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xlsBook"/>
  <bookViews>
    <workbookView xWindow="930" yWindow="300" windowWidth="13665" windowHeight="7950" tabRatio="887" firstSheet="4" activeTab="32"/>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7" r:id="rId34"/>
    <sheet name="Форма 4.8" sheetId="610" r:id="rId35"/>
    <sheet name="Форма 1.0.2" sheetId="550" state="veryHidden" r:id="rId36"/>
    <sheet name="Сведения об изменении" sheetId="568"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 name="Лист1" sheetId="646" r:id="rId79"/>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потр'!$M$18:$AD$34</definedName>
    <definedName name="checkCell_List06_13_double_date">'Форма 4.2.1 | Т-ТЭ | потр'!$AE$18:$AE$34</definedName>
    <definedName name="checkCell_List06_13_unique_t">'Форма 4.2.1 | Т-ТЭ | потр'!$M$18:$M$34</definedName>
    <definedName name="checkCell_List06_13_unique_t1">'Форма 4.2.1 | Т-ТЭ | потр'!$AF$18:$AF$34</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4.7'!$D$10:$G$31</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4.7'!$F$12:$G$31</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et_union_hor!$O$238:$AC$243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et_union_hor!$AC$238:$AC$251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REESTR_MO!$A$2:$D$218</definedName>
    <definedName name="LIST_MR_MO_OKTMO_FILTER">REESTR_MO_FILTER!$A$2:$D$20</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потр'!$O$18:$O$34</definedName>
    <definedName name="List06_13_MC2">'Форма 4.2.1 | Т-ТЭ | потр'!$AC$18:$AC$34</definedName>
    <definedName name="List06_13_note">'Форма 4.2.1 | Т-ТЭ | потр'!$AD$18:$AD$34</definedName>
    <definedName name="List06_13_Period">'Форма 4.2.1 | Т-ТЭ | потр'!$O$18:$U$34</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4.7'!$F$12:$F$31</definedName>
    <definedName name="List11_note">'Форма 4.7'!$G$10:$G$31</definedName>
    <definedName name="List12_Date">'Форма 4.8'!$G$11</definedName>
    <definedName name="List12_GroundMaterials_1">'Форма 4.8'!$H$11:$H$33</definedName>
    <definedName name="List12_note">'Форма 4.8'!$I$10:$I$33</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4.7'!$E$12:$E$25</definedName>
    <definedName name="pCng_List11_2">'Форма 4.7'!$E$27:$E$28</definedName>
    <definedName name="pCng_List11_3">'Форма 4.7'!$E$30:$E$31</definedName>
    <definedName name="pCng_List12_1">'Форма 4.8'!$E$15:$E$16</definedName>
    <definedName name="pCng_List12_2">'Форма 4.8'!$E$18:$E$19</definedName>
    <definedName name="pCng_List12_6">'Форма 4.8'!$E$32:$E$33</definedName>
    <definedName name="pDbl_List12_5">'Форма 4.8'!$G$28:$G$30</definedName>
    <definedName name="pDbl_List12_5_copy">'Форма 4.8'!$L$28:$L$30</definedName>
    <definedName name="pDbl_List12_5_copy2">'Форма 4.8'!$K$28:$K$30</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потр'!$K$18:$K$34</definedName>
    <definedName name="pDel_List06_13_2">'Форма 4.2.1 | Т-ТЭ | потр'!$J$18:$J$34</definedName>
    <definedName name="pDel_List06_13_3">'Форма 4.2.1 | Т-ТЭ | потр'!$I$18:$I$34</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4.7'!$C$12:$C$25</definedName>
    <definedName name="pDel_List11_2">'Форма 4.7'!$C$27:$C$28</definedName>
    <definedName name="pDel_List11_3">'Форма 4.7'!$C$30:$C$31</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4.8'!$C$28:$C$30</definedName>
    <definedName name="pDel_List12_6">'Форма 4.8'!$C$32:$C$33</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потр'!$AC$13:$AC$34</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4.7'!$E$25</definedName>
    <definedName name="pIns_List11_2">'Форма 4.7'!$E$28</definedName>
    <definedName name="pIns_List11_3">'Форма 4.7'!$E$31</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4.8'!$E$30</definedName>
    <definedName name="pIns_List12_6">'Форма 4.8'!$E$33</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REESTR_ORG!$A$2:$J$187</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45621"/>
</workbook>
</file>

<file path=xl/calcChain.xml><?xml version="1.0" encoding="utf-8"?>
<calcChain xmlns="http://schemas.openxmlformats.org/spreadsheetml/2006/main">
  <c r="A160" i="612" l="1"/>
  <c r="A161" i="612"/>
  <c r="A158" i="612"/>
  <c r="A159" i="612"/>
  <c r="A156" i="612"/>
  <c r="A157" i="612"/>
  <c r="A154" i="612"/>
  <c r="A155" i="612"/>
  <c r="A152" i="612"/>
  <c r="A153" i="612"/>
  <c r="A150" i="612"/>
  <c r="A151" i="612"/>
  <c r="A148" i="612"/>
  <c r="A149" i="612"/>
  <c r="A147" i="612" l="1"/>
  <c r="E29" i="610"/>
  <c r="A145" i="612" l="1"/>
  <c r="A146" i="612"/>
  <c r="A143" i="612"/>
  <c r="A144" i="612"/>
  <c r="A141" i="612"/>
  <c r="A142" i="612"/>
  <c r="A139" i="612"/>
  <c r="A140" i="612"/>
  <c r="A137" i="612"/>
  <c r="A138" i="612"/>
  <c r="O7" i="642" l="1"/>
  <c r="O8" i="642"/>
  <c r="O9" i="642"/>
  <c r="O10" i="642"/>
  <c r="N17" i="642"/>
  <c r="O17" i="642" s="1"/>
  <c r="P17" i="642" s="1"/>
  <c r="Q17" i="642" s="1"/>
  <c r="R17" i="642" s="1"/>
  <c r="S17" i="642" s="1"/>
  <c r="U17" i="642" s="1"/>
  <c r="V17" i="642" s="1"/>
  <c r="W17" i="642" s="1"/>
  <c r="X17" i="642" s="1"/>
  <c r="Y17" i="642" s="1"/>
  <c r="Z17" i="642" s="1"/>
  <c r="AB17" i="642" s="1"/>
  <c r="AC17" i="642" s="1"/>
  <c r="AD17" i="642" s="1"/>
  <c r="AG18" i="642"/>
  <c r="AG19" i="642"/>
  <c r="AG20" i="642"/>
  <c r="AG21" i="642"/>
  <c r="AG22" i="642"/>
  <c r="AG23" i="642"/>
  <c r="Q25" i="642"/>
  <c r="X25" i="642"/>
  <c r="AG24" i="642"/>
  <c r="AG25" i="642"/>
  <c r="AG26" i="642"/>
  <c r="AG27" i="642"/>
  <c r="AG28" i="642"/>
  <c r="AG29" i="642"/>
  <c r="Q31" i="642"/>
  <c r="X31" i="642"/>
  <c r="AG30" i="642"/>
  <c r="AG31" i="642"/>
  <c r="AG32" i="642"/>
  <c r="AG33" i="642"/>
  <c r="AG34" i="64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X245" i="471"/>
  <c r="H12" i="647"/>
  <c r="H11" i="647"/>
  <c r="H9" i="647"/>
  <c r="H8" i="647"/>
  <c r="H7" i="647"/>
  <c r="H12" i="622"/>
  <c r="H9" i="622"/>
  <c r="H8" i="622"/>
  <c r="H12" i="643"/>
  <c r="H9" i="643"/>
  <c r="H8" i="643"/>
  <c r="AE24" i="642"/>
  <c r="AE30" i="642"/>
  <c r="F10" i="647"/>
  <c r="F8" i="647"/>
  <c r="F12" i="647"/>
  <c r="L18" i="642"/>
  <c r="L19" i="642"/>
  <c r="L20" i="642"/>
  <c r="L21" i="642"/>
  <c r="L22" i="642"/>
  <c r="L23" i="642"/>
  <c r="L24" i="642"/>
  <c r="L28" i="642"/>
  <c r="L29" i="642"/>
  <c r="L30" i="642"/>
  <c r="F9" i="647"/>
  <c r="F13" i="647"/>
  <c r="F11" i="647"/>
  <c r="R14" i="601" l="1"/>
  <c r="R13" i="601"/>
  <c r="R12" i="601"/>
  <c r="P12" i="601"/>
  <c r="M13" i="601"/>
  <c r="M14" i="601"/>
  <c r="M12" i="601"/>
  <c r="H13" i="647" l="1"/>
  <c r="H13" i="622"/>
  <c r="H13" i="643"/>
  <c r="O7" i="627"/>
  <c r="O8" i="627"/>
  <c r="O9" i="627"/>
  <c r="O10" i="627"/>
  <c r="O17" i="627"/>
  <c r="P17" i="627" s="1"/>
  <c r="Q17" i="627" s="1"/>
  <c r="R17" i="627" s="1"/>
  <c r="S17" i="627" s="1"/>
  <c r="U17" i="627" s="1"/>
  <c r="V17" i="627" s="1"/>
  <c r="W17" i="627" s="1"/>
  <c r="Z24" i="627"/>
  <c r="Q25" i="627"/>
  <c r="B2" i="525"/>
  <c r="L18" i="627"/>
  <c r="L23" i="627"/>
  <c r="B3" i="525"/>
  <c r="L20" i="627"/>
  <c r="L24" i="627"/>
  <c r="Y23" i="627"/>
  <c r="E3" i="437"/>
  <c r="X24" i="627"/>
  <c r="L21" i="627"/>
  <c r="L19" i="627"/>
  <c r="O7" i="632" l="1"/>
  <c r="O8" i="632"/>
  <c r="O9" i="632"/>
  <c r="O10" i="632"/>
  <c r="O18" i="632"/>
  <c r="P18" i="632" s="1"/>
  <c r="Q18" i="632" s="1"/>
  <c r="R18" i="632" s="1"/>
  <c r="S18" i="632" s="1"/>
  <c r="T18" i="632" s="1"/>
  <c r="V18" i="632" s="1"/>
  <c r="X18" i="632" s="1"/>
  <c r="R24" i="632"/>
  <c r="L20" i="632"/>
  <c r="L19" i="632"/>
  <c r="Y23" i="632"/>
  <c r="L22" i="632"/>
  <c r="L23" i="632"/>
  <c r="L21" i="632"/>
  <c r="M12" i="550" l="1"/>
  <c r="AG251" i="471" l="1"/>
  <c r="AG250" i="471"/>
  <c r="AG249" i="471"/>
  <c r="AG248" i="471"/>
  <c r="AG247" i="471"/>
  <c r="AG246" i="471"/>
  <c r="AG245" i="471"/>
  <c r="Q245" i="471"/>
  <c r="AG244" i="471"/>
  <c r="AG243" i="471"/>
  <c r="AG242" i="471"/>
  <c r="AG241" i="471"/>
  <c r="AG240" i="471"/>
  <c r="AG239" i="471"/>
  <c r="AG238" i="471"/>
  <c r="H11" i="643"/>
  <c r="H7" i="643"/>
  <c r="L241" i="471"/>
  <c r="F13" i="643"/>
  <c r="L242" i="471"/>
  <c r="L239" i="471"/>
  <c r="L244" i="471"/>
  <c r="L240" i="471"/>
  <c r="L238" i="471"/>
  <c r="L243" i="471"/>
  <c r="AE244" i="471"/>
  <c r="F9" i="643"/>
  <c r="F8" i="643"/>
  <c r="F12" i="643"/>
  <c r="F10" i="643"/>
  <c r="F11" i="643"/>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X26" i="640"/>
  <c r="X226" i="471"/>
  <c r="L223" i="471"/>
  <c r="L24" i="640"/>
  <c r="F8" i="641"/>
  <c r="L23" i="640"/>
  <c r="L26" i="640"/>
  <c r="F9" i="641"/>
  <c r="L222" i="471"/>
  <c r="L220" i="471"/>
  <c r="L21" i="640"/>
  <c r="F12" i="641"/>
  <c r="L224" i="471"/>
  <c r="L25" i="640"/>
  <c r="F11" i="641"/>
  <c r="L22" i="640"/>
  <c r="L225" i="471"/>
  <c r="F10" i="641"/>
  <c r="L226" i="471"/>
  <c r="L20" i="640"/>
  <c r="F13" i="641"/>
  <c r="L221"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L69" i="471"/>
  <c r="L35" i="471"/>
  <c r="F9" i="635"/>
  <c r="L37" i="471"/>
  <c r="L88" i="471"/>
  <c r="L90" i="471"/>
  <c r="L72" i="471"/>
  <c r="L55" i="471"/>
  <c r="L166" i="471"/>
  <c r="L167" i="471"/>
  <c r="F11" i="636"/>
  <c r="L71" i="471"/>
  <c r="L180" i="471"/>
  <c r="F9" i="638"/>
  <c r="F10" i="636"/>
  <c r="F12" i="637"/>
  <c r="Y166" i="471"/>
  <c r="F10" i="638"/>
  <c r="L127" i="471"/>
  <c r="F13" i="636"/>
  <c r="L164" i="471"/>
  <c r="L32" i="471"/>
  <c r="F10" i="635"/>
  <c r="F12" i="638"/>
  <c r="L120" i="471"/>
  <c r="X167" i="471"/>
  <c r="L50" i="471"/>
  <c r="L103" i="471"/>
  <c r="L181" i="471"/>
  <c r="L53" i="471"/>
  <c r="F8" i="636"/>
  <c r="L130" i="471"/>
  <c r="Y183" i="471"/>
  <c r="Y130" i="471"/>
  <c r="F13" i="635"/>
  <c r="L54" i="471"/>
  <c r="F13" i="637"/>
  <c r="L182" i="471"/>
  <c r="L91" i="471"/>
  <c r="F9" i="634"/>
  <c r="L183" i="471"/>
  <c r="L161" i="471"/>
  <c r="F8" i="637"/>
  <c r="F9" i="636"/>
  <c r="L144" i="471"/>
  <c r="L86" i="471"/>
  <c r="AC109" i="471"/>
  <c r="F8" i="639"/>
  <c r="L162" i="471"/>
  <c r="X37" i="471"/>
  <c r="Y148" i="471"/>
  <c r="L131" i="471"/>
  <c r="L126" i="471"/>
  <c r="AC110" i="471"/>
  <c r="L194" i="471"/>
  <c r="X149" i="471"/>
  <c r="X73" i="471"/>
  <c r="F11" i="637"/>
  <c r="F9" i="639"/>
  <c r="L87" i="471"/>
  <c r="F11" i="638"/>
  <c r="L145" i="471"/>
  <c r="L108" i="471"/>
  <c r="L49" i="471"/>
  <c r="F13" i="638"/>
  <c r="F11" i="634"/>
  <c r="L36" i="471"/>
  <c r="F11" i="635"/>
  <c r="AD108" i="471"/>
  <c r="F10" i="639"/>
  <c r="F8" i="638"/>
  <c r="L67" i="471"/>
  <c r="Y90" i="471"/>
  <c r="L85" i="471"/>
  <c r="F12" i="635"/>
  <c r="L165" i="471"/>
  <c r="L146" i="471"/>
  <c r="L106" i="471"/>
  <c r="L109" i="471"/>
  <c r="L31" i="471"/>
  <c r="L104" i="471"/>
  <c r="L148" i="471"/>
  <c r="L51" i="471"/>
  <c r="L196" i="471"/>
  <c r="L70" i="471"/>
  <c r="L163" i="471"/>
  <c r="F12" i="636"/>
  <c r="F12" i="634"/>
  <c r="L110" i="471"/>
  <c r="F12" i="639"/>
  <c r="L34" i="471"/>
  <c r="L125" i="471"/>
  <c r="L193" i="471"/>
  <c r="X55" i="471"/>
  <c r="L105" i="471"/>
  <c r="F13" i="639"/>
  <c r="F13" i="634"/>
  <c r="L179" i="471"/>
  <c r="L68" i="471"/>
  <c r="L73" i="471"/>
  <c r="F11" i="639"/>
  <c r="L52" i="471"/>
  <c r="L197" i="471"/>
  <c r="AC120" i="471"/>
  <c r="F10" i="637"/>
  <c r="L143" i="471"/>
  <c r="X91" i="471"/>
  <c r="L33" i="471"/>
  <c r="X131" i="471"/>
  <c r="AH197" i="471"/>
  <c r="L195" i="471"/>
  <c r="F10" i="634"/>
  <c r="F8" i="634"/>
  <c r="F9" i="637"/>
  <c r="F8" i="635"/>
  <c r="L149" i="471"/>
  <c r="L128"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18" i="625"/>
  <c r="X26" i="626"/>
  <c r="L24" i="625"/>
  <c r="X24" i="625"/>
  <c r="L23" i="624"/>
  <c r="L20" i="624"/>
  <c r="L19" i="625"/>
  <c r="L23" i="626"/>
  <c r="L24" i="626"/>
  <c r="L21" i="626"/>
  <c r="L24" i="624"/>
  <c r="L26" i="626"/>
  <c r="L22" i="624"/>
  <c r="L22" i="625"/>
  <c r="X24" i="624"/>
  <c r="L18" i="624"/>
  <c r="L21" i="625"/>
  <c r="L22" i="626"/>
  <c r="L20" i="626"/>
  <c r="L23" i="625"/>
  <c r="L20" i="625"/>
  <c r="L25" i="626"/>
  <c r="L19" i="624"/>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18" i="630"/>
  <c r="L23" i="631"/>
  <c r="AH23" i="633"/>
  <c r="L19" i="631"/>
  <c r="L20" i="631"/>
  <c r="L24" i="630"/>
  <c r="L20" i="633"/>
  <c r="L19" i="633"/>
  <c r="Y23" i="630"/>
  <c r="X24" i="630"/>
  <c r="L21" i="630"/>
  <c r="L24" i="631"/>
  <c r="L21" i="631"/>
  <c r="L20" i="630"/>
  <c r="L18" i="631"/>
  <c r="L21" i="633"/>
  <c r="L19" i="630"/>
  <c r="L22" i="631"/>
  <c r="L23" i="633"/>
  <c r="L22" i="633"/>
  <c r="L23" i="630"/>
  <c r="Y23" i="631"/>
  <c r="X24"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E2" i="437"/>
  <c r="L18" i="629"/>
  <c r="L21" i="629"/>
  <c r="L20" i="628"/>
  <c r="L24" i="628"/>
  <c r="Y23" i="629"/>
  <c r="L19" i="629"/>
  <c r="L24" i="629"/>
  <c r="AC25" i="628"/>
  <c r="L20" i="629"/>
  <c r="L23" i="629"/>
  <c r="AC24" i="628"/>
  <c r="L23" i="628"/>
  <c r="L19" i="628"/>
  <c r="L25" i="628"/>
  <c r="X24" i="629"/>
  <c r="L18" i="628"/>
  <c r="AD23" i="628"/>
  <c r="L21"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8" i="622"/>
  <c r="F342" i="471"/>
  <c r="F9" i="616"/>
  <c r="F10" i="622"/>
  <c r="F9" i="614"/>
  <c r="F10" i="616"/>
  <c r="F341" i="471"/>
  <c r="F11" i="614"/>
  <c r="F11" i="622"/>
  <c r="F13" i="614"/>
  <c r="F8" i="614"/>
  <c r="F8" i="618"/>
  <c r="F8" i="617"/>
  <c r="F8" i="616"/>
  <c r="F10" i="618"/>
  <c r="F11" i="617"/>
  <c r="F13" i="622"/>
  <c r="F338" i="471"/>
  <c r="F12" i="614"/>
  <c r="F10" i="614"/>
  <c r="F339" i="471"/>
  <c r="F12" i="617"/>
  <c r="F12" i="618"/>
  <c r="F13" i="616"/>
  <c r="F337" i="471"/>
  <c r="F11" i="618"/>
  <c r="F13" i="617"/>
  <c r="F9" i="618"/>
  <c r="M302" i="471"/>
  <c r="F9" i="617"/>
  <c r="F10" i="617"/>
  <c r="F12" i="616"/>
  <c r="F13" i="618"/>
  <c r="M297" i="471"/>
  <c r="M307" i="471"/>
  <c r="F11" i="616"/>
  <c r="F12" i="622"/>
  <c r="F9" i="622"/>
  <c r="F340" i="471"/>
</calcChain>
</file>

<file path=xl/sharedStrings.xml><?xml version="1.0" encoding="utf-8"?>
<sst xmlns="http://schemas.openxmlformats.org/spreadsheetml/2006/main" count="4432" uniqueCount="1966">
  <si>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</si>
  <si>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</si>
  <si>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</si>
  <si>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</si>
  <si>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</si>
  <si>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</si>
  <si>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</si>
  <si>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</si>
  <si>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</si>
  <si>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</si>
  <si>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</si>
  <si>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</si>
  <si>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</si>
  <si>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</si>
  <si>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</si>
  <si>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</si>
  <si>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</si>
  <si>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</si>
  <si>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</si>
  <si>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</si>
  <si>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</si>
  <si>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</si>
  <si>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</si>
  <si>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</si>
  <si>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</si>
  <si>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</si>
  <si>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</si>
  <si>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</si>
  <si>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</si>
  <si>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</si>
  <si>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</si>
  <si>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</si>
  <si>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</si>
  <si>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</si>
  <si>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</si>
  <si>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</si>
  <si>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</si>
  <si>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</si>
  <si>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</si>
  <si>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</si>
  <si>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</si>
  <si>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</si>
  <si>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</si>
  <si>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</si>
  <si>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</si>
  <si>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</si>
  <si>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</si>
  <si>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</si>
  <si>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</si>
  <si>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</si>
  <si>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</si>
  <si>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</si>
  <si>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</si>
  <si>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</si>
  <si>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</si>
  <si>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</si>
  <si>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</si>
  <si>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</si>
  <si>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</si>
  <si>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</si>
  <si>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</si>
  <si>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</si>
  <si>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</si>
  <si>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</si>
  <si>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</si>
  <si>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</si>
  <si>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</si>
  <si>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</si>
  <si>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</si>
  <si>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</si>
  <si>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</si>
  <si>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</si>
  <si>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</si>
  <si>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</si>
  <si>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</si>
  <si>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</si>
  <si>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</si>
  <si>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</si>
  <si>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</si>
  <si>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</si>
  <si>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</si>
  <si>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</si>
  <si>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</si>
  <si>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</si>
  <si>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</si>
  <si>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</si>
  <si>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</si>
  <si>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</si>
  <si>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</si>
  <si>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</si>
  <si>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</si>
  <si>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</si>
  <si>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</si>
  <si>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</si>
  <si>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</si>
  <si>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</si>
  <si>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</si>
  <si>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</si>
  <si>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</si>
  <si>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</si>
  <si>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</si>
  <si>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</si>
  <si>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</si>
  <si>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</si>
  <si>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</si>
  <si>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</si>
  <si>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</si>
  <si>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</si>
  <si>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</si>
  <si>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</si>
  <si>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</si>
  <si>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</si>
  <si>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</si>
  <si>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</si>
  <si>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</si>
  <si>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</si>
  <si>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</si>
  <si>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</si>
  <si>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</si>
  <si>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</si>
  <si>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</si>
  <si>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</si>
  <si>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</si>
  <si>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</si>
  <si>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</si>
  <si>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</si>
  <si>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</si>
  <si>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</si>
  <si>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</si>
  <si>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</si>
  <si>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</si>
  <si>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</si>
  <si>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</si>
  <si>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</si>
  <si>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</si>
  <si>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</si>
  <si>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</si>
  <si>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</si>
  <si>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</si>
  <si>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</si>
  <si>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</si>
  <si>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</si>
  <si>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</si>
  <si>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</si>
  <si>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</si>
  <si>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</si>
  <si>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</si>
  <si>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</si>
  <si>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</si>
  <si>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</si>
  <si>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</si>
  <si>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</si>
  <si>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</si>
  <si>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</si>
  <si>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</si>
  <si>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</si>
  <si>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</si>
  <si>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</si>
  <si>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</si>
  <si>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</si>
  <si>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</si>
  <si>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</si>
  <si>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</si>
  <si>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</si>
  <si>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</si>
  <si>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</si>
  <si>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</si>
  <si>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</si>
  <si>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</si>
  <si>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</si>
  <si>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</si>
  <si>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</si>
  <si>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</si>
  <si>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</si>
  <si>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</si>
  <si>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</si>
  <si>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</si>
  <si>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</si>
  <si>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</si>
  <si>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</si>
  <si>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</si>
  <si>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</si>
  <si>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</si>
  <si>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</si>
  <si>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</si>
  <si>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</si>
  <si>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</si>
  <si>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</si>
  <si>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</si>
  <si>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</si>
  <si>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</si>
  <si>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</si>
  <si>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</si>
  <si>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</si>
  <si>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</si>
  <si>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</si>
  <si>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</si>
  <si>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</si>
  <si>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</si>
  <si>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</si>
  <si>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</si>
  <si>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</si>
  <si>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</si>
  <si>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</si>
  <si>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</si>
  <si>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</si>
  <si>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</si>
  <si>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</si>
  <si>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</si>
  <si>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</si>
  <si>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</si>
  <si>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</si>
  <si>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</si>
  <si>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</si>
  <si>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</si>
  <si>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</si>
  <si>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</si>
  <si>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</si>
  <si>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</si>
  <si>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</si>
  <si>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</si>
  <si>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</si>
  <si>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</si>
  <si>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</si>
  <si>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</si>
  <si>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</si>
  <si>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</si>
  <si>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</si>
  <si>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</si>
  <si>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</si>
  <si>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</si>
  <si>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</si>
  <si>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</si>
  <si>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</si>
  <si>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</si>
  <si>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</si>
  <si>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</si>
  <si>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</si>
  <si>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</si>
  <si>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</si>
  <si>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</si>
  <si>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</si>
  <si>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</si>
  <si>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</si>
  <si>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</si>
  <si>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</si>
  <si>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</si>
  <si>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</si>
  <si>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</si>
  <si>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</si>
  <si>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</si>
  <si>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</si>
  <si>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</si>
  <si>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</si>
  <si>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</si>
  <si>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</si>
  <si>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</si>
  <si>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</si>
  <si>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</si>
  <si>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</si>
  <si>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</si>
  <si>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</si>
  <si>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</si>
  <si>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</si>
  <si>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</si>
  <si>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</si>
  <si>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</si>
  <si>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</si>
  <si>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</si>
  <si>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</si>
  <si>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</si>
  <si>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</si>
  <si>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</si>
  <si>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</si>
  <si>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</si>
  <si>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</si>
  <si>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</si>
  <si>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</si>
  <si>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</si>
  <si>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</si>
  <si>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</si>
  <si>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</si>
  <si>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</si>
  <si>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</si>
  <si>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</si>
  <si>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</si>
  <si>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</si>
  <si>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</si>
  <si>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</si>
  <si>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</si>
  <si>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</si>
  <si>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</si>
  <si>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</si>
  <si>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</si>
  <si>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</si>
  <si>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</si>
  <si>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</si>
  <si>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</si>
  <si>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</si>
  <si>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</si>
  <si>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</si>
  <si>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</si>
  <si>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</si>
  <si>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</si>
  <si>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</si>
  <si>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</si>
  <si>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</si>
  <si>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</si>
  <si>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</si>
  <si>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</si>
  <si>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</si>
  <si>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</si>
  <si>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</si>
  <si>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</si>
  <si>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</si>
  <si>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</si>
  <si>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</si>
  <si>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</si>
  <si>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</si>
  <si>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</si>
  <si>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</si>
  <si>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</si>
  <si>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</si>
  <si>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</si>
  <si>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</si>
  <si>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</si>
  <si>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</si>
  <si>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</si>
  <si>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</si>
  <si>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</si>
  <si>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</si>
  <si>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</si>
  <si>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</si>
  <si>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</si>
  <si>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</si>
  <si>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</si>
  <si>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</si>
  <si>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</si>
  <si>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</si>
  <si>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</si>
  <si>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</si>
  <si>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</si>
  <si>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</si>
  <si>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</si>
  <si>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</si>
  <si>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</si>
  <si>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</si>
  <si>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</si>
  <si>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</si>
  <si>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</si>
  <si>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</si>
  <si>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</si>
  <si>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</si>
  <si>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</si>
  <si>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</si>
  <si>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</si>
  <si>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</si>
  <si>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</si>
  <si>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</si>
  <si>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</si>
  <si>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</si>
  <si>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</si>
  <si>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</si>
  <si>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</si>
  <si>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</si>
  <si>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</si>
  <si>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</si>
  <si>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</si>
  <si>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</si>
  <si>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</si>
  <si>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</si>
  <si>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</si>
  <si>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</si>
  <si>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</si>
  <si>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</si>
  <si>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</si>
  <si>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</si>
  <si>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</si>
  <si>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</si>
  <si>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</si>
  <si>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</si>
  <si>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</si>
  <si>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</si>
  <si>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</si>
  <si>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</si>
  <si>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</si>
  <si>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</si>
  <si>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</si>
  <si>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</si>
  <si>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</si>
  <si>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</si>
  <si>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</si>
  <si>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</si>
  <si>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</si>
  <si>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</si>
  <si>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</si>
  <si>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</si>
  <si>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</si>
  <si>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</si>
  <si>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</si>
  <si>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</si>
  <si>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</si>
  <si>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</si>
  <si>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</si>
  <si>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</si>
  <si>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</si>
  <si>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</si>
  <si>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</si>
  <si>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</si>
  <si>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</si>
  <si>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</si>
  <si>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</si>
  <si>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</si>
  <si>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</si>
  <si>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</si>
  <si>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</si>
  <si>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</si>
  <si>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</si>
  <si>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</si>
  <si>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</si>
  <si>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</si>
  <si>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</si>
  <si>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</si>
  <si>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</si>
  <si>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</si>
  <si>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</si>
  <si>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</si>
  <si>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</si>
  <si>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</si>
  <si>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</si>
  <si>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</si>
  <si>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</si>
  <si>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</si>
  <si>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</si>
  <si>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</si>
  <si>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</si>
  <si>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</si>
  <si>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</si>
  <si>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</si>
  <si>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</si>
  <si>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</si>
  <si>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</si>
  <si>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</si>
  <si>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</si>
  <si>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</si>
  <si>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</si>
  <si>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</si>
  <si>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</si>
  <si>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</si>
  <si>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</si>
  <si>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</si>
  <si>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</si>
  <si>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</si>
  <si>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</si>
  <si>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</si>
  <si>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</si>
  <si>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</si>
  <si>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</si>
  <si>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</si>
  <si>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</si>
  <si>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</si>
  <si>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</si>
  <si>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</si>
  <si>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</si>
  <si>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</si>
  <si>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</si>
  <si>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</si>
  <si>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</si>
  <si>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</si>
  <si>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</si>
  <si>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</si>
  <si>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</si>
  <si>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</si>
  <si>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</si>
  <si>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</si>
  <si>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</si>
  <si>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</si>
  <si>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</si>
  <si>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</si>
  <si>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</si>
  <si>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</si>
  <si>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</si>
  <si>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</si>
  <si>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</si>
  <si>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</si>
  <si>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</si>
  <si>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</si>
  <si>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</si>
  <si>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</si>
  <si>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</si>
  <si>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</si>
  <si>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</si>
  <si>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</si>
  <si>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</si>
  <si>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</si>
  <si>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</si>
  <si>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</si>
  <si>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</si>
  <si>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</si>
  <si>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</si>
  <si>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</si>
  <si>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</si>
  <si>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</si>
  <si>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</si>
  <si>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</si>
  <si>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</si>
  <si>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</si>
  <si>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</si>
  <si>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</si>
  <si>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</si>
  <si>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</si>
  <si>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</si>
  <si>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</si>
  <si>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</si>
  <si>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</si>
  <si>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</si>
  <si>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</si>
  <si>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</si>
  <si>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</si>
  <si>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</si>
  <si>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</si>
  <si>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</si>
  <si>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</si>
  <si>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</si>
  <si>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</si>
  <si>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</si>
  <si>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</si>
  <si>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</si>
  <si>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</si>
  <si>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</si>
  <si>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</si>
  <si>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</si>
  <si>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</si>
  <si>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</si>
  <si>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</si>
  <si>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</si>
  <si>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</si>
  <si>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</si>
  <si>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</si>
  <si>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</si>
  <si>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</si>
  <si>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</si>
  <si>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</si>
  <si>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</si>
  <si>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</si>
  <si>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</si>
  <si>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</si>
  <si>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</si>
  <si>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</si>
  <si>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</si>
  <si>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</si>
  <si>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</si>
  <si>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</si>
  <si>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</si>
  <si>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</si>
  <si>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</si>
  <si>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</si>
  <si>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</si>
  <si>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</si>
  <si>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</si>
  <si>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</si>
  <si>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</si>
  <si>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</si>
  <si>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</si>
  <si>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</si>
  <si>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</si>
  <si>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</si>
  <si>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</si>
  <si>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</si>
  <si>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</si>
  <si>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</si>
  <si>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</si>
  <si>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</si>
  <si>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</si>
  <si>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</si>
  <si>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</si>
  <si>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</si>
  <si>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</si>
  <si>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</si>
  <si>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</si>
  <si>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</si>
  <si>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</si>
  <si>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</si>
  <si>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</si>
  <si>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</si>
  <si>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</si>
  <si>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</si>
  <si>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</si>
  <si>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</si>
  <si>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</si>
  <si>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</si>
  <si>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</si>
  <si>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</si>
  <si>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</si>
  <si>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</si>
  <si>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</si>
  <si>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</si>
  <si>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</si>
  <si>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</si>
  <si>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</si>
  <si>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</si>
  <si>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</si>
  <si>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</si>
  <si>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</si>
  <si>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</si>
  <si>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</si>
  <si>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</si>
  <si>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</si>
  <si>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</si>
  <si>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</si>
  <si>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</si>
  <si>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</si>
  <si>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</si>
  <si>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</si>
  <si>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</si>
  <si>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</si>
  <si>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</si>
  <si>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</si>
  <si>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</si>
  <si>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</si>
  <si>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</si>
  <si>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</si>
  <si>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</si>
  <si>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</si>
  <si>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</si>
  <si>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</si>
  <si>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</si>
  <si>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</si>
  <si>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</si>
  <si>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</si>
  <si>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</si>
  <si>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</si>
  <si>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</si>
  <si>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</si>
  <si>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</si>
  <si>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</si>
  <si>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</si>
  <si>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</si>
  <si>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</si>
  <si>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</si>
  <si>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</si>
  <si>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</si>
  <si>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</si>
  <si>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</si>
  <si>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</si>
  <si>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</si>
  <si>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</si>
  <si>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</si>
  <si>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</si>
  <si>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</si>
  <si>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</si>
  <si>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</si>
  <si>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</si>
  <si>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</si>
  <si>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</si>
  <si>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</si>
  <si>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</si>
  <si>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</si>
  <si>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</si>
  <si>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</si>
  <si>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</si>
  <si>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</si>
  <si>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</si>
  <si>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</si>
  <si>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</si>
  <si>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</si>
  <si>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</si>
  <si>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</si>
  <si>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</si>
  <si>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</si>
  <si>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</si>
  <si>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</si>
  <si>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</si>
  <si>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</si>
  <si>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</si>
  <si>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</si>
  <si>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</si>
  <si>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</si>
  <si>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</si>
  <si>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</si>
  <si>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</si>
  <si>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</si>
  <si>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</si>
  <si>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</si>
  <si>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</si>
  <si>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</si>
  <si>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</si>
  <si>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</si>
  <si>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</si>
  <si>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</si>
  <si>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</si>
  <si>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</si>
  <si>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</si>
  <si>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</si>
  <si>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</si>
  <si>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</si>
  <si>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</si>
  <si>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</si>
  <si>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</si>
  <si>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</si>
  <si>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</si>
  <si>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</si>
  <si>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</si>
  <si>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</si>
  <si>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</si>
  <si>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</si>
  <si>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</si>
  <si>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</si>
  <si>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</si>
  <si>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</si>
  <si>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</si>
  <si>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</si>
  <si>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</si>
  <si>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</si>
  <si>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</si>
  <si>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</si>
  <si>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</si>
  <si>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</si>
  <si>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</si>
  <si>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</si>
  <si>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</si>
  <si>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</si>
  <si>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</si>
  <si>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</si>
  <si>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</si>
  <si>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</si>
  <si>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</si>
  <si>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</si>
  <si>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</si>
  <si>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</si>
  <si>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</si>
  <si>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</si>
  <si>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</si>
  <si>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</si>
  <si>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</si>
  <si>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</si>
  <si>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</si>
  <si>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</si>
  <si>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</si>
  <si>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</si>
  <si>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</si>
  <si>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</si>
  <si>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</si>
  <si>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</si>
  <si>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</si>
  <si>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</si>
  <si>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</si>
  <si>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</si>
  <si>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</si>
  <si>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</si>
  <si>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</si>
  <si>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</si>
  <si>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</si>
  <si>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</si>
  <si>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</si>
  <si>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</si>
  <si>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</si>
  <si>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</si>
  <si>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</si>
  <si>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</si>
  <si>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</si>
  <si>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</si>
  <si>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</si>
  <si>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</si>
  <si>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</si>
  <si>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</si>
  <si>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</si>
  <si>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</si>
  <si>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</si>
  <si>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</si>
  <si>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</si>
  <si>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</si>
  <si>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</si>
  <si>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</si>
  <si>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</si>
  <si>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Бокситогорский муниципальный район</t>
  </si>
  <si>
    <t>41603000</t>
  </si>
  <si>
    <t>Бокситогорское</t>
  </si>
  <si>
    <t>41603101</t>
  </si>
  <si>
    <t>Большедворское</t>
  </si>
  <si>
    <t>41603412</t>
  </si>
  <si>
    <t>Борское</t>
  </si>
  <si>
    <t>41603416</t>
  </si>
  <si>
    <t>Ефимовское</t>
  </si>
  <si>
    <t>41603155</t>
  </si>
  <si>
    <t>Климовское</t>
  </si>
  <si>
    <t>41603434</t>
  </si>
  <si>
    <t>Лидское</t>
  </si>
  <si>
    <t>41603460</t>
  </si>
  <si>
    <t>Пикалевское</t>
  </si>
  <si>
    <t>41603102</t>
  </si>
  <si>
    <t>Радогощинское</t>
  </si>
  <si>
    <t>41603472</t>
  </si>
  <si>
    <t>Самойловское</t>
  </si>
  <si>
    <t>41603476</t>
  </si>
  <si>
    <t>Волосовский муниципальный район</t>
  </si>
  <si>
    <t>41606000</t>
  </si>
  <si>
    <t>Бегуницкое</t>
  </si>
  <si>
    <t>41606404</t>
  </si>
  <si>
    <t>Беседское</t>
  </si>
  <si>
    <t>41606406</t>
  </si>
  <si>
    <t>Большеврудское</t>
  </si>
  <si>
    <t>41606412</t>
  </si>
  <si>
    <t>Волосовское</t>
  </si>
  <si>
    <t>41606101</t>
  </si>
  <si>
    <t>Губаницкое</t>
  </si>
  <si>
    <t>41606416</t>
  </si>
  <si>
    <t>Зимитицкое</t>
  </si>
  <si>
    <t>41606452</t>
  </si>
  <si>
    <t>Изварское</t>
  </si>
  <si>
    <t>41606418</t>
  </si>
  <si>
    <t>Калитинское</t>
  </si>
  <si>
    <t>41606420</t>
  </si>
  <si>
    <t>Каложицкое</t>
  </si>
  <si>
    <t>41606424</t>
  </si>
  <si>
    <t>Кикеринское</t>
  </si>
  <si>
    <t>41606425</t>
  </si>
  <si>
    <t>Клопицкое</t>
  </si>
  <si>
    <t>41606430</t>
  </si>
  <si>
    <t>Курское</t>
  </si>
  <si>
    <t>41606432</t>
  </si>
  <si>
    <t>Рабитицское</t>
  </si>
  <si>
    <t>41606408</t>
  </si>
  <si>
    <t>Сабское</t>
  </si>
  <si>
    <t>41606436</t>
  </si>
  <si>
    <t>Сельцовское</t>
  </si>
  <si>
    <t>41606428</t>
  </si>
  <si>
    <t>Терпилицкое</t>
  </si>
  <si>
    <t>41606444</t>
  </si>
  <si>
    <t>Волховский муниципальный район</t>
  </si>
  <si>
    <t>41609000</t>
  </si>
  <si>
    <t>Бережковское</t>
  </si>
  <si>
    <t>41609453</t>
  </si>
  <si>
    <t>Волховское</t>
  </si>
  <si>
    <t>41609101</t>
  </si>
  <si>
    <t>Вындиноостровское</t>
  </si>
  <si>
    <t>41609403</t>
  </si>
  <si>
    <t>Иссадское</t>
  </si>
  <si>
    <t>41609418</t>
  </si>
  <si>
    <t>Кисельнинское</t>
  </si>
  <si>
    <t>41609471</t>
  </si>
  <si>
    <t>Колчановское</t>
  </si>
  <si>
    <t>41609427</t>
  </si>
  <si>
    <t>Новоладожское</t>
  </si>
  <si>
    <t>41609104</t>
  </si>
  <si>
    <t>Пашское</t>
  </si>
  <si>
    <t>41609444</t>
  </si>
  <si>
    <t>Потанинское</t>
  </si>
  <si>
    <t>41609450</t>
  </si>
  <si>
    <t>Свирицкое</t>
  </si>
  <si>
    <t>41609480</t>
  </si>
  <si>
    <t>Селивановское</t>
  </si>
  <si>
    <t>41609461</t>
  </si>
  <si>
    <t>Староладожское</t>
  </si>
  <si>
    <t>41609462</t>
  </si>
  <si>
    <t>Сясьстройское</t>
  </si>
  <si>
    <t>41609108</t>
  </si>
  <si>
    <t>Усадищенское</t>
  </si>
  <si>
    <t>41609465</t>
  </si>
  <si>
    <t>Хваловское</t>
  </si>
  <si>
    <t>41609468</t>
  </si>
  <si>
    <t>Всеволожский муниципальный район</t>
  </si>
  <si>
    <t>41612000</t>
  </si>
  <si>
    <t>Агалатовское</t>
  </si>
  <si>
    <t>41612408</t>
  </si>
  <si>
    <t>Бугровское</t>
  </si>
  <si>
    <t>41612402</t>
  </si>
  <si>
    <t>Всеволожское</t>
  </si>
  <si>
    <t>41612101</t>
  </si>
  <si>
    <t>Дубровское</t>
  </si>
  <si>
    <t>41612154</t>
  </si>
  <si>
    <t>Заневское</t>
  </si>
  <si>
    <t>41612155</t>
  </si>
  <si>
    <t>Колтушское</t>
  </si>
  <si>
    <t>41612416</t>
  </si>
  <si>
    <t>Кузьмоловское</t>
  </si>
  <si>
    <t>41612158</t>
  </si>
  <si>
    <t>Куйвозовское</t>
  </si>
  <si>
    <t>41612420</t>
  </si>
  <si>
    <t>Лесколовское</t>
  </si>
  <si>
    <t>41612424</t>
  </si>
  <si>
    <t>Морозовское</t>
  </si>
  <si>
    <t>41612163</t>
  </si>
  <si>
    <t>Муринское</t>
  </si>
  <si>
    <t>41612428</t>
  </si>
  <si>
    <t>Новодевяткинское</t>
  </si>
  <si>
    <t>41612458</t>
  </si>
  <si>
    <t>Рахьинское</t>
  </si>
  <si>
    <t>41612167</t>
  </si>
  <si>
    <t>Романовское</t>
  </si>
  <si>
    <t>41612442</t>
  </si>
  <si>
    <t>Свердловское</t>
  </si>
  <si>
    <t>41612168</t>
  </si>
  <si>
    <t>Сертоловское</t>
  </si>
  <si>
    <t>41612102</t>
  </si>
  <si>
    <t>Токсовское</t>
  </si>
  <si>
    <t>41612175</t>
  </si>
  <si>
    <t>Щегловское</t>
  </si>
  <si>
    <t>41612448</t>
  </si>
  <si>
    <t>Юкковское</t>
  </si>
  <si>
    <t>41612456</t>
  </si>
  <si>
    <t>Выборгский муниципальный район</t>
  </si>
  <si>
    <t>41615000</t>
  </si>
  <si>
    <t>Выборгское</t>
  </si>
  <si>
    <t>41615101</t>
  </si>
  <si>
    <t>Высоцкое</t>
  </si>
  <si>
    <t>41615104</t>
  </si>
  <si>
    <t>Гончаровское</t>
  </si>
  <si>
    <t>41615492</t>
  </si>
  <si>
    <t>Каменногорское</t>
  </si>
  <si>
    <t>41615106</t>
  </si>
  <si>
    <t>Красносельское</t>
  </si>
  <si>
    <t>41615436</t>
  </si>
  <si>
    <t>Первомайское</t>
  </si>
  <si>
    <t>41615460</t>
  </si>
  <si>
    <t>Полянское</t>
  </si>
  <si>
    <t>41615464</t>
  </si>
  <si>
    <t>Приморское</t>
  </si>
  <si>
    <t>41615108</t>
  </si>
  <si>
    <t>Рощинское</t>
  </si>
  <si>
    <t>41615158</t>
  </si>
  <si>
    <t>Светогорское</t>
  </si>
  <si>
    <t>41615114</t>
  </si>
  <si>
    <t>Селезневское</t>
  </si>
  <si>
    <t>41615476</t>
  </si>
  <si>
    <t>Советское</t>
  </si>
  <si>
    <t>41615163</t>
  </si>
  <si>
    <t>Гатчинский муниципальный район</t>
  </si>
  <si>
    <t>41618000</t>
  </si>
  <si>
    <t>Большеколпанское</t>
  </si>
  <si>
    <t>41618408</t>
  </si>
  <si>
    <t>Веревское</t>
  </si>
  <si>
    <t>41618416</t>
  </si>
  <si>
    <t>Войсковицкое</t>
  </si>
  <si>
    <t>41618418</t>
  </si>
  <si>
    <t>Вырицкое</t>
  </si>
  <si>
    <t>41618154</t>
  </si>
  <si>
    <t>Гатчинское</t>
  </si>
  <si>
    <t>41618101</t>
  </si>
  <si>
    <t>Дружногорское</t>
  </si>
  <si>
    <t>41618156</t>
  </si>
  <si>
    <t>Елизаветинское</t>
  </si>
  <si>
    <t>41618424</t>
  </si>
  <si>
    <t>Кобринское</t>
  </si>
  <si>
    <t>41618426</t>
  </si>
  <si>
    <t>Коммунарское</t>
  </si>
  <si>
    <t>41618105</t>
  </si>
  <si>
    <t>Новосветское</t>
  </si>
  <si>
    <t>41618444</t>
  </si>
  <si>
    <t>Пудомягское</t>
  </si>
  <si>
    <t>41618404</t>
  </si>
  <si>
    <t>Пудостьское</t>
  </si>
  <si>
    <t>41618448</t>
  </si>
  <si>
    <t>Рождественское</t>
  </si>
  <si>
    <t>41618452</t>
  </si>
  <si>
    <t>Сиверское</t>
  </si>
  <si>
    <t>41618169</t>
  </si>
  <si>
    <t>Сусанинское</t>
  </si>
  <si>
    <t>41618460</t>
  </si>
  <si>
    <t>Сяськелевское</t>
  </si>
  <si>
    <t>41618461</t>
  </si>
  <si>
    <t>Тайцкое</t>
  </si>
  <si>
    <t>41618176</t>
  </si>
  <si>
    <t>Кингисеппский муниципальный район</t>
  </si>
  <si>
    <t>41621000</t>
  </si>
  <si>
    <t>Большелуцкое</t>
  </si>
  <si>
    <t>41621404</t>
  </si>
  <si>
    <t>Вистинское</t>
  </si>
  <si>
    <t>41621452</t>
  </si>
  <si>
    <t>Ивангородское</t>
  </si>
  <si>
    <t>41621102</t>
  </si>
  <si>
    <t>Кингисеппское</t>
  </si>
  <si>
    <t>41621101</t>
  </si>
  <si>
    <t>Котельское</t>
  </si>
  <si>
    <t>41621420</t>
  </si>
  <si>
    <t>Куземкинское</t>
  </si>
  <si>
    <t>41621432</t>
  </si>
  <si>
    <t>Нежновское</t>
  </si>
  <si>
    <t>41621440</t>
  </si>
  <si>
    <t>Опольевское</t>
  </si>
  <si>
    <t>41621444</t>
  </si>
  <si>
    <t>Пустомержское</t>
  </si>
  <si>
    <t>41621448</t>
  </si>
  <si>
    <t>Усть-Лужское</t>
  </si>
  <si>
    <t>41621428</t>
  </si>
  <si>
    <t>Фалилеевское</t>
  </si>
  <si>
    <t>41621412</t>
  </si>
  <si>
    <t>Киришский муниципальный район</t>
  </si>
  <si>
    <t>41624000</t>
  </si>
  <si>
    <t>Будогощское</t>
  </si>
  <si>
    <t>41624152</t>
  </si>
  <si>
    <t>Глажевское</t>
  </si>
  <si>
    <t>41624412</t>
  </si>
  <si>
    <t>Киришское</t>
  </si>
  <si>
    <t>41624101</t>
  </si>
  <si>
    <t>Кусинское</t>
  </si>
  <si>
    <t>41624423</t>
  </si>
  <si>
    <t>Пчевжинское</t>
  </si>
  <si>
    <t>41624427</t>
  </si>
  <si>
    <t>Пчевское</t>
  </si>
  <si>
    <t>41624428</t>
  </si>
  <si>
    <t>Кировский муниципальный район</t>
  </si>
  <si>
    <t>41625000</t>
  </si>
  <si>
    <t>Кировское</t>
  </si>
  <si>
    <t>41625101</t>
  </si>
  <si>
    <t>Мгинское</t>
  </si>
  <si>
    <t>41625154</t>
  </si>
  <si>
    <t>Назиевское</t>
  </si>
  <si>
    <t>41625156</t>
  </si>
  <si>
    <t>Отрадненское</t>
  </si>
  <si>
    <t>41625104</t>
  </si>
  <si>
    <t>Павловское</t>
  </si>
  <si>
    <t>41625158</t>
  </si>
  <si>
    <t>Приладожское</t>
  </si>
  <si>
    <t>41625160</t>
  </si>
  <si>
    <t>Путиловское</t>
  </si>
  <si>
    <t>41625440</t>
  </si>
  <si>
    <t>Синявинское</t>
  </si>
  <si>
    <t>41625163</t>
  </si>
  <si>
    <t>Суховское</t>
  </si>
  <si>
    <t>41625445</t>
  </si>
  <si>
    <t>Шлиссельбургское</t>
  </si>
  <si>
    <t>41625102</t>
  </si>
  <si>
    <t>Шумское</t>
  </si>
  <si>
    <t>41625450</t>
  </si>
  <si>
    <t>Лодейнопольский муниципальный район</t>
  </si>
  <si>
    <t>41627000</t>
  </si>
  <si>
    <t>Алеховщинское</t>
  </si>
  <si>
    <t>41627404</t>
  </si>
  <si>
    <t>Доможировское</t>
  </si>
  <si>
    <t>41627410</t>
  </si>
  <si>
    <t>Лодейнопольское</t>
  </si>
  <si>
    <t>41627101</t>
  </si>
  <si>
    <t>Свирьстройское</t>
  </si>
  <si>
    <t>41627154</t>
  </si>
  <si>
    <t>Янегское</t>
  </si>
  <si>
    <t>41627420</t>
  </si>
  <si>
    <t>Ломоносовский муниципальный район</t>
  </si>
  <si>
    <t>41630000</t>
  </si>
  <si>
    <t>Аннинское</t>
  </si>
  <si>
    <t>41630152</t>
  </si>
  <si>
    <t>Большеижорское</t>
  </si>
  <si>
    <t>41630154</t>
  </si>
  <si>
    <t>Виллозское</t>
  </si>
  <si>
    <t>41630157</t>
  </si>
  <si>
    <t>Горбунковское</t>
  </si>
  <si>
    <t>41630424</t>
  </si>
  <si>
    <t>Гостилицкое</t>
  </si>
  <si>
    <t>41630420</t>
  </si>
  <si>
    <t>Кипенское</t>
  </si>
  <si>
    <t>41630428</t>
  </si>
  <si>
    <t>Копорское</t>
  </si>
  <si>
    <t>41630432</t>
  </si>
  <si>
    <t>Лаголовское</t>
  </si>
  <si>
    <t>41630434</t>
  </si>
  <si>
    <t>Лебяженское</t>
  </si>
  <si>
    <t>41630162</t>
  </si>
  <si>
    <t>Лопухинское</t>
  </si>
  <si>
    <t>41630436</t>
  </si>
  <si>
    <t>Низинское</t>
  </si>
  <si>
    <t>41630408</t>
  </si>
  <si>
    <t>Оржицкое</t>
  </si>
  <si>
    <t>41630438</t>
  </si>
  <si>
    <t>Пениковское</t>
  </si>
  <si>
    <t>41630412</t>
  </si>
  <si>
    <t>Ропшинское</t>
  </si>
  <si>
    <t>41630440</t>
  </si>
  <si>
    <t>Русско-Высоцкое</t>
  </si>
  <si>
    <t>41630444</t>
  </si>
  <si>
    <t>Лужский муниципальный район</t>
  </si>
  <si>
    <t>41633000</t>
  </si>
  <si>
    <t>Володарское</t>
  </si>
  <si>
    <t>41633408</t>
  </si>
  <si>
    <t>Волошовское</t>
  </si>
  <si>
    <t>41633416</t>
  </si>
  <si>
    <t>Дзержинское</t>
  </si>
  <si>
    <t>41633420</t>
  </si>
  <si>
    <t>Заклинское</t>
  </si>
  <si>
    <t>41633436</t>
  </si>
  <si>
    <t>Лужское</t>
  </si>
  <si>
    <t>41633101</t>
  </si>
  <si>
    <t>Мшинское</t>
  </si>
  <si>
    <t>41633440</t>
  </si>
  <si>
    <t>Оредежское</t>
  </si>
  <si>
    <t>41633444</t>
  </si>
  <si>
    <t>Осьминское</t>
  </si>
  <si>
    <t>41633448</t>
  </si>
  <si>
    <t>Ретюнское</t>
  </si>
  <si>
    <t>41633488</t>
  </si>
  <si>
    <t>Серебрянское</t>
  </si>
  <si>
    <t>41633464</t>
  </si>
  <si>
    <t>Скребловское</t>
  </si>
  <si>
    <t>41633468</t>
  </si>
  <si>
    <t>Тесовское</t>
  </si>
  <si>
    <t>41633472</t>
  </si>
  <si>
    <t>Толмачевское</t>
  </si>
  <si>
    <t>41633154</t>
  </si>
  <si>
    <t>Торковичское</t>
  </si>
  <si>
    <t>41633478</t>
  </si>
  <si>
    <t>Ям-Тесовское</t>
  </si>
  <si>
    <t>41633456</t>
  </si>
  <si>
    <t>Подпорожский муниципальный район</t>
  </si>
  <si>
    <t>41636000</t>
  </si>
  <si>
    <t>Важинское</t>
  </si>
  <si>
    <t>41636154</t>
  </si>
  <si>
    <t>Винницкое</t>
  </si>
  <si>
    <t>41636404</t>
  </si>
  <si>
    <t>Вознесенское</t>
  </si>
  <si>
    <t>41636158</t>
  </si>
  <si>
    <t>Никольское</t>
  </si>
  <si>
    <t>41636163</t>
  </si>
  <si>
    <t>Подпорожское</t>
  </si>
  <si>
    <t>41636101</t>
  </si>
  <si>
    <t>Приозерский муниципальный район</t>
  </si>
  <si>
    <t>41639000</t>
  </si>
  <si>
    <t>Громовское</t>
  </si>
  <si>
    <t>41639412</t>
  </si>
  <si>
    <t>Запорожское</t>
  </si>
  <si>
    <t>41639416</t>
  </si>
  <si>
    <t>Красноозерное</t>
  </si>
  <si>
    <t>41639420</t>
  </si>
  <si>
    <t>Кузнечнинское</t>
  </si>
  <si>
    <t>41639154</t>
  </si>
  <si>
    <t>Ларионовское</t>
  </si>
  <si>
    <t>41639424</t>
  </si>
  <si>
    <t>Мельниковское</t>
  </si>
  <si>
    <t>41639428</t>
  </si>
  <si>
    <t>Мичуринское</t>
  </si>
  <si>
    <t>41639432</t>
  </si>
  <si>
    <t>Петровское</t>
  </si>
  <si>
    <t>41639440</t>
  </si>
  <si>
    <t>Плодовское</t>
  </si>
  <si>
    <t>41639436</t>
  </si>
  <si>
    <t>Приозерское</t>
  </si>
  <si>
    <t>41639101</t>
  </si>
  <si>
    <t>Раздольевское</t>
  </si>
  <si>
    <t>41639408</t>
  </si>
  <si>
    <t>Ромашкинское</t>
  </si>
  <si>
    <t>41639434</t>
  </si>
  <si>
    <t>Севастьяновское</t>
  </si>
  <si>
    <t>41639404</t>
  </si>
  <si>
    <t>Сосновское</t>
  </si>
  <si>
    <t>41639444</t>
  </si>
  <si>
    <t>Сланцевский муниципальный район</t>
  </si>
  <si>
    <t>41642000</t>
  </si>
  <si>
    <t>Выскатское</t>
  </si>
  <si>
    <t>41642404</t>
  </si>
  <si>
    <t>Гостицкое</t>
  </si>
  <si>
    <t>41642424</t>
  </si>
  <si>
    <t>Загривское</t>
  </si>
  <si>
    <t>41642408</t>
  </si>
  <si>
    <t>Новосельское</t>
  </si>
  <si>
    <t>41642420</t>
  </si>
  <si>
    <t>Сланцевское</t>
  </si>
  <si>
    <t>41642101</t>
  </si>
  <si>
    <t>Старопольское</t>
  </si>
  <si>
    <t>41642436</t>
  </si>
  <si>
    <t>Черновское</t>
  </si>
  <si>
    <t>41642440</t>
  </si>
  <si>
    <t>Сосновоборский городской округ</t>
  </si>
  <si>
    <t>41754000</t>
  </si>
  <si>
    <t>Тихвинский муниципальный район</t>
  </si>
  <si>
    <t>41645000</t>
  </si>
  <si>
    <t>41645410</t>
  </si>
  <si>
    <t>Ганьковское</t>
  </si>
  <si>
    <t>41645412</t>
  </si>
  <si>
    <t>Горское</t>
  </si>
  <si>
    <t>41645416</t>
  </si>
  <si>
    <t>Коськовское</t>
  </si>
  <si>
    <t>41645472</t>
  </si>
  <si>
    <t>Мелегежское</t>
  </si>
  <si>
    <t>41645408</t>
  </si>
  <si>
    <t>Пашозерское</t>
  </si>
  <si>
    <t>41645456</t>
  </si>
  <si>
    <t>Тихвинское</t>
  </si>
  <si>
    <t>41645101</t>
  </si>
  <si>
    <t>Цвылевское</t>
  </si>
  <si>
    <t>41645432</t>
  </si>
  <si>
    <t>Шугозерское</t>
  </si>
  <si>
    <t>41645477</t>
  </si>
  <si>
    <t>Тосненский муниципальный район</t>
  </si>
  <si>
    <t>41648000</t>
  </si>
  <si>
    <t>Красноборское</t>
  </si>
  <si>
    <t>41648154</t>
  </si>
  <si>
    <t>Лисинское</t>
  </si>
  <si>
    <t>41648430</t>
  </si>
  <si>
    <t>Любанское</t>
  </si>
  <si>
    <t>41648105</t>
  </si>
  <si>
    <t>41648108</t>
  </si>
  <si>
    <t>Нурминское</t>
  </si>
  <si>
    <t>41648418</t>
  </si>
  <si>
    <t>Рябовское</t>
  </si>
  <si>
    <t>41648160</t>
  </si>
  <si>
    <t>Тельмановское</t>
  </si>
  <si>
    <t>41648443</t>
  </si>
  <si>
    <t>Тосненское</t>
  </si>
  <si>
    <t>41648101</t>
  </si>
  <si>
    <t>Трубникоборское</t>
  </si>
  <si>
    <t>41648444</t>
  </si>
  <si>
    <t>Ульяновское</t>
  </si>
  <si>
    <t>41648164</t>
  </si>
  <si>
    <t>Фёдоровское</t>
  </si>
  <si>
    <t>41648165</t>
  </si>
  <si>
    <t>Форносовское</t>
  </si>
  <si>
    <t>41648170</t>
  </si>
  <si>
    <t>Шапкинское</t>
  </si>
  <si>
    <t>41648464</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</si>
  <si>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</si>
  <si>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</si>
  <si>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</si>
  <si>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</si>
  <si>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</si>
  <si>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</si>
  <si>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</si>
  <si>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</si>
  <si>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</si>
  <si>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</si>
  <si>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</si>
  <si>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</si>
  <si>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</si>
  <si>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</si>
  <si>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</si>
  <si>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Нет доступных обновлений для отчёта с кодом FAS.JKH.OPEN.INFO.PRICE.WARM!</t>
  </si>
  <si>
    <t>Комитет по тарифам и ценовой политике Лен.области (ЛенРТК)</t>
  </si>
  <si>
    <t>ведущий экономист</t>
  </si>
  <si>
    <t>190000, Санкт-Петербург, Малая Морская ул., д.12, лит. А</t>
  </si>
  <si>
    <t>Болтенков Иван Александрович</t>
  </si>
  <si>
    <t>REGION_ID</t>
  </si>
  <si>
    <t>REGION_NAME</t>
  </si>
  <si>
    <t>RST_ORG_ID</t>
  </si>
  <si>
    <t>ORG_NAME</t>
  </si>
  <si>
    <t>INN_NAME</t>
  </si>
  <si>
    <t>KPP_NAME</t>
  </si>
  <si>
    <t>ORG_START_DATE</t>
  </si>
  <si>
    <t>ORG_END_DATE</t>
  </si>
  <si>
    <t>2610</t>
  </si>
  <si>
    <t>26523762</t>
  </si>
  <si>
    <t>АО "Выборгтеплоэнерго"</t>
  </si>
  <si>
    <t>4704062064</t>
  </si>
  <si>
    <t>470401001</t>
  </si>
  <si>
    <t>09-06-2010 00:00:00</t>
  </si>
  <si>
    <t>26373306</t>
  </si>
  <si>
    <t>АО "ГАТЧИНСКИЙ ККЗ"</t>
  </si>
  <si>
    <t>4719000303</t>
  </si>
  <si>
    <t>470501001</t>
  </si>
  <si>
    <t>30335229</t>
  </si>
  <si>
    <t>АО "ГУ ЖКХ"</t>
  </si>
  <si>
    <t>5116000922</t>
  </si>
  <si>
    <t>770401001</t>
  </si>
  <si>
    <t>26373221</t>
  </si>
  <si>
    <t>АО "Газпром газораспределение Ленинградская область"</t>
  </si>
  <si>
    <t>4700000109</t>
  </si>
  <si>
    <t>472450001</t>
  </si>
  <si>
    <t>31208153</t>
  </si>
  <si>
    <t>АО "ИЭК"</t>
  </si>
  <si>
    <t>4725005187</t>
  </si>
  <si>
    <t>472501001</t>
  </si>
  <si>
    <t>28875608</t>
  </si>
  <si>
    <t>АО "КНАУФ ПЕТРОБОРД"</t>
  </si>
  <si>
    <t>4719011873</t>
  </si>
  <si>
    <t>26373248</t>
  </si>
  <si>
    <t>АО "Коммунальные системы Гатчинского района"</t>
  </si>
  <si>
    <t>4705039967</t>
  </si>
  <si>
    <t>26506539</t>
  </si>
  <si>
    <t>АО "Концерн Росэнергоатом" филиал "Ленинградская атомная станция"</t>
  </si>
  <si>
    <t>7721632827</t>
  </si>
  <si>
    <t>472643001</t>
  </si>
  <si>
    <t>26523683</t>
  </si>
  <si>
    <t>АО "ЛОТЭК"</t>
  </si>
  <si>
    <t>4716028445</t>
  </si>
  <si>
    <t>470701001</t>
  </si>
  <si>
    <t>28942511</t>
  </si>
  <si>
    <t>АО "НПО "Поиск"</t>
  </si>
  <si>
    <t>4703142849</t>
  </si>
  <si>
    <t>470301001</t>
  </si>
  <si>
    <t>26524292</t>
  </si>
  <si>
    <t>АО "Нева Энергия"</t>
  </si>
  <si>
    <t>7802312374</t>
  </si>
  <si>
    <t>471302001</t>
  </si>
  <si>
    <t>30384822</t>
  </si>
  <si>
    <t>АО "ПТС"</t>
  </si>
  <si>
    <t>4715030160</t>
  </si>
  <si>
    <t>471501001</t>
  </si>
  <si>
    <t>01-09-2015 00:00:00</t>
  </si>
  <si>
    <t>26524249</t>
  </si>
  <si>
    <t>АО "Павловский завод"</t>
  </si>
  <si>
    <t>4706002529</t>
  </si>
  <si>
    <t>470601001</t>
  </si>
  <si>
    <t>26373316</t>
  </si>
  <si>
    <t>АО "Промышленный комплекс "Энергия"</t>
  </si>
  <si>
    <t>4720011010</t>
  </si>
  <si>
    <t>26523673</t>
  </si>
  <si>
    <t>АО "РУСАЛ Бокситогорск"</t>
  </si>
  <si>
    <t>4701000013</t>
  </si>
  <si>
    <t>27250262</t>
  </si>
  <si>
    <t>АО "РЭУ"</t>
  </si>
  <si>
    <t>7714783092</t>
  </si>
  <si>
    <t>602743002</t>
  </si>
  <si>
    <t>31-08-2010 00:00:00</t>
  </si>
  <si>
    <t>26828034</t>
  </si>
  <si>
    <t>АО "РЭУ" филиал "Санкт-Петербургский"</t>
  </si>
  <si>
    <t>783943001</t>
  </si>
  <si>
    <t>26561712</t>
  </si>
  <si>
    <t>АО "Северное"</t>
  </si>
  <si>
    <t>7814054375</t>
  </si>
  <si>
    <t>781401001</t>
  </si>
  <si>
    <t>26555650</t>
  </si>
  <si>
    <t>АО "Теплосеть Санкт-Петербурга"</t>
  </si>
  <si>
    <t>7810577007</t>
  </si>
  <si>
    <t>781001001</t>
  </si>
  <si>
    <t>30427522</t>
  </si>
  <si>
    <t>АО ГУ ЖКХ ОП "Санкт-Петербургское"</t>
  </si>
  <si>
    <t>784245001</t>
  </si>
  <si>
    <t>12-10-2015 00:00:00</t>
  </si>
  <si>
    <t>28967688</t>
  </si>
  <si>
    <t>Банк России (Оздоровительное объединение "Зеленый бор" Центрального банка Российской Федерации)</t>
  </si>
  <si>
    <t>7702235133</t>
  </si>
  <si>
    <t>471045002</t>
  </si>
  <si>
    <t>29-04-2015 00:00:00</t>
  </si>
  <si>
    <t>26373297</t>
  </si>
  <si>
    <t>ГБПОУ ЛО "Лисинский лесной колледж"</t>
  </si>
  <si>
    <t>4716001436</t>
  </si>
  <si>
    <t>471601001</t>
  </si>
  <si>
    <t>28949934</t>
  </si>
  <si>
    <t>ГКУ ЛО"ОБЪЕКТ № 58 ПРАВИТЕЛЬСТВА ЛЕНИНГРАДСКОЙ ОБЛАСТИ"</t>
  </si>
  <si>
    <t>4716038771</t>
  </si>
  <si>
    <t>30794671</t>
  </si>
  <si>
    <t>ГКУЗ ЛО "ДПБ"</t>
  </si>
  <si>
    <t>4719005020</t>
  </si>
  <si>
    <t>23-05-2016 00:00:00</t>
  </si>
  <si>
    <t>31233373</t>
  </si>
  <si>
    <t>ГП "Волосовское ДРСУ"</t>
  </si>
  <si>
    <t>4717000650</t>
  </si>
  <si>
    <t>26373265</t>
  </si>
  <si>
    <t>ГП "Лодейнопольское ДРСУ"</t>
  </si>
  <si>
    <t>4709001851</t>
  </si>
  <si>
    <t>471101001</t>
  </si>
  <si>
    <t>26561669</t>
  </si>
  <si>
    <t>ГП "Лужское ДРСУ"</t>
  </si>
  <si>
    <t>4710000517</t>
  </si>
  <si>
    <t>471001001</t>
  </si>
  <si>
    <t>26373237</t>
  </si>
  <si>
    <t>ГП "Рощинское дорожное ремонтно-эксплуатационное управление"</t>
  </si>
  <si>
    <t>4704050397</t>
  </si>
  <si>
    <t>26373287</t>
  </si>
  <si>
    <t>ГП "Тихвинское ДРСУ"</t>
  </si>
  <si>
    <t>4715000447</t>
  </si>
  <si>
    <t>26422494</t>
  </si>
  <si>
    <t>ГУП "Водоканал Санкт-Петербурга"</t>
  </si>
  <si>
    <t>7830000426</t>
  </si>
  <si>
    <t>784201001</t>
  </si>
  <si>
    <t>26361126</t>
  </si>
  <si>
    <t>ГУП "ТЭК СПб"</t>
  </si>
  <si>
    <t>7830001028</t>
  </si>
  <si>
    <t>783450001</t>
  </si>
  <si>
    <t>27168319</t>
  </si>
  <si>
    <t>ГУП ЛО  "Тепловые сети г.Тихвина"</t>
  </si>
  <si>
    <t>4715025755</t>
  </si>
  <si>
    <t>20-09-2011 00:00:00</t>
  </si>
  <si>
    <t>26373225</t>
  </si>
  <si>
    <t>ЗАО "Агрофирма  "Выборжец"</t>
  </si>
  <si>
    <t>4703006839</t>
  </si>
  <si>
    <t>26524163</t>
  </si>
  <si>
    <t>ЗАО "Интернешнл Пейпер"</t>
  </si>
  <si>
    <t>4704012472</t>
  </si>
  <si>
    <t>26373235</t>
  </si>
  <si>
    <t>ЗАО "Каменногорское карьероуправление"</t>
  </si>
  <si>
    <t>4704002227</t>
  </si>
  <si>
    <t>28828779</t>
  </si>
  <si>
    <t>ЗАО "Крионорд"</t>
  </si>
  <si>
    <t>7825332183</t>
  </si>
  <si>
    <t>20-11-2014 00:00:00</t>
  </si>
  <si>
    <t>470602001</t>
  </si>
  <si>
    <t>470201001</t>
  </si>
  <si>
    <t>26319703</t>
  </si>
  <si>
    <t>ЗАО "СЗИПК"</t>
  </si>
  <si>
    <t>7819020549</t>
  </si>
  <si>
    <t>09-04-1999 00:00:00</t>
  </si>
  <si>
    <t>26373268</t>
  </si>
  <si>
    <t>ЗАО "Сосновоагропромтехника"</t>
  </si>
  <si>
    <t>4712002559</t>
  </si>
  <si>
    <t>471201001</t>
  </si>
  <si>
    <t>26373242</t>
  </si>
  <si>
    <t>ЗАО "Термо-Лайн"</t>
  </si>
  <si>
    <t>4704052517</t>
  </si>
  <si>
    <t>780201001</t>
  </si>
  <si>
    <t>27331943</t>
  </si>
  <si>
    <t>ИП Бушин И.В.</t>
  </si>
  <si>
    <t>780520554728</t>
  </si>
  <si>
    <t>отсутствует</t>
  </si>
  <si>
    <t>26523738</t>
  </si>
  <si>
    <t>ИФ РАН</t>
  </si>
  <si>
    <t>7801022898</t>
  </si>
  <si>
    <t>780101001</t>
  </si>
  <si>
    <t>27851016</t>
  </si>
  <si>
    <t>ЛОГП "Гатчинское дорожное ремонтно-строительное управление"</t>
  </si>
  <si>
    <t>4719002004</t>
  </si>
  <si>
    <t>471090100</t>
  </si>
  <si>
    <t>31343563</t>
  </si>
  <si>
    <t>МАУ "МУК"</t>
  </si>
  <si>
    <t>4703145254</t>
  </si>
  <si>
    <t>26561751</t>
  </si>
  <si>
    <t>МП "Агалатово-Сервис"</t>
  </si>
  <si>
    <t>4703087267</t>
  </si>
  <si>
    <t>26561667</t>
  </si>
  <si>
    <t>МП "Жилищное хозяйство"</t>
  </si>
  <si>
    <t>4708001129</t>
  </si>
  <si>
    <t>472701001</t>
  </si>
  <si>
    <t>26640400</t>
  </si>
  <si>
    <t>МП "Северное ремонтно-эксплуатационное предприятие"</t>
  </si>
  <si>
    <t>4703064012</t>
  </si>
  <si>
    <t>26638805</t>
  </si>
  <si>
    <t>МП "ТЭКК"</t>
  </si>
  <si>
    <t>4703117909</t>
  </si>
  <si>
    <t>25-10-2013 00:00:00</t>
  </si>
  <si>
    <t>28813153</t>
  </si>
  <si>
    <t>МП "ТеплоРесурс" МО Кузнечнинское ГП</t>
  </si>
  <si>
    <t>4712025919</t>
  </si>
  <si>
    <t>16-09-2014 00:00:00</t>
  </si>
  <si>
    <t>28504079</t>
  </si>
  <si>
    <t>МП МО город Коммунар "ЖКС"</t>
  </si>
  <si>
    <t>4705062476</t>
  </si>
  <si>
    <t>30-04-2013 00:00:00</t>
  </si>
  <si>
    <t>28284366</t>
  </si>
  <si>
    <t>МРФ "Северо-Запад" ПАО "Ростелеком"</t>
  </si>
  <si>
    <t>7707049388</t>
  </si>
  <si>
    <t>784243001</t>
  </si>
  <si>
    <t>27883622</t>
  </si>
  <si>
    <t>МУКП "Свердловские коммунальные системы"</t>
  </si>
  <si>
    <t>4703128682</t>
  </si>
  <si>
    <t>31210480</t>
  </si>
  <si>
    <t>МУП "АУРП"</t>
  </si>
  <si>
    <t>4712128960</t>
  </si>
  <si>
    <t>26638809</t>
  </si>
  <si>
    <t>МУП "Бугровские тепловые сети"</t>
  </si>
  <si>
    <t>4703103575</t>
  </si>
  <si>
    <t>31209792</t>
  </si>
  <si>
    <t>МУП "Ефимовские тепловые сети"</t>
  </si>
  <si>
    <t>4715031357</t>
  </si>
  <si>
    <t>31211905</t>
  </si>
  <si>
    <t>МУП "Зеленый город"</t>
  </si>
  <si>
    <t>4716041358</t>
  </si>
  <si>
    <t>26373257</t>
  </si>
  <si>
    <t>МУП "НазияКомСервис"</t>
  </si>
  <si>
    <t>4706027280</t>
  </si>
  <si>
    <t>26373253</t>
  </si>
  <si>
    <t>МУП "ПриладожскЖКХ»</t>
  </si>
  <si>
    <t>4706005311</t>
  </si>
  <si>
    <t>26640632</t>
  </si>
  <si>
    <t>МУП "Романовские коммунальные системы"</t>
  </si>
  <si>
    <t>4703117955</t>
  </si>
  <si>
    <t>27943060</t>
  </si>
  <si>
    <t>МУП "Северное Cияние"</t>
  </si>
  <si>
    <t>4706033397</t>
  </si>
  <si>
    <t>26524169</t>
  </si>
  <si>
    <t>МУП "Тепловые сети" г. Гатчина</t>
  </si>
  <si>
    <t>4705014698</t>
  </si>
  <si>
    <t>470502001</t>
  </si>
  <si>
    <t>31347301</t>
  </si>
  <si>
    <t>МУП "Теплосеть Мельниково"</t>
  </si>
  <si>
    <t>4712029279</t>
  </si>
  <si>
    <t>31210597</t>
  </si>
  <si>
    <t>МУП "Теплосеть Плодовое"</t>
  </si>
  <si>
    <t>4712028540</t>
  </si>
  <si>
    <t>27222108</t>
  </si>
  <si>
    <t>МУП "Центр ЖКХ"</t>
  </si>
  <si>
    <t>4706031872</t>
  </si>
  <si>
    <t>01-09-2011 00:00:00</t>
  </si>
  <si>
    <t>28001460</t>
  </si>
  <si>
    <t>МУП «Низино»</t>
  </si>
  <si>
    <t>4720031916</t>
  </si>
  <si>
    <t>25-12-2009 00:00:00</t>
  </si>
  <si>
    <t>31211235</t>
  </si>
  <si>
    <t>МУП «Теплосеть Сосново»</t>
  </si>
  <si>
    <t>4712028451</t>
  </si>
  <si>
    <t>26524179</t>
  </si>
  <si>
    <t>МУП ЖКХ "Сиверский"</t>
  </si>
  <si>
    <t>4705030450</t>
  </si>
  <si>
    <t>26768264</t>
  </si>
  <si>
    <t>МУП ПГП «КБ»</t>
  </si>
  <si>
    <t>4711006504</t>
  </si>
  <si>
    <t>26773425</t>
  </si>
  <si>
    <t>МУП УЖКХ МО ВИЛЛОЗСКОЕ СП</t>
  </si>
  <si>
    <t>4720024228</t>
  </si>
  <si>
    <t>26524175</t>
  </si>
  <si>
    <t>НИЦ «Курчатовский институт» - ПИЯФ</t>
  </si>
  <si>
    <t>4705001850</t>
  </si>
  <si>
    <t>28136066</t>
  </si>
  <si>
    <t>НЛРВПиС</t>
  </si>
  <si>
    <t>7812024833</t>
  </si>
  <si>
    <t>25-03-2013 00:00:00</t>
  </si>
  <si>
    <t>26639730</t>
  </si>
  <si>
    <t>ОАО "Всеволожские тепловые сети"</t>
  </si>
  <si>
    <t>4703096470</t>
  </si>
  <si>
    <t>26380458</t>
  </si>
  <si>
    <t>ОАО "Завод Сланцы"</t>
  </si>
  <si>
    <t>4713000931</t>
  </si>
  <si>
    <t>471301001</t>
  </si>
  <si>
    <t>26373240</t>
  </si>
  <si>
    <t>ОАО "Птицефабрика Ударник"</t>
  </si>
  <si>
    <t>4704083071</t>
  </si>
  <si>
    <t>7708503727</t>
  </si>
  <si>
    <t>01-04-2011 00:00:00</t>
  </si>
  <si>
    <t>26814895</t>
  </si>
  <si>
    <t>ОАО "РЖД" (Октябрьская дирекция по тепловодоснабжению - СП Центральной дирекции по тепловодоснабжению - филиала ОАО "РЖД")</t>
  </si>
  <si>
    <t>780445015</t>
  </si>
  <si>
    <t>26373304</t>
  </si>
  <si>
    <t>ОАО "Сясьский целлюлозно-бумажный комбинат"</t>
  </si>
  <si>
    <t>4718011856</t>
  </si>
  <si>
    <t>26640411</t>
  </si>
  <si>
    <t>ОАО "Тепловые сети" филиал  "Волосовские коммунальные системы"</t>
  </si>
  <si>
    <t>4716024190</t>
  </si>
  <si>
    <t>470543002</t>
  </si>
  <si>
    <t>26524308</t>
  </si>
  <si>
    <t>ОАО "Тепловые сети", г. Тосно</t>
  </si>
  <si>
    <t>28078723</t>
  </si>
  <si>
    <t>ОАО "Терволовский лесной питомник"</t>
  </si>
  <si>
    <t>4705037350</t>
  </si>
  <si>
    <t>26373290</t>
  </si>
  <si>
    <t>ОАО "УЖКХ" (Тихвинского района)</t>
  </si>
  <si>
    <t>4715014471</t>
  </si>
  <si>
    <t>26524171</t>
  </si>
  <si>
    <t>ОАО "Узор"</t>
  </si>
  <si>
    <t>4719002999</t>
  </si>
  <si>
    <t>26373243</t>
  </si>
  <si>
    <t>ОАО "Управляющая компания по ЖКХ"</t>
  </si>
  <si>
    <t>4704061945</t>
  </si>
  <si>
    <t>28261957</t>
  </si>
  <si>
    <t>ОАО "Усть-Лужский Контейнерный Терминал"</t>
  </si>
  <si>
    <t>4707013562</t>
  </si>
  <si>
    <t>470707001</t>
  </si>
  <si>
    <t>26-08-2013 00:00:00</t>
  </si>
  <si>
    <t>28877960</t>
  </si>
  <si>
    <t>ООО " УК "СпецМонтаж 24"</t>
  </si>
  <si>
    <t>7841398551</t>
  </si>
  <si>
    <t>784101001</t>
  </si>
  <si>
    <t>28148752</t>
  </si>
  <si>
    <t>ООО "АКВАТЕРМ"</t>
  </si>
  <si>
    <t>4707032565</t>
  </si>
  <si>
    <t>31259501</t>
  </si>
  <si>
    <t>ООО "АСТРА"</t>
  </si>
  <si>
    <t>4707008146</t>
  </si>
  <si>
    <t>26640553</t>
  </si>
  <si>
    <t>ООО "Аква Норд-Вест"</t>
  </si>
  <si>
    <t>7801432887</t>
  </si>
  <si>
    <t>31206288</t>
  </si>
  <si>
    <t>ООО "Алгоритм Девелопмент"</t>
  </si>
  <si>
    <t>7842055902</t>
  </si>
  <si>
    <t>30389240</t>
  </si>
  <si>
    <t>ООО "БАЗИС-ЭНЕРГО"</t>
  </si>
  <si>
    <t>7801474904</t>
  </si>
  <si>
    <t>12-11-2015 00:00:00</t>
  </si>
  <si>
    <t>28274744</t>
  </si>
  <si>
    <t>ООО "БИОТЕПЛОСНАБ"</t>
  </si>
  <si>
    <t>7811553714</t>
  </si>
  <si>
    <t>07-10-2013 00:00:00</t>
  </si>
  <si>
    <t>30847189</t>
  </si>
  <si>
    <t>ООО "Балтийский Дом"</t>
  </si>
  <si>
    <t>7802160435</t>
  </si>
  <si>
    <t>25-10-2016 00:00:00</t>
  </si>
  <si>
    <t>26524282</t>
  </si>
  <si>
    <t>ООО "Биотеплоснаб"</t>
  </si>
  <si>
    <t>4712123698</t>
  </si>
  <si>
    <t>30850125</t>
  </si>
  <si>
    <t>ООО "Бис Мелиор Трейд"</t>
  </si>
  <si>
    <t>4703144194</t>
  </si>
  <si>
    <t>07-11-2016 00:00:00</t>
  </si>
  <si>
    <t>28421985</t>
  </si>
  <si>
    <t>ООО "БокситогорскТеплоРесурс"</t>
  </si>
  <si>
    <t>4715028280</t>
  </si>
  <si>
    <t>28545782</t>
  </si>
  <si>
    <t>ООО "ВОДОКАНАЛ"</t>
  </si>
  <si>
    <t>4703137398</t>
  </si>
  <si>
    <t>19-06-2014 00:00:00</t>
  </si>
  <si>
    <t>26380445</t>
  </si>
  <si>
    <t>ООО "Водоканал"</t>
  </si>
  <si>
    <t>4711008759</t>
  </si>
  <si>
    <t>27677580</t>
  </si>
  <si>
    <t>ООО "Выборгская лесопромышленная корпорация"</t>
  </si>
  <si>
    <t>4704087728</t>
  </si>
  <si>
    <t>16-04-2012 00:00:00</t>
  </si>
  <si>
    <t>31210610</t>
  </si>
  <si>
    <t>ООО "ГЕФЕСТ"</t>
  </si>
  <si>
    <t>4705065149</t>
  </si>
  <si>
    <t>28048642</t>
  </si>
  <si>
    <t>ООО "ГРАНД"</t>
  </si>
  <si>
    <t>4714017430</t>
  </si>
  <si>
    <t>472601001</t>
  </si>
  <si>
    <t>27883546</t>
  </si>
  <si>
    <t>ООО "ГТМ - теплосервис"</t>
  </si>
  <si>
    <t>7810496527</t>
  </si>
  <si>
    <t>780501001</t>
  </si>
  <si>
    <t>31313543</t>
  </si>
  <si>
    <t>ООО "Газпром теплоэнерго Северо-Запад"</t>
  </si>
  <si>
    <t>7839108015</t>
  </si>
  <si>
    <t>783901001</t>
  </si>
  <si>
    <t>29649769</t>
  </si>
  <si>
    <t>ООО "Дубровская ТЭЦ"</t>
  </si>
  <si>
    <t>4706036863</t>
  </si>
  <si>
    <t>30906125</t>
  </si>
  <si>
    <t>ООО "ЖилКомТеплоЭнерго"</t>
  </si>
  <si>
    <t>4712023541</t>
  </si>
  <si>
    <t>28932418</t>
  </si>
  <si>
    <t>ООО "Жилсервис"</t>
  </si>
  <si>
    <t>7843305143</t>
  </si>
  <si>
    <t>23-12-2014 00:00:00</t>
  </si>
  <si>
    <t>30371603</t>
  </si>
  <si>
    <t>ООО "ИЭК"</t>
  </si>
  <si>
    <t>4725001841</t>
  </si>
  <si>
    <t>30989185</t>
  </si>
  <si>
    <t>ООО "Колтушские тепловые сети"</t>
  </si>
  <si>
    <t>4703150102</t>
  </si>
  <si>
    <t>26524185</t>
  </si>
  <si>
    <t>ООО "Коммун Энерго"</t>
  </si>
  <si>
    <t>4707021122</t>
  </si>
  <si>
    <t>30795556</t>
  </si>
  <si>
    <t>ООО "ЛЕНТЕПЛО"</t>
  </si>
  <si>
    <t>7802566770</t>
  </si>
  <si>
    <t>10-12-2018 00:00:00</t>
  </si>
  <si>
    <t>28795099</t>
  </si>
  <si>
    <t>ООО "Ландшафт ЭКО"</t>
  </si>
  <si>
    <t>4712023196</t>
  </si>
  <si>
    <t>28016967</t>
  </si>
  <si>
    <t>ООО "Лемэк"</t>
  </si>
  <si>
    <t>7801213324</t>
  </si>
  <si>
    <t>07-03-2012 00:00:00</t>
  </si>
  <si>
    <t>28048616</t>
  </si>
  <si>
    <t>ООО "Леноблтеплоснаб"</t>
  </si>
  <si>
    <t>7811527520</t>
  </si>
  <si>
    <t>781101001</t>
  </si>
  <si>
    <t>31210711</t>
  </si>
  <si>
    <t>ООО "Ленстрой"</t>
  </si>
  <si>
    <t>7806340848</t>
  </si>
  <si>
    <t>780601001</t>
  </si>
  <si>
    <t>27850826</t>
  </si>
  <si>
    <t>ООО "Лужское тепло"</t>
  </si>
  <si>
    <t>4710032029</t>
  </si>
  <si>
    <t>30-07-2012 00:00:00</t>
  </si>
  <si>
    <t>28155588</t>
  </si>
  <si>
    <t>ООО "Мир Техники"</t>
  </si>
  <si>
    <t>7810034240</t>
  </si>
  <si>
    <t>782001001</t>
  </si>
  <si>
    <t>18-06-2013 00:00:00</t>
  </si>
  <si>
    <t>28877938</t>
  </si>
  <si>
    <t>ООО "МонтажСтрой"</t>
  </si>
  <si>
    <t>7840323602</t>
  </si>
  <si>
    <t>781301001</t>
  </si>
  <si>
    <t>31343593</t>
  </si>
  <si>
    <t>ООО "НИЛА"</t>
  </si>
  <si>
    <t>4711004602</t>
  </si>
  <si>
    <t>28545761</t>
  </si>
  <si>
    <t>ООО "НТЦ "Энергия"</t>
  </si>
  <si>
    <t>4705052118</t>
  </si>
  <si>
    <t>24-06-2015 00:00:00</t>
  </si>
  <si>
    <t>28968332</t>
  </si>
  <si>
    <t>ООО "Новая Водная Ассоциация"</t>
  </si>
  <si>
    <t>7801426040</t>
  </si>
  <si>
    <t>18-05-2015 00:00:00</t>
  </si>
  <si>
    <t>28829716</t>
  </si>
  <si>
    <t>ООО "ОблСервис"</t>
  </si>
  <si>
    <t>4712024087</t>
  </si>
  <si>
    <t>26375635</t>
  </si>
  <si>
    <t>ООО "Ольшаники"</t>
  </si>
  <si>
    <t>7801079076</t>
  </si>
  <si>
    <t>28829326</t>
  </si>
  <si>
    <t>ООО "ПАРИТЕТЪ"</t>
  </si>
  <si>
    <t>4712026119</t>
  </si>
  <si>
    <t>26523713</t>
  </si>
  <si>
    <t>ООО "ПГЛЗ"</t>
  </si>
  <si>
    <t>4715030610</t>
  </si>
  <si>
    <t>28447219</t>
  </si>
  <si>
    <t>ООО "ПРОДЭКС-ЭС"</t>
  </si>
  <si>
    <t>7810836981</t>
  </si>
  <si>
    <t>17-08-2011 00:00:00</t>
  </si>
  <si>
    <t>27920896</t>
  </si>
  <si>
    <t>ООО "ПТЭСК"</t>
  </si>
  <si>
    <t>4706033100</t>
  </si>
  <si>
    <t>30344093</t>
  </si>
  <si>
    <t>ООО "Паритет"</t>
  </si>
  <si>
    <t>4712026060</t>
  </si>
  <si>
    <t>29-09-2015 00:00:00</t>
  </si>
  <si>
    <t>26422005</t>
  </si>
  <si>
    <t>ООО "Петербургская торгово-промышленная компания"</t>
  </si>
  <si>
    <t>7825487243</t>
  </si>
  <si>
    <t>ООО "Петербургтеплоэнерго"</t>
  </si>
  <si>
    <t>7838024362</t>
  </si>
  <si>
    <t>783801001</t>
  </si>
  <si>
    <t>27266270</t>
  </si>
  <si>
    <t>28489933</t>
  </si>
  <si>
    <t>ООО "Полар Инвест"</t>
  </si>
  <si>
    <t>7806104671</t>
  </si>
  <si>
    <t>03-03-2000 00:00:00</t>
  </si>
  <si>
    <t>28454795</t>
  </si>
  <si>
    <t>ООО "Приладожский Теплоснаб"</t>
  </si>
  <si>
    <t>4706035267</t>
  </si>
  <si>
    <t>24-12-2013 00:00:00</t>
  </si>
  <si>
    <t>26524253</t>
  </si>
  <si>
    <t>ООО "Промэнерго"</t>
  </si>
  <si>
    <t>4706016137</t>
  </si>
  <si>
    <t>28274778</t>
  </si>
  <si>
    <t>ООО "Ресурс"</t>
  </si>
  <si>
    <t>4711012515</t>
  </si>
  <si>
    <t>31355448</t>
  </si>
  <si>
    <t>ООО "Ресурсосбережение"</t>
  </si>
  <si>
    <t>7810388779</t>
  </si>
  <si>
    <t>26813882</t>
  </si>
  <si>
    <t>ООО "С-КЛАД"</t>
  </si>
  <si>
    <t>7806358411</t>
  </si>
  <si>
    <t>26640635</t>
  </si>
  <si>
    <t>ООО "СМЭУ Заневка"</t>
  </si>
  <si>
    <t>4703116542</t>
  </si>
  <si>
    <t>30940618</t>
  </si>
  <si>
    <t>ООО "СТЭК"</t>
  </si>
  <si>
    <t>4703142768</t>
  </si>
  <si>
    <t>08-12-2014 00:00:00</t>
  </si>
  <si>
    <t>26799802</t>
  </si>
  <si>
    <t>ООО "Светогорское жилищно-коммунальное хозяйство"</t>
  </si>
  <si>
    <t>4704026517</t>
  </si>
  <si>
    <t>28951581</t>
  </si>
  <si>
    <t>ООО "Сланцы"</t>
  </si>
  <si>
    <t>0276144176</t>
  </si>
  <si>
    <t>01-04-2015 00:00:00</t>
  </si>
  <si>
    <t>27774476</t>
  </si>
  <si>
    <t>ООО "Сосновский деревообрабатывающий завод"</t>
  </si>
  <si>
    <t>4712128738</t>
  </si>
  <si>
    <t>28511826</t>
  </si>
  <si>
    <t>ООО "ТЕПЛОЭНЕРГО"</t>
  </si>
  <si>
    <t>7802853013</t>
  </si>
  <si>
    <t>31075334</t>
  </si>
  <si>
    <t>ООО "ТЕРМО-ЛАЙН"</t>
  </si>
  <si>
    <t>4704103465</t>
  </si>
  <si>
    <t>30363291</t>
  </si>
  <si>
    <t>ООО "ТК "Мурино"</t>
  </si>
  <si>
    <t>7813559373</t>
  </si>
  <si>
    <t>28136027</t>
  </si>
  <si>
    <t>ООО "Твердое топливо"</t>
  </si>
  <si>
    <t>7813422900</t>
  </si>
  <si>
    <t>30370326</t>
  </si>
  <si>
    <t>ООО "Тепло Сервис"</t>
  </si>
  <si>
    <t>4703137736</t>
  </si>
  <si>
    <t>27-11-2015 00:00:00</t>
  </si>
  <si>
    <t>28795051</t>
  </si>
  <si>
    <t>ООО "Тепло-Сервис"</t>
  </si>
  <si>
    <t>7811494554</t>
  </si>
  <si>
    <t>28272648</t>
  </si>
  <si>
    <t>ООО "Тепловые Системы"</t>
  </si>
  <si>
    <t>7810450755</t>
  </si>
  <si>
    <t>30-09-2013 00:00:00</t>
  </si>
  <si>
    <t>28506998</t>
  </si>
  <si>
    <t>ООО "Теплодом"</t>
  </si>
  <si>
    <t>4703130547</t>
  </si>
  <si>
    <t>26467459</t>
  </si>
  <si>
    <t>ООО "Теплострой плюс"</t>
  </si>
  <si>
    <t>7842322869</t>
  </si>
  <si>
    <t>27061101</t>
  </si>
  <si>
    <t>ООО "Тихвин Дом"</t>
  </si>
  <si>
    <t>4715024568</t>
  </si>
  <si>
    <t>22-12-2010 00:00:00</t>
  </si>
  <si>
    <t>30917818</t>
  </si>
  <si>
    <t>ООО "Толмачевский завод ЖБ и МК"</t>
  </si>
  <si>
    <t>4710013019</t>
  </si>
  <si>
    <t>28829108</t>
  </si>
  <si>
    <t>ООО "Транснефть-Порт Усть-Луга"</t>
  </si>
  <si>
    <t>4707021059</t>
  </si>
  <si>
    <t>31354893</t>
  </si>
  <si>
    <t>ООО "УК "Алгоритм"</t>
  </si>
  <si>
    <t>7802655830</t>
  </si>
  <si>
    <t>28175609</t>
  </si>
  <si>
    <t>ООО "Управляющая компания"Коммунальные сети"</t>
  </si>
  <si>
    <t>4707026836</t>
  </si>
  <si>
    <t>05-07-2013 00:00:00</t>
  </si>
  <si>
    <t>26523754</t>
  </si>
  <si>
    <t>ООО "Флагман"</t>
  </si>
  <si>
    <t>7805222344</t>
  </si>
  <si>
    <t>30989338</t>
  </si>
  <si>
    <t>ООО "ЭКОТЕХНОЛОГИЯ"</t>
  </si>
  <si>
    <t>4712027955</t>
  </si>
  <si>
    <t>28490320</t>
  </si>
  <si>
    <t>ООО "ЭЛСО-ЭГМ"</t>
  </si>
  <si>
    <t>7813561990</t>
  </si>
  <si>
    <t>06-03-2014 00:00:00</t>
  </si>
  <si>
    <t>31342047</t>
  </si>
  <si>
    <t>ООО "ЭПС"</t>
  </si>
  <si>
    <t>7810757754</t>
  </si>
  <si>
    <t>26648562</t>
  </si>
  <si>
    <t>ООО "Энерго-Ресурс"</t>
  </si>
  <si>
    <t>4703108005</t>
  </si>
  <si>
    <t>28979613</t>
  </si>
  <si>
    <t>ООО "ЭнергоИнвест"</t>
  </si>
  <si>
    <t>7841378040</t>
  </si>
  <si>
    <t>27517472</t>
  </si>
  <si>
    <t>ООО "Энергогазмонтаж"</t>
  </si>
  <si>
    <t>7806119950</t>
  </si>
  <si>
    <t>26361112</t>
  </si>
  <si>
    <t>ООО "Энергопромсервис"</t>
  </si>
  <si>
    <t>7811141414</t>
  </si>
  <si>
    <t>30870466</t>
  </si>
  <si>
    <t>ООО «Ленжилэксплуатация»</t>
  </si>
  <si>
    <t>7810764455</t>
  </si>
  <si>
    <t>21-10-2013 00:00:00</t>
  </si>
  <si>
    <t>27630757</t>
  </si>
  <si>
    <t>ООО «Промэнерго»</t>
  </si>
  <si>
    <t>7839320364</t>
  </si>
  <si>
    <t>27883558</t>
  </si>
  <si>
    <t>ООО «ТК Северная»</t>
  </si>
  <si>
    <t>4703123451</t>
  </si>
  <si>
    <t>26561655</t>
  </si>
  <si>
    <t>ООО «ТСК»</t>
  </si>
  <si>
    <t>4703125360</t>
  </si>
  <si>
    <t>27549588</t>
  </si>
  <si>
    <t>ООО «Хаккапелиитта Вилладж»</t>
  </si>
  <si>
    <t>4703093479</t>
  </si>
  <si>
    <t>30872572</t>
  </si>
  <si>
    <t>ООО «Энергия»</t>
  </si>
  <si>
    <t>7813259980</t>
  </si>
  <si>
    <t>06-09-2016 00:00:00</t>
  </si>
  <si>
    <t>27566956</t>
  </si>
  <si>
    <t>ООО «Энергоинвест»</t>
  </si>
  <si>
    <t>4716026007</t>
  </si>
  <si>
    <t>31007537</t>
  </si>
  <si>
    <t>ООО УК "Новоантропшино"</t>
  </si>
  <si>
    <t>4705063960</t>
  </si>
  <si>
    <t>26526809</t>
  </si>
  <si>
    <t>ООО Управляющая компания ''Оазис''</t>
  </si>
  <si>
    <t>4712128456</t>
  </si>
  <si>
    <t>26640606</t>
  </si>
  <si>
    <t>Обособленное подразделение ООО "ФПГ "РОССТРО - ЛФК"</t>
  </si>
  <si>
    <t>7811461140</t>
  </si>
  <si>
    <t>471645001</t>
  </si>
  <si>
    <t>26322152</t>
  </si>
  <si>
    <t>ПАО "Ленэнерго"</t>
  </si>
  <si>
    <t>7803002209</t>
  </si>
  <si>
    <t>26515797</t>
  </si>
  <si>
    <t>ПАО "ОГК-2" филиал Киришская ГРЭС</t>
  </si>
  <si>
    <t>2607018122</t>
  </si>
  <si>
    <t>471543001</t>
  </si>
  <si>
    <t>26539356</t>
  </si>
  <si>
    <t>ПАО "ТГК-1" филиал "Невский"</t>
  </si>
  <si>
    <t>7841312071</t>
  </si>
  <si>
    <t>780102001</t>
  </si>
  <si>
    <t>26524280</t>
  </si>
  <si>
    <t>ПАО "ТС"</t>
  </si>
  <si>
    <t>4712040346</t>
  </si>
  <si>
    <t>26373261</t>
  </si>
  <si>
    <t>ПАО "Толмачевский завод ЖБ и МК"</t>
  </si>
  <si>
    <t>4710000348</t>
  </si>
  <si>
    <t>30955687</t>
  </si>
  <si>
    <t>ПУ ФСБ России по г.Санкт-Петербургу и Ленинградской области</t>
  </si>
  <si>
    <t>7842317080</t>
  </si>
  <si>
    <t>26653815</t>
  </si>
  <si>
    <t>СЗПК-филиал ОАО "ЭЛТЕЗА"</t>
  </si>
  <si>
    <t>7716523950</t>
  </si>
  <si>
    <t>470543001</t>
  </si>
  <si>
    <t>26583421</t>
  </si>
  <si>
    <t>СМУП "ТСП"</t>
  </si>
  <si>
    <t>4714014006</t>
  </si>
  <si>
    <t>26319697</t>
  </si>
  <si>
    <t>ФГУП "НИТИ им. А.П. Александрова"</t>
  </si>
  <si>
    <t>4714000067</t>
  </si>
  <si>
    <t>472650001</t>
  </si>
  <si>
    <t>22-03-1994 00:00:00</t>
  </si>
  <si>
    <t>26375640</t>
  </si>
  <si>
    <t>ФГУП "РНЦ "Прикладная химия"</t>
  </si>
  <si>
    <t>7813046340</t>
  </si>
  <si>
    <t>31105221</t>
  </si>
  <si>
    <t>ФГУП "Росморпорт"</t>
  </si>
  <si>
    <t>7702352454</t>
  </si>
  <si>
    <t>780502001</t>
  </si>
  <si>
    <t>15-05-2003 00:00:00</t>
  </si>
  <si>
    <t>26524173</t>
  </si>
  <si>
    <t>ФГУП ПЭКП НИЦ "Курчатовский институт"</t>
  </si>
  <si>
    <t>4705014183</t>
  </si>
  <si>
    <t>26373300</t>
  </si>
  <si>
    <t>ФКУ "Исправительная колония №3 УФСИН России по г. СПб и ЛО"</t>
  </si>
  <si>
    <t>4716003610</t>
  </si>
  <si>
    <t>26373296</t>
  </si>
  <si>
    <t>ФКУ ИК-2 УФСИН России по С-Пб и ЛО</t>
  </si>
  <si>
    <t>4716000986</t>
  </si>
  <si>
    <t>31342373</t>
  </si>
  <si>
    <t>Филиал АО "Нева Энергия"</t>
  </si>
  <si>
    <t>28812394</t>
  </si>
  <si>
    <t>Филиал АО «Газпром теплоэнерго» в Ленинградской области</t>
  </si>
  <si>
    <t>5003046281</t>
  </si>
  <si>
    <t>471043001</t>
  </si>
  <si>
    <t>10-09-2014 00:00:00</t>
  </si>
  <si>
    <t>30941480</t>
  </si>
  <si>
    <t>Филиал ФГБУ "ЦЖКУ" Минобороны России по ЗВО</t>
  </si>
  <si>
    <t>7729314745</t>
  </si>
  <si>
    <t>WARM</t>
  </si>
  <si>
    <t>01.01.2019</t>
  </si>
  <si>
    <t>19.12.2018</t>
  </si>
  <si>
    <t>482-п</t>
  </si>
  <si>
    <t>http://tarif.lenobl.ru/dokumenty/docs_category_3/</t>
  </si>
  <si>
    <t>19.12.2019</t>
  </si>
  <si>
    <t>01.01.2020</t>
  </si>
  <si>
    <t>530-п</t>
  </si>
  <si>
    <t>Петрова Нина Михайловна</t>
  </si>
  <si>
    <t>494-87-03 доб. 2265</t>
  </si>
  <si>
    <t>PetrovaNM@gptek.spb.ru</t>
  </si>
  <si>
    <t>О</t>
  </si>
  <si>
    <t>Ломоносовский муниципальный район, Виллозское (41630157);</t>
  </si>
  <si>
    <t>Производство тепловой энергии. Некомбинированная выработка; Передача. Тепловая энергия; Сбыт. Тепловая энергия</t>
  </si>
  <si>
    <t>Тарифы на тепловую энергию, поставляемую государственным унитарным предприятием «Топливно-энергетический комплекс Санкт-Петербурга» потребителям (кроме населения) на территории Ленинградской области, на долгосрочный период регулирования 2019-2023 годов</t>
  </si>
  <si>
    <t>31.12.2020</t>
  </si>
  <si>
    <t>30.06.2020</t>
  </si>
  <si>
    <t>01.07.2020</t>
  </si>
  <si>
    <t>31.12.2021</t>
  </si>
  <si>
    <t>1.1.2</t>
  </si>
  <si>
    <t>1.1.3</t>
  </si>
  <si>
    <t>1.1.4</t>
  </si>
  <si>
    <t>1.1.5</t>
  </si>
  <si>
    <t>1.1.6</t>
  </si>
  <si>
    <t>31.12.2019</t>
  </si>
  <si>
    <t>http://gptek.spb.ru/abonentam/connect/</t>
  </si>
  <si>
    <t>https://portal.eias.ru/Portal/DownloadPage.aspx?type=12&amp;guid=45b44dc4-fdbb-4d69-b97e-ab2bf839950f</t>
  </si>
  <si>
    <t>https://portal.eias.ru/Portal/DownloadPage.aspx?type=12&amp;guid=3ed29325-74f1-4d05-bfee-13dc09001da8</t>
  </si>
  <si>
    <t>Перечень документов и сведений, представляемых одновременно с заявкой на заключение договора о подключении (технологическое присоединение) к системе теплоснабжения представлен по ссылке</t>
  </si>
  <si>
    <t>https://portal.eias.ru/Portal/DownloadPage.aspx?type=12&amp;guid=b0318754-334f-410e-b59e-9d49dc9578be</t>
  </si>
  <si>
    <t>1. Постановление Правительства РФ от 13.02.2006г. №83 «Об утверждении правил определения и предоставления технических условий подключения объекта капитального строительства к сетям инженерно-технического обеспечения и правил подключения объекта капитального строительства к сетям инженерно-технического обеспечения»; 
2. Постановление Правительства РФ от 05.07.2018 №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 силу некоторых актов Правительства Российской Федерации».</t>
  </si>
  <si>
    <t>601-93-03, 601-92-57</t>
  </si>
  <si>
    <t>г. Санкт-Петербург, ул.Белоостровская, д.6А</t>
  </si>
  <si>
    <t>5.3.2</t>
  </si>
  <si>
    <t>c 10:00 до 12:00</t>
  </si>
  <si>
    <t>Понедельник-четверг. Кроме того, заявки на подключение к системам теплоснабжения ГУП «ТЭК СПб» могут быть направлены также через ресурсный центр ГУП «Водоканал СПб», расположенный по адресу: СПб, ул. Комсомола, 19</t>
  </si>
  <si>
    <t>Понедельник-четверг. Кроме того, заявки на подключение к системам теплоснабжения ГУП «ТЭК СПб» могут быть направлены также через ресурсный центр ГУП «Водоканал СПб», расположенный по адресу: СПб, ул. Комсомола, 19: c 10:00 до 12:00</t>
  </si>
  <si>
    <t>c 14:00 до 17:00</t>
  </si>
  <si>
    <t>Понедельник-четверг. Кроме того, заявки на подключение к системам теплоснабжения ГУП «ТЭК СПб» могут быть направлены также через ресурсный центр ГУП «Водоканал СПб», расположенный по адресу: СПб, ул. Комсомола, 19: c 14:00 до 17:00</t>
  </si>
  <si>
    <t>Регламент подключения (технологического присоединения) объектов капитального строительства к системе теплоснабжения
Государственного унитарного предприятия «Топливно-
энергетический комплекс Санкт-Петербурга» г. Санкт-Петербург (утверждён приказом ГУП «ТЭК СПб» от «07» ноября 2018 г. № 751)</t>
  </si>
  <si>
    <t>https://portal.eias.ru/Portal/DownloadPage.aspx?type=12&amp;guid=ed2b2957-999a-45bb-b195-2b79b0673dcc</t>
  </si>
  <si>
    <t>ЛенРТК внёс изменения на 2020 год в приказ от 19 декабря 2018 года № 482-п «Об установлении тарифов на тепловую энергию и горячую воду, поставляемую государственным унитарным предприятием «Топливно-энергетический комплекс Санкт-Петербурга» потребителям на территории Ленинградской области на долгосрочный период регулирования 2019-2021 годов»</t>
  </si>
  <si>
    <t>27.12.2019 16:51:54</t>
  </si>
  <si>
    <t>1.1.7</t>
  </si>
  <si>
    <t>1.1.8</t>
  </si>
  <si>
    <t>1.1.9</t>
  </si>
  <si>
    <t>1.1.10</t>
  </si>
  <si>
    <t>1.1.11</t>
  </si>
  <si>
    <t>1.1.12</t>
  </si>
  <si>
    <t>1.1.13</t>
  </si>
  <si>
    <t>Договортеплоснабжениявгорячейводе(дляцелейпромывкиМКД)</t>
  </si>
  <si>
    <t>https://portal.eias.ru/Portal/DownloadPage.aspx?type=12&amp;guid=e612d8d6-0922-4c3c-b0e5-71d505d14d6e</t>
  </si>
  <si>
    <t>Договор оказания услуг по передаче тепловой энергии через тепловые сети сторонних организаций, компенсации потерь тепловой энергии ГУП «ТЭК СПб» в тепловых сетях сторонних организаций</t>
  </si>
  <si>
    <t>https://portal.eias.ru/Portal/DownloadPage.aspx?type=12&amp;guid=d6d28891-062e-4ab6-b19d-2a01e9b1e7fd</t>
  </si>
  <si>
    <t>Договор теплоснабжения в горячей воде на пусконаладочные работы</t>
  </si>
  <si>
    <t>https://portal.eias.ru/Portal/DownloadPage.aspx?type=12&amp;guid=bbbfa137-e624-4042-88a7-97f916b8ad9c</t>
  </si>
  <si>
    <t>Договор теплоснабжения в горячей воде с бюджетными организациями</t>
  </si>
  <si>
    <t>https://portal.eias.ru/Portal/DownloadPage.aspx?type=12&amp;guid=4fa3280d-87dc-460f-92ba-b198443283ac</t>
  </si>
  <si>
    <t>Договор теплоснабжения нежилого помещения в МКД с бюджетными организациями</t>
  </si>
  <si>
    <t>https://portal.eias.ru/Portal/DownloadPage.aspx?type=12&amp;guid=b79ad33f-2be9-4e36-b8a0-a5d73caab3e9</t>
  </si>
  <si>
    <t>Договор теплоснабжения нежилого помещения в МКД с прочими организациями</t>
  </si>
  <si>
    <t>https://portal.eias.ru/Portal/DownloadPage.aspx?type=12&amp;guid=a29379fb-aa62-461c-aaaf-99c41826b5fb</t>
  </si>
  <si>
    <t>Договор теплоснабжения с прочими организациями</t>
  </si>
  <si>
    <t>https://portal.eias.ru/Portal/DownloadPage.aspx?type=12&amp;guid=01a2355b-edb1-4a4e-b4bb-9f7b75ed1e10</t>
  </si>
  <si>
    <t>Договор теплоснабжения нежилого помещения в МКД с физическими лицами</t>
  </si>
  <si>
    <t>https://portal.eias.ru/Portal/DownloadPage.aspx?type=12&amp;guid=e7942940-4ff7-4387-8455-90bddf3be16d</t>
  </si>
  <si>
    <t>Договор теплоснабжения с ИКУ на содержание общего имущества</t>
  </si>
  <si>
    <t>https://portal.eias.ru/Portal/DownloadPage.aspx?type=12&amp;guid=8a00c211-cd72-45dd-b04b-af81261c1a99</t>
  </si>
  <si>
    <t>Договор теплоснабжения на предоставление потребителю коммуниальных услуг по отоплению, по горячему водоснабжению,
в  том числе потребляемую при содержании и использовании общего имущества в МКД</t>
  </si>
  <si>
    <t>https://portal.eias.ru/Portal/DownloadPage.aspx?type=12&amp;guid=fa69455d-8ac9-4dce-8d4a-d4cd07658cc8</t>
  </si>
  <si>
    <t>Договор теплоснабжения в паре</t>
  </si>
  <si>
    <t>https://portal.eias.ru/Portal/DownloadPage.aspx?type=12&amp;guid=038f486b-4914-4cf2-a6aa-814c0e9686c7</t>
  </si>
  <si>
    <t>Договор теплоснабжения с ИКУ</t>
  </si>
  <si>
    <t>https://portal.eias.ru/Portal/DownloadPage.aspx?type=12&amp;guid=d4ee0313-4bb3-4a8e-974f-418b27472210</t>
  </si>
  <si>
    <t xml:space="preserve">Договор оказания услуг по передаче тепловой энергии других ЭСО по тепловым сетям ГУП «ТЭК СПб» </t>
  </si>
  <si>
    <t>https://portal.eias.ru/Portal/DownloadPage.aspx?type=12&amp;guid=733fb1b4-9279-418c-94ec-56d8a7f8f75f</t>
  </si>
  <si>
    <t>Договороподключенииксистеметеплоснабжения</t>
  </si>
  <si>
    <t>https://portal.eias.ru/Portal/DownloadPage.aspx?type=12&amp;guid=8bddb039-5752-4a5d-bf7b-fda4ff8f6821</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</si>
</sst>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quot;$&quot;#,##0_);[Red]\(&quot;$&quot;#,##0\)"/>
    <numFmt numFmtId="169" formatCode="#,##0.000"/>
    <numFmt numFmtId="170" formatCode="_-* #,##0.00[$€-1]_-;\-* #,##0.00[$€-1]_-;_-* &quot;-&quot;??[$€-1]_-"/>
    <numFmt numFmtId="171" formatCode="000000"/>
    <numFmt numFmtId="172" formatCode="#,##0.0"/>
    <numFmt numFmtId="173"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70"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8" fontId="8" fillId="0" borderId="0" applyFont="0" applyFill="0" applyBorder="0" applyAlignment="0" applyProtection="0"/>
    <xf numFmtId="172" fontId="10" fillId="2" borderId="0">
      <protection locked="0"/>
    </xf>
    <xf numFmtId="0" fontId="19" fillId="0" borderId="0" applyFill="0" applyBorder="0" applyProtection="0">
      <alignment vertical="center"/>
    </xf>
    <xf numFmtId="169" fontId="10" fillId="2" borderId="0">
      <protection locked="0"/>
    </xf>
    <xf numFmtId="173"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7" fontId="41" fillId="0" borderId="0" applyFont="0" applyFill="0" applyBorder="0" applyAlignment="0" applyProtection="0"/>
    <xf numFmtId="165" fontId="41" fillId="0" borderId="0" applyFont="0" applyFill="0" applyBorder="0" applyAlignment="0" applyProtection="0"/>
    <xf numFmtId="166" fontId="41" fillId="0" borderId="0" applyFont="0" applyFill="0" applyBorder="0" applyAlignment="0" applyProtection="0"/>
    <xf numFmtId="164"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33">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71" fontId="10" fillId="0" borderId="5" xfId="54" applyNumberFormat="1" applyFont="1" applyFill="1" applyBorder="1" applyAlignment="1" applyProtection="1">
      <alignment horizontal="center" vertical="center" wrapText="1"/>
    </xf>
    <xf numFmtId="171"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9"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9" fontId="10" fillId="0" borderId="5" xfId="30" applyNumberFormat="1" applyFont="1" applyFill="1" applyBorder="1" applyAlignment="1" applyProtection="1">
      <alignment horizontal="right" vertical="center" wrapText="1"/>
    </xf>
    <xf numFmtId="169"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22" fontId="10" fillId="0" borderId="0" xfId="49" applyNumberFormat="1" applyFont="1" applyAlignment="1" applyProtection="1">
      <alignment horizontal="left" vertical="center" wrapText="1"/>
    </xf>
    <xf numFmtId="0" fontId="10" fillId="8" borderId="5" xfId="52" applyNumberFormat="1" applyFont="1" applyFill="1" applyBorder="1" applyAlignment="1" applyProtection="1">
      <alignment horizontal="left" vertical="center" wrapText="1" indent="1"/>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0" fontId="0" fillId="0" borderId="0" xfId="0" applyNumberFormat="1">
      <alignment vertical="top"/>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49" fontId="37" fillId="0" borderId="5" xfId="33" applyNumberFormat="1" applyFont="1" applyFill="1" applyBorder="1" applyAlignment="1" applyProtection="1">
      <alignment horizontal="center" vertical="center" wrapText="1"/>
    </xf>
    <xf numFmtId="49" fontId="0" fillId="7"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74" fillId="9" borderId="5" xfId="30" applyNumberFormat="1" applyFont="1" applyFill="1" applyBorder="1" applyAlignment="1" applyProtection="1">
      <alignment horizontal="left" vertical="center" wrapText="1" indent="2"/>
      <protection locked="0"/>
    </xf>
    <xf numFmtId="0" fontId="74" fillId="9" borderId="5" xfId="30" applyNumberFormat="1" applyFont="1" applyFill="1" applyBorder="1" applyAlignment="1" applyProtection="1">
      <alignment horizontal="left" vertical="center" wrapText="1"/>
      <protection locked="0"/>
    </xf>
    <xf numFmtId="0" fontId="0" fillId="0" borderId="0" xfId="0" applyNumberFormat="1">
      <alignment vertical="top"/>
    </xf>
    <xf numFmtId="0" fontId="37" fillId="7" borderId="0" xfId="54" applyFont="1" applyFill="1" applyBorder="1" applyAlignment="1" applyProtection="1">
      <alignment horizontal="center" vertical="center" wrapText="1"/>
    </xf>
    <xf numFmtId="49" fontId="74" fillId="9" borderId="5" xfId="30" applyNumberFormat="1" applyFont="1" applyFill="1" applyBorder="1" applyAlignment="1" applyProtection="1">
      <alignment horizontal="left" vertical="center" wrapText="1" indent="2"/>
      <protection locked="0"/>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71" fontId="10" fillId="0" borderId="13" xfId="54" applyNumberFormat="1" applyFont="1" applyFill="1" applyBorder="1" applyAlignment="1" applyProtection="1">
      <alignment horizontal="center" vertical="center" wrapText="1"/>
    </xf>
    <xf numFmtId="171" fontId="10" fillId="0" borderId="14" xfId="54" applyNumberFormat="1" applyFont="1" applyFill="1" applyBorder="1" applyAlignment="1" applyProtection="1">
      <alignment horizontal="center" vertical="center" wrapText="1"/>
    </xf>
    <xf numFmtId="171"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16" xfId="53" applyNumberFormat="1" applyFont="1" applyFill="1" applyBorder="1" applyAlignment="1" applyProtection="1">
      <alignment horizontal="left" vertical="center" wrapText="1" indent="1"/>
    </xf>
    <xf numFmtId="14" fontId="10" fillId="8" borderId="28"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8" borderId="16" xfId="33" applyNumberFormat="1" applyFont="1" applyFill="1" applyBorder="1" applyAlignment="1" applyProtection="1">
      <alignment horizontal="left" vertical="center" wrapText="1"/>
    </xf>
    <xf numFmtId="0" fontId="10"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0" fontId="37"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33" fillId="7" borderId="15" xfId="3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14" fontId="10"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7" borderId="5" xfId="0" applyNumberForma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7" borderId="5" xfId="0" applyNumberFormat="1" applyFill="1" applyBorder="1" applyAlignment="1" applyProtection="1">
      <alignment horizontal="left" vertical="center" wrapText="1"/>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29</xdr:row>
      <xdr:rowOff>0</xdr:rowOff>
    </xdr:from>
    <xdr:to>
      <xdr:col>28</xdr:col>
      <xdr:colOff>228600</xdr:colOff>
      <xdr:row>29</xdr:row>
      <xdr:rowOff>190500</xdr:rowOff>
    </xdr:to>
    <xdr:grpSp>
      <xdr:nvGrpSpPr>
        <xdr:cNvPr id="4" name="shCalendar" hidden="1"/>
        <xdr:cNvGrpSpPr>
          <a:grpSpLocks/>
        </xdr:cNvGrpSpPr>
      </xdr:nvGrpSpPr>
      <xdr:grpSpPr bwMode="auto">
        <a:xfrm>
          <a:off x="12763500" y="87153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11</xdr:row>
      <xdr:rowOff>0</xdr:rowOff>
    </xdr:from>
    <xdr:to>
      <xdr:col>6</xdr:col>
      <xdr:colOff>228600</xdr:colOff>
      <xdr:row>11</xdr:row>
      <xdr:rowOff>190500</xdr:rowOff>
    </xdr:to>
    <xdr:grpSp>
      <xdr:nvGrpSpPr>
        <xdr:cNvPr id="14" name="shCalendar" hidden="1"/>
        <xdr:cNvGrpSpPr>
          <a:grpSpLocks/>
        </xdr:cNvGrpSpPr>
      </xdr:nvGrpSpPr>
      <xdr:grpSpPr bwMode="auto">
        <a:xfrm>
          <a:off x="7219950" y="201930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20031.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206" t="s">
        <v>491</v>
      </c>
      <c r="G2" s="1207"/>
      <c r="H2" s="1208"/>
      <c r="I2" s="434"/>
    </row>
    <row r="3" spans="1:20" ht="3" customHeight="1"/>
    <row r="4" spans="1:20" s="190" customFormat="1" ht="11.25">
      <c r="A4" s="214"/>
      <c r="B4" s="214"/>
      <c r="C4" s="214"/>
      <c r="D4" s="214"/>
      <c r="F4" s="1164" t="s">
        <v>454</v>
      </c>
      <c r="G4" s="1164"/>
      <c r="H4" s="1164"/>
      <c r="I4" s="1209"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09"/>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492</v>
      </c>
      <c r="H7" s="316" t="str">
        <f>IF(dateCh="","",dateCh)</f>
        <v>19.12.2019</v>
      </c>
      <c r="I7" s="196" t="s">
        <v>493</v>
      </c>
      <c r="J7" s="332"/>
      <c r="K7" s="214"/>
      <c r="L7" s="214"/>
      <c r="M7" s="214"/>
      <c r="N7" s="214"/>
      <c r="O7" s="214"/>
      <c r="P7" s="214"/>
      <c r="Q7" s="214"/>
      <c r="R7" s="214"/>
      <c r="S7" s="214"/>
      <c r="T7" s="214"/>
    </row>
    <row r="8" spans="1:20" s="190" customFormat="1" ht="45">
      <c r="A8" s="1210">
        <v>1</v>
      </c>
      <c r="B8" s="214"/>
      <c r="C8" s="214"/>
      <c r="D8" s="214"/>
      <c r="F8" s="333" t="str">
        <f>"2." &amp;mergeValue(A8)</f>
        <v>2.1</v>
      </c>
      <c r="G8" s="415" t="s">
        <v>494</v>
      </c>
      <c r="H8" s="316"/>
      <c r="I8" s="196" t="s">
        <v>590</v>
      </c>
      <c r="J8" s="332"/>
      <c r="K8" s="214"/>
      <c r="L8" s="214"/>
      <c r="M8" s="214"/>
      <c r="N8" s="214"/>
      <c r="O8" s="214"/>
      <c r="P8" s="214"/>
      <c r="Q8" s="214"/>
      <c r="R8" s="214"/>
      <c r="S8" s="214"/>
      <c r="T8" s="214"/>
    </row>
    <row r="9" spans="1:20" s="190" customFormat="1" ht="22.5">
      <c r="A9" s="1210"/>
      <c r="B9" s="214"/>
      <c r="C9" s="214"/>
      <c r="D9" s="214"/>
      <c r="F9" s="333" t="str">
        <f>"3." &amp;mergeValue(A9)</f>
        <v>3.1</v>
      </c>
      <c r="G9" s="415" t="s">
        <v>495</v>
      </c>
      <c r="H9" s="316"/>
      <c r="I9" s="196" t="s">
        <v>588</v>
      </c>
      <c r="J9" s="332"/>
      <c r="K9" s="214"/>
      <c r="L9" s="214"/>
      <c r="M9" s="214"/>
      <c r="N9" s="214"/>
      <c r="O9" s="214"/>
      <c r="P9" s="214"/>
      <c r="Q9" s="214"/>
      <c r="R9" s="214"/>
      <c r="S9" s="214"/>
      <c r="T9" s="214"/>
    </row>
    <row r="10" spans="1:20" s="190" customFormat="1" ht="22.5">
      <c r="A10" s="1210"/>
      <c r="B10" s="214"/>
      <c r="C10" s="214"/>
      <c r="D10" s="214"/>
      <c r="F10" s="333" t="str">
        <f>"4."&amp;mergeValue(A10)</f>
        <v>4.1</v>
      </c>
      <c r="G10" s="415" t="s">
        <v>496</v>
      </c>
      <c r="H10" s="317" t="s">
        <v>458</v>
      </c>
      <c r="I10" s="196"/>
      <c r="J10" s="332"/>
      <c r="K10" s="214"/>
      <c r="L10" s="214"/>
      <c r="M10" s="214"/>
      <c r="N10" s="214"/>
      <c r="O10" s="214"/>
      <c r="P10" s="214"/>
      <c r="Q10" s="214"/>
      <c r="R10" s="214"/>
      <c r="S10" s="214"/>
      <c r="T10" s="214"/>
    </row>
    <row r="11" spans="1:20" s="190" customFormat="1" ht="18.75">
      <c r="A11" s="1210"/>
      <c r="B11" s="1210">
        <v>1</v>
      </c>
      <c r="C11" s="342"/>
      <c r="D11" s="342"/>
      <c r="F11" s="333" t="str">
        <f>"4."&amp;mergeValue(A11) &amp;"."&amp;mergeValue(B11)</f>
        <v>4.1.1</v>
      </c>
      <c r="G11" s="323" t="s">
        <v>592</v>
      </c>
      <c r="H11" s="316" t="str">
        <f>IF(region_name="","",region_name)</f>
        <v>Ленинградская область</v>
      </c>
      <c r="I11" s="196" t="s">
        <v>499</v>
      </c>
      <c r="J11" s="332"/>
      <c r="K11" s="214"/>
      <c r="L11" s="214"/>
      <c r="M11" s="214"/>
      <c r="N11" s="214"/>
      <c r="O11" s="214"/>
      <c r="P11" s="214"/>
      <c r="Q11" s="214"/>
      <c r="R11" s="214"/>
      <c r="S11" s="214"/>
      <c r="T11" s="214"/>
    </row>
    <row r="12" spans="1:20" s="190" customFormat="1" ht="22.5">
      <c r="A12" s="1210"/>
      <c r="B12" s="1210"/>
      <c r="C12" s="1210">
        <v>1</v>
      </c>
      <c r="D12" s="342"/>
      <c r="F12" s="333" t="str">
        <f>"4."&amp;mergeValue(A12) &amp;"."&amp;mergeValue(B12)&amp;"."&amp;mergeValue(C12)</f>
        <v>4.1.1.1</v>
      </c>
      <c r="G12" s="339" t="s">
        <v>497</v>
      </c>
      <c r="H12" s="316"/>
      <c r="I12" s="196" t="s">
        <v>500</v>
      </c>
      <c r="J12" s="332"/>
      <c r="K12" s="214"/>
      <c r="L12" s="214"/>
      <c r="M12" s="214"/>
      <c r="N12" s="214"/>
      <c r="O12" s="214"/>
      <c r="P12" s="214"/>
      <c r="Q12" s="214"/>
      <c r="R12" s="214"/>
      <c r="S12" s="214"/>
      <c r="T12" s="214"/>
    </row>
    <row r="13" spans="1:20" s="190" customFormat="1" ht="39" customHeight="1">
      <c r="A13" s="1210"/>
      <c r="B13" s="1210"/>
      <c r="C13" s="1210"/>
      <c r="D13" s="342">
        <v>1</v>
      </c>
      <c r="F13" s="333" t="str">
        <f>"4."&amp;mergeValue(A13) &amp;"."&amp;mergeValue(B13)&amp;"."&amp;mergeValue(C13)&amp;"."&amp;mergeValue(D13)</f>
        <v>4.1.1.1.1</v>
      </c>
      <c r="G13" s="418" t="s">
        <v>498</v>
      </c>
      <c r="H13" s="316"/>
      <c r="I13" s="1211" t="s">
        <v>591</v>
      </c>
      <c r="J13" s="332"/>
      <c r="K13" s="214"/>
      <c r="L13" s="214"/>
      <c r="M13" s="214"/>
      <c r="N13" s="214"/>
      <c r="O13" s="214"/>
      <c r="P13" s="214"/>
      <c r="Q13" s="214"/>
      <c r="R13" s="214"/>
      <c r="S13" s="214"/>
      <c r="T13" s="214"/>
    </row>
    <row r="14" spans="1:20" s="190" customFormat="1" ht="18.75">
      <c r="A14" s="1210"/>
      <c r="B14" s="1210"/>
      <c r="C14" s="1210"/>
      <c r="D14" s="342"/>
      <c r="F14" s="336"/>
      <c r="G14" s="150" t="s">
        <v>4</v>
      </c>
      <c r="H14" s="341"/>
      <c r="I14" s="1211"/>
      <c r="J14" s="332"/>
      <c r="K14" s="214"/>
      <c r="L14" s="214"/>
      <c r="M14" s="214"/>
      <c r="N14" s="214"/>
      <c r="O14" s="214"/>
      <c r="P14" s="214"/>
      <c r="Q14" s="214"/>
      <c r="R14" s="214"/>
      <c r="S14" s="214"/>
      <c r="T14" s="214"/>
    </row>
    <row r="15" spans="1:20" s="190" customFormat="1" ht="18.75">
      <c r="A15" s="1210"/>
      <c r="B15" s="1210"/>
      <c r="C15" s="342"/>
      <c r="D15" s="342"/>
      <c r="F15" s="419"/>
      <c r="G15" s="195" t="s">
        <v>403</v>
      </c>
      <c r="H15" s="420"/>
      <c r="I15" s="421"/>
      <c r="J15" s="332"/>
      <c r="K15" s="214"/>
      <c r="L15" s="214"/>
      <c r="M15" s="214"/>
      <c r="N15" s="214"/>
      <c r="O15" s="214"/>
      <c r="P15" s="214"/>
      <c r="Q15" s="214"/>
      <c r="R15" s="214"/>
      <c r="S15" s="214"/>
      <c r="T15" s="214"/>
    </row>
    <row r="16" spans="1:20" s="190" customFormat="1" ht="18.75">
      <c r="A16" s="1210"/>
      <c r="B16" s="214"/>
      <c r="C16" s="214"/>
      <c r="D16" s="214"/>
      <c r="F16" s="336"/>
      <c r="G16" s="155" t="s">
        <v>506</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505</v>
      </c>
      <c r="H17" s="337"/>
      <c r="I17" s="338"/>
      <c r="J17" s="332"/>
      <c r="K17" s="214"/>
      <c r="L17" s="214"/>
      <c r="M17" s="214"/>
      <c r="N17" s="214"/>
      <c r="O17" s="214"/>
      <c r="P17" s="214"/>
      <c r="Q17" s="214"/>
      <c r="R17" s="214"/>
      <c r="S17" s="214"/>
      <c r="T17" s="214"/>
    </row>
    <row r="18" spans="1:20" s="325" customFormat="1" ht="3" customHeight="1">
      <c r="A18" s="326"/>
      <c r="B18" s="326"/>
      <c r="C18" s="326"/>
      <c r="D18" s="326"/>
      <c r="F18" s="343"/>
      <c r="G18" s="344"/>
      <c r="H18" s="345"/>
      <c r="I18" s="346"/>
      <c r="J18" s="326"/>
      <c r="K18" s="326"/>
      <c r="L18" s="326"/>
      <c r="M18" s="326"/>
      <c r="N18" s="326"/>
      <c r="O18" s="326"/>
      <c r="P18" s="326"/>
      <c r="Q18" s="326"/>
      <c r="R18" s="326"/>
      <c r="S18" s="326"/>
      <c r="T18" s="326"/>
    </row>
    <row r="19" spans="1:20" s="325" customFormat="1" ht="15" customHeight="1">
      <c r="A19" s="326"/>
      <c r="B19" s="326"/>
      <c r="C19" s="326"/>
      <c r="D19" s="326"/>
      <c r="F19" s="324"/>
      <c r="G19" s="1205" t="s">
        <v>593</v>
      </c>
      <c r="H19" s="1205"/>
      <c r="I19" s="226"/>
      <c r="J19" s="326"/>
      <c r="K19" s="326"/>
      <c r="L19" s="326"/>
      <c r="M19" s="326"/>
      <c r="N19" s="326"/>
      <c r="O19" s="326"/>
      <c r="P19" s="326"/>
      <c r="Q19" s="326"/>
      <c r="R19" s="326"/>
      <c r="S19" s="326"/>
      <c r="T19" s="326"/>
    </row>
  </sheetData>
  <sheetProtection algorithmName="SHA-512" hashValue="FgMz5cwY7bhLB4AxlFMIKBB5qI6ykhACgfFjU7I/D1G94gbvsy5b3dBPDsDqBRQYtCzn0nSfFnX0wBYjcdG7XQ==" saltValue="OPa0ZIfxjBrvk8+u1O3Sr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9" width="10.5703125" style="585"/>
    <col min="30" max="249" width="10.5703125" style="523"/>
    <col min="250" max="257" width="0" style="523" hidden="1" customWidth="1"/>
    <col min="258" max="258" width="3.7109375" style="523" customWidth="1"/>
    <col min="259" max="259" width="3.85546875" style="523" customWidth="1"/>
    <col min="260" max="260" width="3.7109375" style="523" customWidth="1"/>
    <col min="261" max="261" width="12.7109375" style="523" customWidth="1"/>
    <col min="262" max="262" width="52.7109375" style="523" customWidth="1"/>
    <col min="263" max="266" width="0" style="523" hidden="1" customWidth="1"/>
    <col min="267" max="267" width="12.28515625" style="523" customWidth="1"/>
    <col min="268" max="268" width="6.42578125" style="523" customWidth="1"/>
    <col min="269" max="269" width="12.28515625" style="523" customWidth="1"/>
    <col min="270" max="270" width="0" style="523" hidden="1" customWidth="1"/>
    <col min="271" max="271" width="3.7109375" style="523" customWidth="1"/>
    <col min="272" max="272" width="11.140625" style="523" bestFit="1" customWidth="1"/>
    <col min="273" max="274" width="10.5703125" style="523"/>
    <col min="275" max="275" width="11.140625" style="523" customWidth="1"/>
    <col min="276" max="505" width="10.5703125" style="523"/>
    <col min="506" max="513" width="0" style="523" hidden="1" customWidth="1"/>
    <col min="514" max="514" width="3.7109375" style="523" customWidth="1"/>
    <col min="515" max="515" width="3.85546875" style="523" customWidth="1"/>
    <col min="516" max="516" width="3.7109375" style="523" customWidth="1"/>
    <col min="517" max="517" width="12.7109375" style="523" customWidth="1"/>
    <col min="518" max="518" width="52.7109375" style="523" customWidth="1"/>
    <col min="519" max="522" width="0" style="523" hidden="1" customWidth="1"/>
    <col min="523" max="523" width="12.28515625" style="523" customWidth="1"/>
    <col min="524" max="524" width="6.42578125" style="523" customWidth="1"/>
    <col min="525" max="525" width="12.28515625" style="523" customWidth="1"/>
    <col min="526" max="526" width="0" style="523" hidden="1" customWidth="1"/>
    <col min="527" max="527" width="3.7109375" style="523" customWidth="1"/>
    <col min="528" max="528" width="11.140625" style="523" bestFit="1" customWidth="1"/>
    <col min="529" max="530" width="10.5703125" style="523"/>
    <col min="531" max="531" width="11.140625" style="523" customWidth="1"/>
    <col min="532" max="761" width="10.5703125" style="523"/>
    <col min="762" max="769" width="0" style="523" hidden="1" customWidth="1"/>
    <col min="770" max="770" width="3.7109375" style="523" customWidth="1"/>
    <col min="771" max="771" width="3.85546875" style="523" customWidth="1"/>
    <col min="772" max="772" width="3.7109375" style="523" customWidth="1"/>
    <col min="773" max="773" width="12.7109375" style="523" customWidth="1"/>
    <col min="774" max="774" width="52.7109375" style="523" customWidth="1"/>
    <col min="775" max="778" width="0" style="523" hidden="1" customWidth="1"/>
    <col min="779" max="779" width="12.28515625" style="523" customWidth="1"/>
    <col min="780" max="780" width="6.42578125" style="523" customWidth="1"/>
    <col min="781" max="781" width="12.28515625" style="523" customWidth="1"/>
    <col min="782" max="782" width="0" style="523" hidden="1" customWidth="1"/>
    <col min="783" max="783" width="3.7109375" style="523" customWidth="1"/>
    <col min="784" max="784" width="11.140625" style="523" bestFit="1" customWidth="1"/>
    <col min="785" max="786" width="10.5703125" style="523"/>
    <col min="787" max="787" width="11.140625" style="523" customWidth="1"/>
    <col min="788" max="1017" width="10.5703125" style="523"/>
    <col min="1018" max="1025" width="0" style="523" hidden="1" customWidth="1"/>
    <col min="1026" max="1026" width="3.7109375" style="523" customWidth="1"/>
    <col min="1027" max="1027" width="3.85546875" style="523" customWidth="1"/>
    <col min="1028" max="1028" width="3.7109375" style="523" customWidth="1"/>
    <col min="1029" max="1029" width="12.7109375" style="523" customWidth="1"/>
    <col min="1030" max="1030" width="52.7109375" style="523" customWidth="1"/>
    <col min="1031" max="1034" width="0" style="523" hidden="1" customWidth="1"/>
    <col min="1035" max="1035" width="12.28515625" style="523" customWidth="1"/>
    <col min="1036" max="1036" width="6.42578125" style="523" customWidth="1"/>
    <col min="1037" max="1037" width="12.28515625" style="523" customWidth="1"/>
    <col min="1038" max="1038" width="0" style="523" hidden="1" customWidth="1"/>
    <col min="1039" max="1039" width="3.7109375" style="523" customWidth="1"/>
    <col min="1040" max="1040" width="11.140625" style="523" bestFit="1" customWidth="1"/>
    <col min="1041" max="1042" width="10.5703125" style="523"/>
    <col min="1043" max="1043" width="11.140625" style="523" customWidth="1"/>
    <col min="1044" max="1273" width="10.5703125" style="523"/>
    <col min="1274" max="1281" width="0" style="523" hidden="1" customWidth="1"/>
    <col min="1282" max="1282" width="3.7109375" style="523" customWidth="1"/>
    <col min="1283" max="1283" width="3.85546875" style="523" customWidth="1"/>
    <col min="1284" max="1284" width="3.7109375" style="523" customWidth="1"/>
    <col min="1285" max="1285" width="12.7109375" style="523" customWidth="1"/>
    <col min="1286" max="1286" width="52.7109375" style="523" customWidth="1"/>
    <col min="1287" max="1290" width="0" style="523" hidden="1" customWidth="1"/>
    <col min="1291" max="1291" width="12.28515625" style="523" customWidth="1"/>
    <col min="1292" max="1292" width="6.42578125" style="523" customWidth="1"/>
    <col min="1293" max="1293" width="12.28515625" style="523" customWidth="1"/>
    <col min="1294" max="1294" width="0" style="523" hidden="1" customWidth="1"/>
    <col min="1295" max="1295" width="3.7109375" style="523" customWidth="1"/>
    <col min="1296" max="1296" width="11.140625" style="523" bestFit="1" customWidth="1"/>
    <col min="1297" max="1298" width="10.5703125" style="523"/>
    <col min="1299" max="1299" width="11.140625" style="523" customWidth="1"/>
    <col min="1300" max="1529" width="10.5703125" style="523"/>
    <col min="1530" max="1537" width="0" style="523" hidden="1" customWidth="1"/>
    <col min="1538" max="1538" width="3.7109375" style="523" customWidth="1"/>
    <col min="1539" max="1539" width="3.85546875" style="523" customWidth="1"/>
    <col min="1540" max="1540" width="3.7109375" style="523" customWidth="1"/>
    <col min="1541" max="1541" width="12.7109375" style="523" customWidth="1"/>
    <col min="1542" max="1542" width="52.7109375" style="523" customWidth="1"/>
    <col min="1543" max="1546" width="0" style="523" hidden="1" customWidth="1"/>
    <col min="1547" max="1547" width="12.28515625" style="523" customWidth="1"/>
    <col min="1548" max="1548" width="6.42578125" style="523" customWidth="1"/>
    <col min="1549" max="1549" width="12.28515625" style="523" customWidth="1"/>
    <col min="1550" max="1550" width="0" style="523" hidden="1" customWidth="1"/>
    <col min="1551" max="1551" width="3.7109375" style="523" customWidth="1"/>
    <col min="1552" max="1552" width="11.140625" style="523" bestFit="1" customWidth="1"/>
    <col min="1553" max="1554" width="10.5703125" style="523"/>
    <col min="1555" max="1555" width="11.140625" style="523" customWidth="1"/>
    <col min="1556" max="1785" width="10.5703125" style="523"/>
    <col min="1786" max="1793" width="0" style="523" hidden="1" customWidth="1"/>
    <col min="1794" max="1794" width="3.7109375" style="523" customWidth="1"/>
    <col min="1795" max="1795" width="3.85546875" style="523" customWidth="1"/>
    <col min="1796" max="1796" width="3.7109375" style="523" customWidth="1"/>
    <col min="1797" max="1797" width="12.7109375" style="523" customWidth="1"/>
    <col min="1798" max="1798" width="52.7109375" style="523" customWidth="1"/>
    <col min="1799" max="1802" width="0" style="523" hidden="1" customWidth="1"/>
    <col min="1803" max="1803" width="12.28515625" style="523" customWidth="1"/>
    <col min="1804" max="1804" width="6.42578125" style="523" customWidth="1"/>
    <col min="1805" max="1805" width="12.28515625" style="523" customWidth="1"/>
    <col min="1806" max="1806" width="0" style="523" hidden="1" customWidth="1"/>
    <col min="1807" max="1807" width="3.7109375" style="523" customWidth="1"/>
    <col min="1808" max="1808" width="11.140625" style="523" bestFit="1" customWidth="1"/>
    <col min="1809" max="1810" width="10.5703125" style="523"/>
    <col min="1811" max="1811" width="11.140625" style="523" customWidth="1"/>
    <col min="1812" max="2041" width="10.5703125" style="523"/>
    <col min="2042" max="2049" width="0" style="523" hidden="1" customWidth="1"/>
    <col min="2050" max="2050" width="3.7109375" style="523" customWidth="1"/>
    <col min="2051" max="2051" width="3.85546875" style="523" customWidth="1"/>
    <col min="2052" max="2052" width="3.7109375" style="523" customWidth="1"/>
    <col min="2053" max="2053" width="12.7109375" style="523" customWidth="1"/>
    <col min="2054" max="2054" width="52.7109375" style="523" customWidth="1"/>
    <col min="2055" max="2058" width="0" style="523" hidden="1" customWidth="1"/>
    <col min="2059" max="2059" width="12.28515625" style="523" customWidth="1"/>
    <col min="2060" max="2060" width="6.42578125" style="523" customWidth="1"/>
    <col min="2061" max="2061" width="12.28515625" style="523" customWidth="1"/>
    <col min="2062" max="2062" width="0" style="523" hidden="1" customWidth="1"/>
    <col min="2063" max="2063" width="3.7109375" style="523" customWidth="1"/>
    <col min="2064" max="2064" width="11.140625" style="523" bestFit="1" customWidth="1"/>
    <col min="2065" max="2066" width="10.5703125" style="523"/>
    <col min="2067" max="2067" width="11.140625" style="523" customWidth="1"/>
    <col min="2068" max="2297" width="10.5703125" style="523"/>
    <col min="2298" max="2305" width="0" style="523" hidden="1" customWidth="1"/>
    <col min="2306" max="2306" width="3.7109375" style="523" customWidth="1"/>
    <col min="2307" max="2307" width="3.85546875" style="523" customWidth="1"/>
    <col min="2308" max="2308" width="3.7109375" style="523" customWidth="1"/>
    <col min="2309" max="2309" width="12.7109375" style="523" customWidth="1"/>
    <col min="2310" max="2310" width="52.7109375" style="523" customWidth="1"/>
    <col min="2311" max="2314" width="0" style="523" hidden="1" customWidth="1"/>
    <col min="2315" max="2315" width="12.28515625" style="523" customWidth="1"/>
    <col min="2316" max="2316" width="6.42578125" style="523" customWidth="1"/>
    <col min="2317" max="2317" width="12.28515625" style="523" customWidth="1"/>
    <col min="2318" max="2318" width="0" style="523" hidden="1" customWidth="1"/>
    <col min="2319" max="2319" width="3.7109375" style="523" customWidth="1"/>
    <col min="2320" max="2320" width="11.140625" style="523" bestFit="1" customWidth="1"/>
    <col min="2321" max="2322" width="10.5703125" style="523"/>
    <col min="2323" max="2323" width="11.140625" style="523" customWidth="1"/>
    <col min="2324" max="2553" width="10.5703125" style="523"/>
    <col min="2554" max="2561" width="0" style="523" hidden="1" customWidth="1"/>
    <col min="2562" max="2562" width="3.7109375" style="523" customWidth="1"/>
    <col min="2563" max="2563" width="3.85546875" style="523" customWidth="1"/>
    <col min="2564" max="2564" width="3.7109375" style="523" customWidth="1"/>
    <col min="2565" max="2565" width="12.7109375" style="523" customWidth="1"/>
    <col min="2566" max="2566" width="52.7109375" style="523" customWidth="1"/>
    <col min="2567" max="2570" width="0" style="523" hidden="1" customWidth="1"/>
    <col min="2571" max="2571" width="12.28515625" style="523" customWidth="1"/>
    <col min="2572" max="2572" width="6.42578125" style="523" customWidth="1"/>
    <col min="2573" max="2573" width="12.28515625" style="523" customWidth="1"/>
    <col min="2574" max="2574" width="0" style="523" hidden="1" customWidth="1"/>
    <col min="2575" max="2575" width="3.7109375" style="523" customWidth="1"/>
    <col min="2576" max="2576" width="11.140625" style="523" bestFit="1" customWidth="1"/>
    <col min="2577" max="2578" width="10.5703125" style="523"/>
    <col min="2579" max="2579" width="11.140625" style="523" customWidth="1"/>
    <col min="2580" max="2809" width="10.5703125" style="523"/>
    <col min="2810" max="2817" width="0" style="523" hidden="1" customWidth="1"/>
    <col min="2818" max="2818" width="3.7109375" style="523" customWidth="1"/>
    <col min="2819" max="2819" width="3.85546875" style="523" customWidth="1"/>
    <col min="2820" max="2820" width="3.7109375" style="523" customWidth="1"/>
    <col min="2821" max="2821" width="12.7109375" style="523" customWidth="1"/>
    <col min="2822" max="2822" width="52.7109375" style="523" customWidth="1"/>
    <col min="2823" max="2826" width="0" style="523" hidden="1" customWidth="1"/>
    <col min="2827" max="2827" width="12.28515625" style="523" customWidth="1"/>
    <col min="2828" max="2828" width="6.42578125" style="523" customWidth="1"/>
    <col min="2829" max="2829" width="12.28515625" style="523" customWidth="1"/>
    <col min="2830" max="2830" width="0" style="523" hidden="1" customWidth="1"/>
    <col min="2831" max="2831" width="3.7109375" style="523" customWidth="1"/>
    <col min="2832" max="2832" width="11.140625" style="523" bestFit="1" customWidth="1"/>
    <col min="2833" max="2834" width="10.5703125" style="523"/>
    <col min="2835" max="2835" width="11.140625" style="523" customWidth="1"/>
    <col min="2836" max="3065" width="10.5703125" style="523"/>
    <col min="3066" max="3073" width="0" style="523" hidden="1" customWidth="1"/>
    <col min="3074" max="3074" width="3.7109375" style="523" customWidth="1"/>
    <col min="3075" max="3075" width="3.85546875" style="523" customWidth="1"/>
    <col min="3076" max="3076" width="3.7109375" style="523" customWidth="1"/>
    <col min="3077" max="3077" width="12.7109375" style="523" customWidth="1"/>
    <col min="3078" max="3078" width="52.7109375" style="523" customWidth="1"/>
    <col min="3079" max="3082" width="0" style="523" hidden="1" customWidth="1"/>
    <col min="3083" max="3083" width="12.28515625" style="523" customWidth="1"/>
    <col min="3084" max="3084" width="6.42578125" style="523" customWidth="1"/>
    <col min="3085" max="3085" width="12.28515625" style="523" customWidth="1"/>
    <col min="3086" max="3086" width="0" style="523" hidden="1" customWidth="1"/>
    <col min="3087" max="3087" width="3.7109375" style="523" customWidth="1"/>
    <col min="3088" max="3088" width="11.140625" style="523" bestFit="1" customWidth="1"/>
    <col min="3089" max="3090" width="10.5703125" style="523"/>
    <col min="3091" max="3091" width="11.140625" style="523" customWidth="1"/>
    <col min="3092" max="3321" width="10.5703125" style="523"/>
    <col min="3322" max="3329" width="0" style="523" hidden="1" customWidth="1"/>
    <col min="3330" max="3330" width="3.7109375" style="523" customWidth="1"/>
    <col min="3331" max="3331" width="3.85546875" style="523" customWidth="1"/>
    <col min="3332" max="3332" width="3.7109375" style="523" customWidth="1"/>
    <col min="3333" max="3333" width="12.7109375" style="523" customWidth="1"/>
    <col min="3334" max="3334" width="52.7109375" style="523" customWidth="1"/>
    <col min="3335" max="3338" width="0" style="523" hidden="1" customWidth="1"/>
    <col min="3339" max="3339" width="12.28515625" style="523" customWidth="1"/>
    <col min="3340" max="3340" width="6.42578125" style="523" customWidth="1"/>
    <col min="3341" max="3341" width="12.28515625" style="523" customWidth="1"/>
    <col min="3342" max="3342" width="0" style="523" hidden="1" customWidth="1"/>
    <col min="3343" max="3343" width="3.7109375" style="523" customWidth="1"/>
    <col min="3344" max="3344" width="11.140625" style="523" bestFit="1" customWidth="1"/>
    <col min="3345" max="3346" width="10.5703125" style="523"/>
    <col min="3347" max="3347" width="11.140625" style="523" customWidth="1"/>
    <col min="3348" max="3577" width="10.5703125" style="523"/>
    <col min="3578" max="3585" width="0" style="523" hidden="1" customWidth="1"/>
    <col min="3586" max="3586" width="3.7109375" style="523" customWidth="1"/>
    <col min="3587" max="3587" width="3.85546875" style="523" customWidth="1"/>
    <col min="3588" max="3588" width="3.7109375" style="523" customWidth="1"/>
    <col min="3589" max="3589" width="12.7109375" style="523" customWidth="1"/>
    <col min="3590" max="3590" width="52.7109375" style="523" customWidth="1"/>
    <col min="3591" max="3594" width="0" style="523" hidden="1" customWidth="1"/>
    <col min="3595" max="3595" width="12.28515625" style="523" customWidth="1"/>
    <col min="3596" max="3596" width="6.42578125" style="523" customWidth="1"/>
    <col min="3597" max="3597" width="12.28515625" style="523" customWidth="1"/>
    <col min="3598" max="3598" width="0" style="523" hidden="1" customWidth="1"/>
    <col min="3599" max="3599" width="3.7109375" style="523" customWidth="1"/>
    <col min="3600" max="3600" width="11.140625" style="523" bestFit="1" customWidth="1"/>
    <col min="3601" max="3602" width="10.5703125" style="523"/>
    <col min="3603" max="3603" width="11.140625" style="523" customWidth="1"/>
    <col min="3604" max="3833" width="10.5703125" style="523"/>
    <col min="3834" max="3841" width="0" style="523" hidden="1" customWidth="1"/>
    <col min="3842" max="3842" width="3.7109375" style="523" customWidth="1"/>
    <col min="3843" max="3843" width="3.85546875" style="523" customWidth="1"/>
    <col min="3844" max="3844" width="3.7109375" style="523" customWidth="1"/>
    <col min="3845" max="3845" width="12.7109375" style="523" customWidth="1"/>
    <col min="3846" max="3846" width="52.7109375" style="523" customWidth="1"/>
    <col min="3847" max="3850" width="0" style="523" hidden="1" customWidth="1"/>
    <col min="3851" max="3851" width="12.28515625" style="523" customWidth="1"/>
    <col min="3852" max="3852" width="6.42578125" style="523" customWidth="1"/>
    <col min="3853" max="3853" width="12.28515625" style="523" customWidth="1"/>
    <col min="3854" max="3854" width="0" style="523" hidden="1" customWidth="1"/>
    <col min="3855" max="3855" width="3.7109375" style="523" customWidth="1"/>
    <col min="3856" max="3856" width="11.140625" style="523" bestFit="1" customWidth="1"/>
    <col min="3857" max="3858" width="10.5703125" style="523"/>
    <col min="3859" max="3859" width="11.140625" style="523" customWidth="1"/>
    <col min="3860" max="4089" width="10.5703125" style="523"/>
    <col min="4090" max="4097" width="0" style="523" hidden="1" customWidth="1"/>
    <col min="4098" max="4098" width="3.7109375" style="523" customWidth="1"/>
    <col min="4099" max="4099" width="3.85546875" style="523" customWidth="1"/>
    <col min="4100" max="4100" width="3.7109375" style="523" customWidth="1"/>
    <col min="4101" max="4101" width="12.7109375" style="523" customWidth="1"/>
    <col min="4102" max="4102" width="52.7109375" style="523" customWidth="1"/>
    <col min="4103" max="4106" width="0" style="523" hidden="1" customWidth="1"/>
    <col min="4107" max="4107" width="12.28515625" style="523" customWidth="1"/>
    <col min="4108" max="4108" width="6.42578125" style="523" customWidth="1"/>
    <col min="4109" max="4109" width="12.28515625" style="523" customWidth="1"/>
    <col min="4110" max="4110" width="0" style="523" hidden="1" customWidth="1"/>
    <col min="4111" max="4111" width="3.7109375" style="523" customWidth="1"/>
    <col min="4112" max="4112" width="11.140625" style="523" bestFit="1" customWidth="1"/>
    <col min="4113" max="4114" width="10.5703125" style="523"/>
    <col min="4115" max="4115" width="11.140625" style="523" customWidth="1"/>
    <col min="4116" max="4345" width="10.5703125" style="523"/>
    <col min="4346" max="4353" width="0" style="523" hidden="1" customWidth="1"/>
    <col min="4354" max="4354" width="3.7109375" style="523" customWidth="1"/>
    <col min="4355" max="4355" width="3.85546875" style="523" customWidth="1"/>
    <col min="4356" max="4356" width="3.7109375" style="523" customWidth="1"/>
    <col min="4357" max="4357" width="12.7109375" style="523" customWidth="1"/>
    <col min="4358" max="4358" width="52.7109375" style="523" customWidth="1"/>
    <col min="4359" max="4362" width="0" style="523" hidden="1" customWidth="1"/>
    <col min="4363" max="4363" width="12.28515625" style="523" customWidth="1"/>
    <col min="4364" max="4364" width="6.42578125" style="523" customWidth="1"/>
    <col min="4365" max="4365" width="12.28515625" style="523" customWidth="1"/>
    <col min="4366" max="4366" width="0" style="523" hidden="1" customWidth="1"/>
    <col min="4367" max="4367" width="3.7109375" style="523" customWidth="1"/>
    <col min="4368" max="4368" width="11.140625" style="523" bestFit="1" customWidth="1"/>
    <col min="4369" max="4370" width="10.5703125" style="523"/>
    <col min="4371" max="4371" width="11.140625" style="523" customWidth="1"/>
    <col min="4372" max="4601" width="10.5703125" style="523"/>
    <col min="4602" max="4609" width="0" style="523" hidden="1" customWidth="1"/>
    <col min="4610" max="4610" width="3.7109375" style="523" customWidth="1"/>
    <col min="4611" max="4611" width="3.85546875" style="523" customWidth="1"/>
    <col min="4612" max="4612" width="3.7109375" style="523" customWidth="1"/>
    <col min="4613" max="4613" width="12.7109375" style="523" customWidth="1"/>
    <col min="4614" max="4614" width="52.7109375" style="523" customWidth="1"/>
    <col min="4615" max="4618" width="0" style="523" hidden="1" customWidth="1"/>
    <col min="4619" max="4619" width="12.28515625" style="523" customWidth="1"/>
    <col min="4620" max="4620" width="6.42578125" style="523" customWidth="1"/>
    <col min="4621" max="4621" width="12.28515625" style="523" customWidth="1"/>
    <col min="4622" max="4622" width="0" style="523" hidden="1" customWidth="1"/>
    <col min="4623" max="4623" width="3.7109375" style="523" customWidth="1"/>
    <col min="4624" max="4624" width="11.140625" style="523" bestFit="1" customWidth="1"/>
    <col min="4625" max="4626" width="10.5703125" style="523"/>
    <col min="4627" max="4627" width="11.140625" style="523" customWidth="1"/>
    <col min="4628" max="4857" width="10.5703125" style="523"/>
    <col min="4858" max="4865" width="0" style="523" hidden="1" customWidth="1"/>
    <col min="4866" max="4866" width="3.7109375" style="523" customWidth="1"/>
    <col min="4867" max="4867" width="3.85546875" style="523" customWidth="1"/>
    <col min="4868" max="4868" width="3.7109375" style="523" customWidth="1"/>
    <col min="4869" max="4869" width="12.7109375" style="523" customWidth="1"/>
    <col min="4870" max="4870" width="52.7109375" style="523" customWidth="1"/>
    <col min="4871" max="4874" width="0" style="523" hidden="1" customWidth="1"/>
    <col min="4875" max="4875" width="12.28515625" style="523" customWidth="1"/>
    <col min="4876" max="4876" width="6.42578125" style="523" customWidth="1"/>
    <col min="4877" max="4877" width="12.28515625" style="523" customWidth="1"/>
    <col min="4878" max="4878" width="0" style="523" hidden="1" customWidth="1"/>
    <col min="4879" max="4879" width="3.7109375" style="523" customWidth="1"/>
    <col min="4880" max="4880" width="11.140625" style="523" bestFit="1" customWidth="1"/>
    <col min="4881" max="4882" width="10.5703125" style="523"/>
    <col min="4883" max="4883" width="11.140625" style="523" customWidth="1"/>
    <col min="4884" max="5113" width="10.5703125" style="523"/>
    <col min="5114" max="5121" width="0" style="523" hidden="1" customWidth="1"/>
    <col min="5122" max="5122" width="3.7109375" style="523" customWidth="1"/>
    <col min="5123" max="5123" width="3.85546875" style="523" customWidth="1"/>
    <col min="5124" max="5124" width="3.7109375" style="523" customWidth="1"/>
    <col min="5125" max="5125" width="12.7109375" style="523" customWidth="1"/>
    <col min="5126" max="5126" width="52.7109375" style="523" customWidth="1"/>
    <col min="5127" max="5130" width="0" style="523" hidden="1" customWidth="1"/>
    <col min="5131" max="5131" width="12.28515625" style="523" customWidth="1"/>
    <col min="5132" max="5132" width="6.42578125" style="523" customWidth="1"/>
    <col min="5133" max="5133" width="12.28515625" style="523" customWidth="1"/>
    <col min="5134" max="5134" width="0" style="523" hidden="1" customWidth="1"/>
    <col min="5135" max="5135" width="3.7109375" style="523" customWidth="1"/>
    <col min="5136" max="5136" width="11.140625" style="523" bestFit="1" customWidth="1"/>
    <col min="5137" max="5138" width="10.5703125" style="523"/>
    <col min="5139" max="5139" width="11.140625" style="523" customWidth="1"/>
    <col min="5140" max="5369" width="10.5703125" style="523"/>
    <col min="5370" max="5377" width="0" style="523" hidden="1" customWidth="1"/>
    <col min="5378" max="5378" width="3.7109375" style="523" customWidth="1"/>
    <col min="5379" max="5379" width="3.85546875" style="523" customWidth="1"/>
    <col min="5380" max="5380" width="3.7109375" style="523" customWidth="1"/>
    <col min="5381" max="5381" width="12.7109375" style="523" customWidth="1"/>
    <col min="5382" max="5382" width="52.7109375" style="523" customWidth="1"/>
    <col min="5383" max="5386" width="0" style="523" hidden="1" customWidth="1"/>
    <col min="5387" max="5387" width="12.28515625" style="523" customWidth="1"/>
    <col min="5388" max="5388" width="6.42578125" style="523" customWidth="1"/>
    <col min="5389" max="5389" width="12.28515625" style="523" customWidth="1"/>
    <col min="5390" max="5390" width="0" style="523" hidden="1" customWidth="1"/>
    <col min="5391" max="5391" width="3.7109375" style="523" customWidth="1"/>
    <col min="5392" max="5392" width="11.140625" style="523" bestFit="1" customWidth="1"/>
    <col min="5393" max="5394" width="10.5703125" style="523"/>
    <col min="5395" max="5395" width="11.140625" style="523" customWidth="1"/>
    <col min="5396" max="5625" width="10.5703125" style="523"/>
    <col min="5626" max="5633" width="0" style="523" hidden="1" customWidth="1"/>
    <col min="5634" max="5634" width="3.7109375" style="523" customWidth="1"/>
    <col min="5635" max="5635" width="3.85546875" style="523" customWidth="1"/>
    <col min="5636" max="5636" width="3.7109375" style="523" customWidth="1"/>
    <col min="5637" max="5637" width="12.7109375" style="523" customWidth="1"/>
    <col min="5638" max="5638" width="52.7109375" style="523" customWidth="1"/>
    <col min="5639" max="5642" width="0" style="523" hidden="1" customWidth="1"/>
    <col min="5643" max="5643" width="12.28515625" style="523" customWidth="1"/>
    <col min="5644" max="5644" width="6.42578125" style="523" customWidth="1"/>
    <col min="5645" max="5645" width="12.28515625" style="523" customWidth="1"/>
    <col min="5646" max="5646" width="0" style="523" hidden="1" customWidth="1"/>
    <col min="5647" max="5647" width="3.7109375" style="523" customWidth="1"/>
    <col min="5648" max="5648" width="11.140625" style="523" bestFit="1" customWidth="1"/>
    <col min="5649" max="5650" width="10.5703125" style="523"/>
    <col min="5651" max="5651" width="11.140625" style="523" customWidth="1"/>
    <col min="5652" max="5881" width="10.5703125" style="523"/>
    <col min="5882" max="5889" width="0" style="523" hidden="1" customWidth="1"/>
    <col min="5890" max="5890" width="3.7109375" style="523" customWidth="1"/>
    <col min="5891" max="5891" width="3.85546875" style="523" customWidth="1"/>
    <col min="5892" max="5892" width="3.7109375" style="523" customWidth="1"/>
    <col min="5893" max="5893" width="12.7109375" style="523" customWidth="1"/>
    <col min="5894" max="5894" width="52.7109375" style="523" customWidth="1"/>
    <col min="5895" max="5898" width="0" style="523" hidden="1" customWidth="1"/>
    <col min="5899" max="5899" width="12.28515625" style="523" customWidth="1"/>
    <col min="5900" max="5900" width="6.42578125" style="523" customWidth="1"/>
    <col min="5901" max="5901" width="12.28515625" style="523" customWidth="1"/>
    <col min="5902" max="5902" width="0" style="523" hidden="1" customWidth="1"/>
    <col min="5903" max="5903" width="3.7109375" style="523" customWidth="1"/>
    <col min="5904" max="5904" width="11.140625" style="523" bestFit="1" customWidth="1"/>
    <col min="5905" max="5906" width="10.5703125" style="523"/>
    <col min="5907" max="5907" width="11.140625" style="523" customWidth="1"/>
    <col min="5908" max="6137" width="10.5703125" style="523"/>
    <col min="6138" max="6145" width="0" style="523" hidden="1" customWidth="1"/>
    <col min="6146" max="6146" width="3.7109375" style="523" customWidth="1"/>
    <col min="6147" max="6147" width="3.85546875" style="523" customWidth="1"/>
    <col min="6148" max="6148" width="3.7109375" style="523" customWidth="1"/>
    <col min="6149" max="6149" width="12.7109375" style="523" customWidth="1"/>
    <col min="6150" max="6150" width="52.7109375" style="523" customWidth="1"/>
    <col min="6151" max="6154" width="0" style="523" hidden="1" customWidth="1"/>
    <col min="6155" max="6155" width="12.28515625" style="523" customWidth="1"/>
    <col min="6156" max="6156" width="6.42578125" style="523" customWidth="1"/>
    <col min="6157" max="6157" width="12.28515625" style="523" customWidth="1"/>
    <col min="6158" max="6158" width="0" style="523" hidden="1" customWidth="1"/>
    <col min="6159" max="6159" width="3.7109375" style="523" customWidth="1"/>
    <col min="6160" max="6160" width="11.140625" style="523" bestFit="1" customWidth="1"/>
    <col min="6161" max="6162" width="10.5703125" style="523"/>
    <col min="6163" max="6163" width="11.140625" style="523" customWidth="1"/>
    <col min="6164" max="6393" width="10.5703125" style="523"/>
    <col min="6394" max="6401" width="0" style="523" hidden="1" customWidth="1"/>
    <col min="6402" max="6402" width="3.7109375" style="523" customWidth="1"/>
    <col min="6403" max="6403" width="3.85546875" style="523" customWidth="1"/>
    <col min="6404" max="6404" width="3.7109375" style="523" customWidth="1"/>
    <col min="6405" max="6405" width="12.7109375" style="523" customWidth="1"/>
    <col min="6406" max="6406" width="52.7109375" style="523" customWidth="1"/>
    <col min="6407" max="6410" width="0" style="523" hidden="1" customWidth="1"/>
    <col min="6411" max="6411" width="12.28515625" style="523" customWidth="1"/>
    <col min="6412" max="6412" width="6.42578125" style="523" customWidth="1"/>
    <col min="6413" max="6413" width="12.28515625" style="523" customWidth="1"/>
    <col min="6414" max="6414" width="0" style="523" hidden="1" customWidth="1"/>
    <col min="6415" max="6415" width="3.7109375" style="523" customWidth="1"/>
    <col min="6416" max="6416" width="11.140625" style="523" bestFit="1" customWidth="1"/>
    <col min="6417" max="6418" width="10.5703125" style="523"/>
    <col min="6419" max="6419" width="11.140625" style="523" customWidth="1"/>
    <col min="6420" max="6649" width="10.5703125" style="523"/>
    <col min="6650" max="6657" width="0" style="523" hidden="1" customWidth="1"/>
    <col min="6658" max="6658" width="3.7109375" style="523" customWidth="1"/>
    <col min="6659" max="6659" width="3.85546875" style="523" customWidth="1"/>
    <col min="6660" max="6660" width="3.7109375" style="523" customWidth="1"/>
    <col min="6661" max="6661" width="12.7109375" style="523" customWidth="1"/>
    <col min="6662" max="6662" width="52.7109375" style="523" customWidth="1"/>
    <col min="6663" max="6666" width="0" style="523" hidden="1" customWidth="1"/>
    <col min="6667" max="6667" width="12.28515625" style="523" customWidth="1"/>
    <col min="6668" max="6668" width="6.42578125" style="523" customWidth="1"/>
    <col min="6669" max="6669" width="12.28515625" style="523" customWidth="1"/>
    <col min="6670" max="6670" width="0" style="523" hidden="1" customWidth="1"/>
    <col min="6671" max="6671" width="3.7109375" style="523" customWidth="1"/>
    <col min="6672" max="6672" width="11.140625" style="523" bestFit="1" customWidth="1"/>
    <col min="6673" max="6674" width="10.5703125" style="523"/>
    <col min="6675" max="6675" width="11.140625" style="523" customWidth="1"/>
    <col min="6676" max="6905" width="10.5703125" style="523"/>
    <col min="6906" max="6913" width="0" style="523" hidden="1" customWidth="1"/>
    <col min="6914" max="6914" width="3.7109375" style="523" customWidth="1"/>
    <col min="6915" max="6915" width="3.85546875" style="523" customWidth="1"/>
    <col min="6916" max="6916" width="3.7109375" style="523" customWidth="1"/>
    <col min="6917" max="6917" width="12.7109375" style="523" customWidth="1"/>
    <col min="6918" max="6918" width="52.7109375" style="523" customWidth="1"/>
    <col min="6919" max="6922" width="0" style="523" hidden="1" customWidth="1"/>
    <col min="6923" max="6923" width="12.28515625" style="523" customWidth="1"/>
    <col min="6924" max="6924" width="6.42578125" style="523" customWidth="1"/>
    <col min="6925" max="6925" width="12.28515625" style="523" customWidth="1"/>
    <col min="6926" max="6926" width="0" style="523" hidden="1" customWidth="1"/>
    <col min="6927" max="6927" width="3.7109375" style="523" customWidth="1"/>
    <col min="6928" max="6928" width="11.140625" style="523" bestFit="1" customWidth="1"/>
    <col min="6929" max="6930" width="10.5703125" style="523"/>
    <col min="6931" max="6931" width="11.140625" style="523" customWidth="1"/>
    <col min="6932" max="7161" width="10.5703125" style="523"/>
    <col min="7162" max="7169" width="0" style="523" hidden="1" customWidth="1"/>
    <col min="7170" max="7170" width="3.7109375" style="523" customWidth="1"/>
    <col min="7171" max="7171" width="3.85546875" style="523" customWidth="1"/>
    <col min="7172" max="7172" width="3.7109375" style="523" customWidth="1"/>
    <col min="7173" max="7173" width="12.7109375" style="523" customWidth="1"/>
    <col min="7174" max="7174" width="52.7109375" style="523" customWidth="1"/>
    <col min="7175" max="7178" width="0" style="523" hidden="1" customWidth="1"/>
    <col min="7179" max="7179" width="12.28515625" style="523" customWidth="1"/>
    <col min="7180" max="7180" width="6.42578125" style="523" customWidth="1"/>
    <col min="7181" max="7181" width="12.28515625" style="523" customWidth="1"/>
    <col min="7182" max="7182" width="0" style="523" hidden="1" customWidth="1"/>
    <col min="7183" max="7183" width="3.7109375" style="523" customWidth="1"/>
    <col min="7184" max="7184" width="11.140625" style="523" bestFit="1" customWidth="1"/>
    <col min="7185" max="7186" width="10.5703125" style="523"/>
    <col min="7187" max="7187" width="11.140625" style="523" customWidth="1"/>
    <col min="7188" max="7417" width="10.5703125" style="523"/>
    <col min="7418" max="7425" width="0" style="523" hidden="1" customWidth="1"/>
    <col min="7426" max="7426" width="3.7109375" style="523" customWidth="1"/>
    <col min="7427" max="7427" width="3.85546875" style="523" customWidth="1"/>
    <col min="7428" max="7428" width="3.7109375" style="523" customWidth="1"/>
    <col min="7429" max="7429" width="12.7109375" style="523" customWidth="1"/>
    <col min="7430" max="7430" width="52.7109375" style="523" customWidth="1"/>
    <col min="7431" max="7434" width="0" style="523" hidden="1" customWidth="1"/>
    <col min="7435" max="7435" width="12.28515625" style="523" customWidth="1"/>
    <col min="7436" max="7436" width="6.42578125" style="523" customWidth="1"/>
    <col min="7437" max="7437" width="12.28515625" style="523" customWidth="1"/>
    <col min="7438" max="7438" width="0" style="523" hidden="1" customWidth="1"/>
    <col min="7439" max="7439" width="3.7109375" style="523" customWidth="1"/>
    <col min="7440" max="7440" width="11.140625" style="523" bestFit="1" customWidth="1"/>
    <col min="7441" max="7442" width="10.5703125" style="523"/>
    <col min="7443" max="7443" width="11.140625" style="523" customWidth="1"/>
    <col min="7444" max="7673" width="10.5703125" style="523"/>
    <col min="7674" max="7681" width="0" style="523" hidden="1" customWidth="1"/>
    <col min="7682" max="7682" width="3.7109375" style="523" customWidth="1"/>
    <col min="7683" max="7683" width="3.85546875" style="523" customWidth="1"/>
    <col min="7684" max="7684" width="3.7109375" style="523" customWidth="1"/>
    <col min="7685" max="7685" width="12.7109375" style="523" customWidth="1"/>
    <col min="7686" max="7686" width="52.7109375" style="523" customWidth="1"/>
    <col min="7687" max="7690" width="0" style="523" hidden="1" customWidth="1"/>
    <col min="7691" max="7691" width="12.28515625" style="523" customWidth="1"/>
    <col min="7692" max="7692" width="6.42578125" style="523" customWidth="1"/>
    <col min="7693" max="7693" width="12.28515625" style="523" customWidth="1"/>
    <col min="7694" max="7694" width="0" style="523" hidden="1" customWidth="1"/>
    <col min="7695" max="7695" width="3.7109375" style="523" customWidth="1"/>
    <col min="7696" max="7696" width="11.140625" style="523" bestFit="1" customWidth="1"/>
    <col min="7697" max="7698" width="10.5703125" style="523"/>
    <col min="7699" max="7699" width="11.140625" style="523" customWidth="1"/>
    <col min="7700" max="7929" width="10.5703125" style="523"/>
    <col min="7930" max="7937" width="0" style="523" hidden="1" customWidth="1"/>
    <col min="7938" max="7938" width="3.7109375" style="523" customWidth="1"/>
    <col min="7939" max="7939" width="3.85546875" style="523" customWidth="1"/>
    <col min="7940" max="7940" width="3.7109375" style="523" customWidth="1"/>
    <col min="7941" max="7941" width="12.7109375" style="523" customWidth="1"/>
    <col min="7942" max="7942" width="52.7109375" style="523" customWidth="1"/>
    <col min="7943" max="7946" width="0" style="523" hidden="1" customWidth="1"/>
    <col min="7947" max="7947" width="12.28515625" style="523" customWidth="1"/>
    <col min="7948" max="7948" width="6.42578125" style="523" customWidth="1"/>
    <col min="7949" max="7949" width="12.28515625" style="523" customWidth="1"/>
    <col min="7950" max="7950" width="0" style="523" hidden="1" customWidth="1"/>
    <col min="7951" max="7951" width="3.7109375" style="523" customWidth="1"/>
    <col min="7952" max="7952" width="11.140625" style="523" bestFit="1" customWidth="1"/>
    <col min="7953" max="7954" width="10.5703125" style="523"/>
    <col min="7955" max="7955" width="11.140625" style="523" customWidth="1"/>
    <col min="7956" max="8185" width="10.5703125" style="523"/>
    <col min="8186" max="8193" width="0" style="523" hidden="1" customWidth="1"/>
    <col min="8194" max="8194" width="3.7109375" style="523" customWidth="1"/>
    <col min="8195" max="8195" width="3.85546875" style="523" customWidth="1"/>
    <col min="8196" max="8196" width="3.7109375" style="523" customWidth="1"/>
    <col min="8197" max="8197" width="12.7109375" style="523" customWidth="1"/>
    <col min="8198" max="8198" width="52.7109375" style="523" customWidth="1"/>
    <col min="8199" max="8202" width="0" style="523" hidden="1" customWidth="1"/>
    <col min="8203" max="8203" width="12.28515625" style="523" customWidth="1"/>
    <col min="8204" max="8204" width="6.42578125" style="523" customWidth="1"/>
    <col min="8205" max="8205" width="12.28515625" style="523" customWidth="1"/>
    <col min="8206" max="8206" width="0" style="523" hidden="1" customWidth="1"/>
    <col min="8207" max="8207" width="3.7109375" style="523" customWidth="1"/>
    <col min="8208" max="8208" width="11.140625" style="523" bestFit="1" customWidth="1"/>
    <col min="8209" max="8210" width="10.5703125" style="523"/>
    <col min="8211" max="8211" width="11.140625" style="523" customWidth="1"/>
    <col min="8212" max="8441" width="10.5703125" style="523"/>
    <col min="8442" max="8449" width="0" style="523" hidden="1" customWidth="1"/>
    <col min="8450" max="8450" width="3.7109375" style="523" customWidth="1"/>
    <col min="8451" max="8451" width="3.85546875" style="523" customWidth="1"/>
    <col min="8452" max="8452" width="3.7109375" style="523" customWidth="1"/>
    <col min="8453" max="8453" width="12.7109375" style="523" customWidth="1"/>
    <col min="8454" max="8454" width="52.7109375" style="523" customWidth="1"/>
    <col min="8455" max="8458" width="0" style="523" hidden="1" customWidth="1"/>
    <col min="8459" max="8459" width="12.28515625" style="523" customWidth="1"/>
    <col min="8460" max="8460" width="6.42578125" style="523" customWidth="1"/>
    <col min="8461" max="8461" width="12.28515625" style="523" customWidth="1"/>
    <col min="8462" max="8462" width="0" style="523" hidden="1" customWidth="1"/>
    <col min="8463" max="8463" width="3.7109375" style="523" customWidth="1"/>
    <col min="8464" max="8464" width="11.140625" style="523" bestFit="1" customWidth="1"/>
    <col min="8465" max="8466" width="10.5703125" style="523"/>
    <col min="8467" max="8467" width="11.140625" style="523" customWidth="1"/>
    <col min="8468" max="8697" width="10.5703125" style="523"/>
    <col min="8698" max="8705" width="0" style="523" hidden="1" customWidth="1"/>
    <col min="8706" max="8706" width="3.7109375" style="523" customWidth="1"/>
    <col min="8707" max="8707" width="3.85546875" style="523" customWidth="1"/>
    <col min="8708" max="8708" width="3.7109375" style="523" customWidth="1"/>
    <col min="8709" max="8709" width="12.7109375" style="523" customWidth="1"/>
    <col min="8710" max="8710" width="52.7109375" style="523" customWidth="1"/>
    <col min="8711" max="8714" width="0" style="523" hidden="1" customWidth="1"/>
    <col min="8715" max="8715" width="12.28515625" style="523" customWidth="1"/>
    <col min="8716" max="8716" width="6.42578125" style="523" customWidth="1"/>
    <col min="8717" max="8717" width="12.28515625" style="523" customWidth="1"/>
    <col min="8718" max="8718" width="0" style="523" hidden="1" customWidth="1"/>
    <col min="8719" max="8719" width="3.7109375" style="523" customWidth="1"/>
    <col min="8720" max="8720" width="11.140625" style="523" bestFit="1" customWidth="1"/>
    <col min="8721" max="8722" width="10.5703125" style="523"/>
    <col min="8723" max="8723" width="11.140625" style="523" customWidth="1"/>
    <col min="8724" max="8953" width="10.5703125" style="523"/>
    <col min="8954" max="8961" width="0" style="523" hidden="1" customWidth="1"/>
    <col min="8962" max="8962" width="3.7109375" style="523" customWidth="1"/>
    <col min="8963" max="8963" width="3.85546875" style="523" customWidth="1"/>
    <col min="8964" max="8964" width="3.7109375" style="523" customWidth="1"/>
    <col min="8965" max="8965" width="12.7109375" style="523" customWidth="1"/>
    <col min="8966" max="8966" width="52.7109375" style="523" customWidth="1"/>
    <col min="8967" max="8970" width="0" style="523" hidden="1" customWidth="1"/>
    <col min="8971" max="8971" width="12.28515625" style="523" customWidth="1"/>
    <col min="8972" max="8972" width="6.42578125" style="523" customWidth="1"/>
    <col min="8973" max="8973" width="12.28515625" style="523" customWidth="1"/>
    <col min="8974" max="8974" width="0" style="523" hidden="1" customWidth="1"/>
    <col min="8975" max="8975" width="3.7109375" style="523" customWidth="1"/>
    <col min="8976" max="8976" width="11.140625" style="523" bestFit="1" customWidth="1"/>
    <col min="8977" max="8978" width="10.5703125" style="523"/>
    <col min="8979" max="8979" width="11.140625" style="523" customWidth="1"/>
    <col min="8980" max="9209" width="10.5703125" style="523"/>
    <col min="9210" max="9217" width="0" style="523" hidden="1" customWidth="1"/>
    <col min="9218" max="9218" width="3.7109375" style="523" customWidth="1"/>
    <col min="9219" max="9219" width="3.85546875" style="523" customWidth="1"/>
    <col min="9220" max="9220" width="3.7109375" style="523" customWidth="1"/>
    <col min="9221" max="9221" width="12.7109375" style="523" customWidth="1"/>
    <col min="9222" max="9222" width="52.7109375" style="523" customWidth="1"/>
    <col min="9223" max="9226" width="0" style="523" hidden="1" customWidth="1"/>
    <col min="9227" max="9227" width="12.28515625" style="523" customWidth="1"/>
    <col min="9228" max="9228" width="6.42578125" style="523" customWidth="1"/>
    <col min="9229" max="9229" width="12.28515625" style="523" customWidth="1"/>
    <col min="9230" max="9230" width="0" style="523" hidden="1" customWidth="1"/>
    <col min="9231" max="9231" width="3.7109375" style="523" customWidth="1"/>
    <col min="9232" max="9232" width="11.140625" style="523" bestFit="1" customWidth="1"/>
    <col min="9233" max="9234" width="10.5703125" style="523"/>
    <col min="9235" max="9235" width="11.140625" style="523" customWidth="1"/>
    <col min="9236" max="9465" width="10.5703125" style="523"/>
    <col min="9466" max="9473" width="0" style="523" hidden="1" customWidth="1"/>
    <col min="9474" max="9474" width="3.7109375" style="523" customWidth="1"/>
    <col min="9475" max="9475" width="3.85546875" style="523" customWidth="1"/>
    <col min="9476" max="9476" width="3.7109375" style="523" customWidth="1"/>
    <col min="9477" max="9477" width="12.7109375" style="523" customWidth="1"/>
    <col min="9478" max="9478" width="52.7109375" style="523" customWidth="1"/>
    <col min="9479" max="9482" width="0" style="523" hidden="1" customWidth="1"/>
    <col min="9483" max="9483" width="12.28515625" style="523" customWidth="1"/>
    <col min="9484" max="9484" width="6.42578125" style="523" customWidth="1"/>
    <col min="9485" max="9485" width="12.28515625" style="523" customWidth="1"/>
    <col min="9486" max="9486" width="0" style="523" hidden="1" customWidth="1"/>
    <col min="9487" max="9487" width="3.7109375" style="523" customWidth="1"/>
    <col min="9488" max="9488" width="11.140625" style="523" bestFit="1" customWidth="1"/>
    <col min="9489" max="9490" width="10.5703125" style="523"/>
    <col min="9491" max="9491" width="11.140625" style="523" customWidth="1"/>
    <col min="9492" max="9721" width="10.5703125" style="523"/>
    <col min="9722" max="9729" width="0" style="523" hidden="1" customWidth="1"/>
    <col min="9730" max="9730" width="3.7109375" style="523" customWidth="1"/>
    <col min="9731" max="9731" width="3.85546875" style="523" customWidth="1"/>
    <col min="9732" max="9732" width="3.7109375" style="523" customWidth="1"/>
    <col min="9733" max="9733" width="12.7109375" style="523" customWidth="1"/>
    <col min="9734" max="9734" width="52.7109375" style="523" customWidth="1"/>
    <col min="9735" max="9738" width="0" style="523" hidden="1" customWidth="1"/>
    <col min="9739" max="9739" width="12.28515625" style="523" customWidth="1"/>
    <col min="9740" max="9740" width="6.42578125" style="523" customWidth="1"/>
    <col min="9741" max="9741" width="12.28515625" style="523" customWidth="1"/>
    <col min="9742" max="9742" width="0" style="523" hidden="1" customWidth="1"/>
    <col min="9743" max="9743" width="3.7109375" style="523" customWidth="1"/>
    <col min="9744" max="9744" width="11.140625" style="523" bestFit="1" customWidth="1"/>
    <col min="9745" max="9746" width="10.5703125" style="523"/>
    <col min="9747" max="9747" width="11.140625" style="523" customWidth="1"/>
    <col min="9748" max="9977" width="10.5703125" style="523"/>
    <col min="9978" max="9985" width="0" style="523" hidden="1" customWidth="1"/>
    <col min="9986" max="9986" width="3.7109375" style="523" customWidth="1"/>
    <col min="9987" max="9987" width="3.85546875" style="523" customWidth="1"/>
    <col min="9988" max="9988" width="3.7109375" style="523" customWidth="1"/>
    <col min="9989" max="9989" width="12.7109375" style="523" customWidth="1"/>
    <col min="9990" max="9990" width="52.7109375" style="523" customWidth="1"/>
    <col min="9991" max="9994" width="0" style="523" hidden="1" customWidth="1"/>
    <col min="9995" max="9995" width="12.28515625" style="523" customWidth="1"/>
    <col min="9996" max="9996" width="6.42578125" style="523" customWidth="1"/>
    <col min="9997" max="9997" width="12.28515625" style="523" customWidth="1"/>
    <col min="9998" max="9998" width="0" style="523" hidden="1" customWidth="1"/>
    <col min="9999" max="9999" width="3.7109375" style="523" customWidth="1"/>
    <col min="10000" max="10000" width="11.140625" style="523" bestFit="1" customWidth="1"/>
    <col min="10001" max="10002" width="10.5703125" style="523"/>
    <col min="10003" max="10003" width="11.140625" style="523" customWidth="1"/>
    <col min="10004" max="10233" width="10.5703125" style="523"/>
    <col min="10234" max="10241" width="0" style="523" hidden="1" customWidth="1"/>
    <col min="10242" max="10242" width="3.7109375" style="523" customWidth="1"/>
    <col min="10243" max="10243" width="3.85546875" style="523" customWidth="1"/>
    <col min="10244" max="10244" width="3.7109375" style="523" customWidth="1"/>
    <col min="10245" max="10245" width="12.7109375" style="523" customWidth="1"/>
    <col min="10246" max="10246" width="52.7109375" style="523" customWidth="1"/>
    <col min="10247" max="10250" width="0" style="523" hidden="1" customWidth="1"/>
    <col min="10251" max="10251" width="12.28515625" style="523" customWidth="1"/>
    <col min="10252" max="10252" width="6.42578125" style="523" customWidth="1"/>
    <col min="10253" max="10253" width="12.28515625" style="523" customWidth="1"/>
    <col min="10254" max="10254" width="0" style="523" hidden="1" customWidth="1"/>
    <col min="10255" max="10255" width="3.7109375" style="523" customWidth="1"/>
    <col min="10256" max="10256" width="11.140625" style="523" bestFit="1" customWidth="1"/>
    <col min="10257" max="10258" width="10.5703125" style="523"/>
    <col min="10259" max="10259" width="11.140625" style="523" customWidth="1"/>
    <col min="10260" max="10489" width="10.5703125" style="523"/>
    <col min="10490" max="10497" width="0" style="523" hidden="1" customWidth="1"/>
    <col min="10498" max="10498" width="3.7109375" style="523" customWidth="1"/>
    <col min="10499" max="10499" width="3.85546875" style="523" customWidth="1"/>
    <col min="10500" max="10500" width="3.7109375" style="523" customWidth="1"/>
    <col min="10501" max="10501" width="12.7109375" style="523" customWidth="1"/>
    <col min="10502" max="10502" width="52.7109375" style="523" customWidth="1"/>
    <col min="10503" max="10506" width="0" style="523" hidden="1" customWidth="1"/>
    <col min="10507" max="10507" width="12.28515625" style="523" customWidth="1"/>
    <col min="10508" max="10508" width="6.42578125" style="523" customWidth="1"/>
    <col min="10509" max="10509" width="12.28515625" style="523" customWidth="1"/>
    <col min="10510" max="10510" width="0" style="523" hidden="1" customWidth="1"/>
    <col min="10511" max="10511" width="3.7109375" style="523" customWidth="1"/>
    <col min="10512" max="10512" width="11.140625" style="523" bestFit="1" customWidth="1"/>
    <col min="10513" max="10514" width="10.5703125" style="523"/>
    <col min="10515" max="10515" width="11.140625" style="523" customWidth="1"/>
    <col min="10516" max="10745" width="10.5703125" style="523"/>
    <col min="10746" max="10753" width="0" style="523" hidden="1" customWidth="1"/>
    <col min="10754" max="10754" width="3.7109375" style="523" customWidth="1"/>
    <col min="10755" max="10755" width="3.85546875" style="523" customWidth="1"/>
    <col min="10756" max="10756" width="3.7109375" style="523" customWidth="1"/>
    <col min="10757" max="10757" width="12.7109375" style="523" customWidth="1"/>
    <col min="10758" max="10758" width="52.7109375" style="523" customWidth="1"/>
    <col min="10759" max="10762" width="0" style="523" hidden="1" customWidth="1"/>
    <col min="10763" max="10763" width="12.28515625" style="523" customWidth="1"/>
    <col min="10764" max="10764" width="6.42578125" style="523" customWidth="1"/>
    <col min="10765" max="10765" width="12.28515625" style="523" customWidth="1"/>
    <col min="10766" max="10766" width="0" style="523" hidden="1" customWidth="1"/>
    <col min="10767" max="10767" width="3.7109375" style="523" customWidth="1"/>
    <col min="10768" max="10768" width="11.140625" style="523" bestFit="1" customWidth="1"/>
    <col min="10769" max="10770" width="10.5703125" style="523"/>
    <col min="10771" max="10771" width="11.140625" style="523" customWidth="1"/>
    <col min="10772" max="11001" width="10.5703125" style="523"/>
    <col min="11002" max="11009" width="0" style="523" hidden="1" customWidth="1"/>
    <col min="11010" max="11010" width="3.7109375" style="523" customWidth="1"/>
    <col min="11011" max="11011" width="3.85546875" style="523" customWidth="1"/>
    <col min="11012" max="11012" width="3.7109375" style="523" customWidth="1"/>
    <col min="11013" max="11013" width="12.7109375" style="523" customWidth="1"/>
    <col min="11014" max="11014" width="52.7109375" style="523" customWidth="1"/>
    <col min="11015" max="11018" width="0" style="523" hidden="1" customWidth="1"/>
    <col min="11019" max="11019" width="12.28515625" style="523" customWidth="1"/>
    <col min="11020" max="11020" width="6.42578125" style="523" customWidth="1"/>
    <col min="11021" max="11021" width="12.28515625" style="523" customWidth="1"/>
    <col min="11022" max="11022" width="0" style="523" hidden="1" customWidth="1"/>
    <col min="11023" max="11023" width="3.7109375" style="523" customWidth="1"/>
    <col min="11024" max="11024" width="11.140625" style="523" bestFit="1" customWidth="1"/>
    <col min="11025" max="11026" width="10.5703125" style="523"/>
    <col min="11027" max="11027" width="11.140625" style="523" customWidth="1"/>
    <col min="11028" max="11257" width="10.5703125" style="523"/>
    <col min="11258" max="11265" width="0" style="523" hidden="1" customWidth="1"/>
    <col min="11266" max="11266" width="3.7109375" style="523" customWidth="1"/>
    <col min="11267" max="11267" width="3.85546875" style="523" customWidth="1"/>
    <col min="11268" max="11268" width="3.7109375" style="523" customWidth="1"/>
    <col min="11269" max="11269" width="12.7109375" style="523" customWidth="1"/>
    <col min="11270" max="11270" width="52.7109375" style="523" customWidth="1"/>
    <col min="11271" max="11274" width="0" style="523" hidden="1" customWidth="1"/>
    <col min="11275" max="11275" width="12.28515625" style="523" customWidth="1"/>
    <col min="11276" max="11276" width="6.42578125" style="523" customWidth="1"/>
    <col min="11277" max="11277" width="12.28515625" style="523" customWidth="1"/>
    <col min="11278" max="11278" width="0" style="523" hidden="1" customWidth="1"/>
    <col min="11279" max="11279" width="3.7109375" style="523" customWidth="1"/>
    <col min="11280" max="11280" width="11.140625" style="523" bestFit="1" customWidth="1"/>
    <col min="11281" max="11282" width="10.5703125" style="523"/>
    <col min="11283" max="11283" width="11.140625" style="523" customWidth="1"/>
    <col min="11284" max="11513" width="10.5703125" style="523"/>
    <col min="11514" max="11521" width="0" style="523" hidden="1" customWidth="1"/>
    <col min="11522" max="11522" width="3.7109375" style="523" customWidth="1"/>
    <col min="11523" max="11523" width="3.85546875" style="523" customWidth="1"/>
    <col min="11524" max="11524" width="3.7109375" style="523" customWidth="1"/>
    <col min="11525" max="11525" width="12.7109375" style="523" customWidth="1"/>
    <col min="11526" max="11526" width="52.7109375" style="523" customWidth="1"/>
    <col min="11527" max="11530" width="0" style="523" hidden="1" customWidth="1"/>
    <col min="11531" max="11531" width="12.28515625" style="523" customWidth="1"/>
    <col min="11532" max="11532" width="6.42578125" style="523" customWidth="1"/>
    <col min="11533" max="11533" width="12.28515625" style="523" customWidth="1"/>
    <col min="11534" max="11534" width="0" style="523" hidden="1" customWidth="1"/>
    <col min="11535" max="11535" width="3.7109375" style="523" customWidth="1"/>
    <col min="11536" max="11536" width="11.140625" style="523" bestFit="1" customWidth="1"/>
    <col min="11537" max="11538" width="10.5703125" style="523"/>
    <col min="11539" max="11539" width="11.140625" style="523" customWidth="1"/>
    <col min="11540" max="11769" width="10.5703125" style="523"/>
    <col min="11770" max="11777" width="0" style="523" hidden="1" customWidth="1"/>
    <col min="11778" max="11778" width="3.7109375" style="523" customWidth="1"/>
    <col min="11779" max="11779" width="3.85546875" style="523" customWidth="1"/>
    <col min="11780" max="11780" width="3.7109375" style="523" customWidth="1"/>
    <col min="11781" max="11781" width="12.7109375" style="523" customWidth="1"/>
    <col min="11782" max="11782" width="52.7109375" style="523" customWidth="1"/>
    <col min="11783" max="11786" width="0" style="523" hidden="1" customWidth="1"/>
    <col min="11787" max="11787" width="12.28515625" style="523" customWidth="1"/>
    <col min="11788" max="11788" width="6.42578125" style="523" customWidth="1"/>
    <col min="11789" max="11789" width="12.28515625" style="523" customWidth="1"/>
    <col min="11790" max="11790" width="0" style="523" hidden="1" customWidth="1"/>
    <col min="11791" max="11791" width="3.7109375" style="523" customWidth="1"/>
    <col min="11792" max="11792" width="11.140625" style="523" bestFit="1" customWidth="1"/>
    <col min="11793" max="11794" width="10.5703125" style="523"/>
    <col min="11795" max="11795" width="11.140625" style="523" customWidth="1"/>
    <col min="11796" max="12025" width="10.5703125" style="523"/>
    <col min="12026" max="12033" width="0" style="523" hidden="1" customWidth="1"/>
    <col min="12034" max="12034" width="3.7109375" style="523" customWidth="1"/>
    <col min="12035" max="12035" width="3.85546875" style="523" customWidth="1"/>
    <col min="12036" max="12036" width="3.7109375" style="523" customWidth="1"/>
    <col min="12037" max="12037" width="12.7109375" style="523" customWidth="1"/>
    <col min="12038" max="12038" width="52.7109375" style="523" customWidth="1"/>
    <col min="12039" max="12042" width="0" style="523" hidden="1" customWidth="1"/>
    <col min="12043" max="12043" width="12.28515625" style="523" customWidth="1"/>
    <col min="12044" max="12044" width="6.42578125" style="523" customWidth="1"/>
    <col min="12045" max="12045" width="12.28515625" style="523" customWidth="1"/>
    <col min="12046" max="12046" width="0" style="523" hidden="1" customWidth="1"/>
    <col min="12047" max="12047" width="3.7109375" style="523" customWidth="1"/>
    <col min="12048" max="12048" width="11.140625" style="523" bestFit="1" customWidth="1"/>
    <col min="12049" max="12050" width="10.5703125" style="523"/>
    <col min="12051" max="12051" width="11.140625" style="523" customWidth="1"/>
    <col min="12052" max="12281" width="10.5703125" style="523"/>
    <col min="12282" max="12289" width="0" style="523" hidden="1" customWidth="1"/>
    <col min="12290" max="12290" width="3.7109375" style="523" customWidth="1"/>
    <col min="12291" max="12291" width="3.85546875" style="523" customWidth="1"/>
    <col min="12292" max="12292" width="3.7109375" style="523" customWidth="1"/>
    <col min="12293" max="12293" width="12.7109375" style="523" customWidth="1"/>
    <col min="12294" max="12294" width="52.7109375" style="523" customWidth="1"/>
    <col min="12295" max="12298" width="0" style="523" hidden="1" customWidth="1"/>
    <col min="12299" max="12299" width="12.28515625" style="523" customWidth="1"/>
    <col min="12300" max="12300" width="6.42578125" style="523" customWidth="1"/>
    <col min="12301" max="12301" width="12.28515625" style="523" customWidth="1"/>
    <col min="12302" max="12302" width="0" style="523" hidden="1" customWidth="1"/>
    <col min="12303" max="12303" width="3.7109375" style="523" customWidth="1"/>
    <col min="12304" max="12304" width="11.140625" style="523" bestFit="1" customWidth="1"/>
    <col min="12305" max="12306" width="10.5703125" style="523"/>
    <col min="12307" max="12307" width="11.140625" style="523" customWidth="1"/>
    <col min="12308" max="12537" width="10.5703125" style="523"/>
    <col min="12538" max="12545" width="0" style="523" hidden="1" customWidth="1"/>
    <col min="12546" max="12546" width="3.7109375" style="523" customWidth="1"/>
    <col min="12547" max="12547" width="3.85546875" style="523" customWidth="1"/>
    <col min="12548" max="12548" width="3.7109375" style="523" customWidth="1"/>
    <col min="12549" max="12549" width="12.7109375" style="523" customWidth="1"/>
    <col min="12550" max="12550" width="52.7109375" style="523" customWidth="1"/>
    <col min="12551" max="12554" width="0" style="523" hidden="1" customWidth="1"/>
    <col min="12555" max="12555" width="12.28515625" style="523" customWidth="1"/>
    <col min="12556" max="12556" width="6.42578125" style="523" customWidth="1"/>
    <col min="12557" max="12557" width="12.28515625" style="523" customWidth="1"/>
    <col min="12558" max="12558" width="0" style="523" hidden="1" customWidth="1"/>
    <col min="12559" max="12559" width="3.7109375" style="523" customWidth="1"/>
    <col min="12560" max="12560" width="11.140625" style="523" bestFit="1" customWidth="1"/>
    <col min="12561" max="12562" width="10.5703125" style="523"/>
    <col min="12563" max="12563" width="11.140625" style="523" customWidth="1"/>
    <col min="12564" max="12793" width="10.5703125" style="523"/>
    <col min="12794" max="12801" width="0" style="523" hidden="1" customWidth="1"/>
    <col min="12802" max="12802" width="3.7109375" style="523" customWidth="1"/>
    <col min="12803" max="12803" width="3.85546875" style="523" customWidth="1"/>
    <col min="12804" max="12804" width="3.7109375" style="523" customWidth="1"/>
    <col min="12805" max="12805" width="12.7109375" style="523" customWidth="1"/>
    <col min="12806" max="12806" width="52.7109375" style="523" customWidth="1"/>
    <col min="12807" max="12810" width="0" style="523" hidden="1" customWidth="1"/>
    <col min="12811" max="12811" width="12.28515625" style="523" customWidth="1"/>
    <col min="12812" max="12812" width="6.42578125" style="523" customWidth="1"/>
    <col min="12813" max="12813" width="12.28515625" style="523" customWidth="1"/>
    <col min="12814" max="12814" width="0" style="523" hidden="1" customWidth="1"/>
    <col min="12815" max="12815" width="3.7109375" style="523" customWidth="1"/>
    <col min="12816" max="12816" width="11.140625" style="523" bestFit="1" customWidth="1"/>
    <col min="12817" max="12818" width="10.5703125" style="523"/>
    <col min="12819" max="12819" width="11.140625" style="523" customWidth="1"/>
    <col min="12820" max="13049" width="10.5703125" style="523"/>
    <col min="13050" max="13057" width="0" style="523" hidden="1" customWidth="1"/>
    <col min="13058" max="13058" width="3.7109375" style="523" customWidth="1"/>
    <col min="13059" max="13059" width="3.85546875" style="523" customWidth="1"/>
    <col min="13060" max="13060" width="3.7109375" style="523" customWidth="1"/>
    <col min="13061" max="13061" width="12.7109375" style="523" customWidth="1"/>
    <col min="13062" max="13062" width="52.7109375" style="523" customWidth="1"/>
    <col min="13063" max="13066" width="0" style="523" hidden="1" customWidth="1"/>
    <col min="13067" max="13067" width="12.28515625" style="523" customWidth="1"/>
    <col min="13068" max="13068" width="6.42578125" style="523" customWidth="1"/>
    <col min="13069" max="13069" width="12.28515625" style="523" customWidth="1"/>
    <col min="13070" max="13070" width="0" style="523" hidden="1" customWidth="1"/>
    <col min="13071" max="13071" width="3.7109375" style="523" customWidth="1"/>
    <col min="13072" max="13072" width="11.140625" style="523" bestFit="1" customWidth="1"/>
    <col min="13073" max="13074" width="10.5703125" style="523"/>
    <col min="13075" max="13075" width="11.140625" style="523" customWidth="1"/>
    <col min="13076" max="13305" width="10.5703125" style="523"/>
    <col min="13306" max="13313" width="0" style="523" hidden="1" customWidth="1"/>
    <col min="13314" max="13314" width="3.7109375" style="523" customWidth="1"/>
    <col min="13315" max="13315" width="3.85546875" style="523" customWidth="1"/>
    <col min="13316" max="13316" width="3.7109375" style="523" customWidth="1"/>
    <col min="13317" max="13317" width="12.7109375" style="523" customWidth="1"/>
    <col min="13318" max="13318" width="52.7109375" style="523" customWidth="1"/>
    <col min="13319" max="13322" width="0" style="523" hidden="1" customWidth="1"/>
    <col min="13323" max="13323" width="12.28515625" style="523" customWidth="1"/>
    <col min="13324" max="13324" width="6.42578125" style="523" customWidth="1"/>
    <col min="13325" max="13325" width="12.28515625" style="523" customWidth="1"/>
    <col min="13326" max="13326" width="0" style="523" hidden="1" customWidth="1"/>
    <col min="13327" max="13327" width="3.7109375" style="523" customWidth="1"/>
    <col min="13328" max="13328" width="11.140625" style="523" bestFit="1" customWidth="1"/>
    <col min="13329" max="13330" width="10.5703125" style="523"/>
    <col min="13331" max="13331" width="11.140625" style="523" customWidth="1"/>
    <col min="13332" max="13561" width="10.5703125" style="523"/>
    <col min="13562" max="13569" width="0" style="523" hidden="1" customWidth="1"/>
    <col min="13570" max="13570" width="3.7109375" style="523" customWidth="1"/>
    <col min="13571" max="13571" width="3.85546875" style="523" customWidth="1"/>
    <col min="13572" max="13572" width="3.7109375" style="523" customWidth="1"/>
    <col min="13573" max="13573" width="12.7109375" style="523" customWidth="1"/>
    <col min="13574" max="13574" width="52.7109375" style="523" customWidth="1"/>
    <col min="13575" max="13578" width="0" style="523" hidden="1" customWidth="1"/>
    <col min="13579" max="13579" width="12.28515625" style="523" customWidth="1"/>
    <col min="13580" max="13580" width="6.42578125" style="523" customWidth="1"/>
    <col min="13581" max="13581" width="12.28515625" style="523" customWidth="1"/>
    <col min="13582" max="13582" width="0" style="523" hidden="1" customWidth="1"/>
    <col min="13583" max="13583" width="3.7109375" style="523" customWidth="1"/>
    <col min="13584" max="13584" width="11.140625" style="523" bestFit="1" customWidth="1"/>
    <col min="13585" max="13586" width="10.5703125" style="523"/>
    <col min="13587" max="13587" width="11.140625" style="523" customWidth="1"/>
    <col min="13588" max="13817" width="10.5703125" style="523"/>
    <col min="13818" max="13825" width="0" style="523" hidden="1" customWidth="1"/>
    <col min="13826" max="13826" width="3.7109375" style="523" customWidth="1"/>
    <col min="13827" max="13827" width="3.85546875" style="523" customWidth="1"/>
    <col min="13828" max="13828" width="3.7109375" style="523" customWidth="1"/>
    <col min="13829" max="13829" width="12.7109375" style="523" customWidth="1"/>
    <col min="13830" max="13830" width="52.7109375" style="523" customWidth="1"/>
    <col min="13831" max="13834" width="0" style="523" hidden="1" customWidth="1"/>
    <col min="13835" max="13835" width="12.28515625" style="523" customWidth="1"/>
    <col min="13836" max="13836" width="6.42578125" style="523" customWidth="1"/>
    <col min="13837" max="13837" width="12.28515625" style="523" customWidth="1"/>
    <col min="13838" max="13838" width="0" style="523" hidden="1" customWidth="1"/>
    <col min="13839" max="13839" width="3.7109375" style="523" customWidth="1"/>
    <col min="13840" max="13840" width="11.140625" style="523" bestFit="1" customWidth="1"/>
    <col min="13841" max="13842" width="10.5703125" style="523"/>
    <col min="13843" max="13843" width="11.140625" style="523" customWidth="1"/>
    <col min="13844" max="14073" width="10.5703125" style="523"/>
    <col min="14074" max="14081" width="0" style="523" hidden="1" customWidth="1"/>
    <col min="14082" max="14082" width="3.7109375" style="523" customWidth="1"/>
    <col min="14083" max="14083" width="3.85546875" style="523" customWidth="1"/>
    <col min="14084" max="14084" width="3.7109375" style="523" customWidth="1"/>
    <col min="14085" max="14085" width="12.7109375" style="523" customWidth="1"/>
    <col min="14086" max="14086" width="52.7109375" style="523" customWidth="1"/>
    <col min="14087" max="14090" width="0" style="523" hidden="1" customWidth="1"/>
    <col min="14091" max="14091" width="12.28515625" style="523" customWidth="1"/>
    <col min="14092" max="14092" width="6.42578125" style="523" customWidth="1"/>
    <col min="14093" max="14093" width="12.28515625" style="523" customWidth="1"/>
    <col min="14094" max="14094" width="0" style="523" hidden="1" customWidth="1"/>
    <col min="14095" max="14095" width="3.7109375" style="523" customWidth="1"/>
    <col min="14096" max="14096" width="11.140625" style="523" bestFit="1" customWidth="1"/>
    <col min="14097" max="14098" width="10.5703125" style="523"/>
    <col min="14099" max="14099" width="11.140625" style="523" customWidth="1"/>
    <col min="14100" max="14329" width="10.5703125" style="523"/>
    <col min="14330" max="14337" width="0" style="523" hidden="1" customWidth="1"/>
    <col min="14338" max="14338" width="3.7109375" style="523" customWidth="1"/>
    <col min="14339" max="14339" width="3.85546875" style="523" customWidth="1"/>
    <col min="14340" max="14340" width="3.7109375" style="523" customWidth="1"/>
    <col min="14341" max="14341" width="12.7109375" style="523" customWidth="1"/>
    <col min="14342" max="14342" width="52.7109375" style="523" customWidth="1"/>
    <col min="14343" max="14346" width="0" style="523" hidden="1" customWidth="1"/>
    <col min="14347" max="14347" width="12.28515625" style="523" customWidth="1"/>
    <col min="14348" max="14348" width="6.42578125" style="523" customWidth="1"/>
    <col min="14349" max="14349" width="12.28515625" style="523" customWidth="1"/>
    <col min="14350" max="14350" width="0" style="523" hidden="1" customWidth="1"/>
    <col min="14351" max="14351" width="3.7109375" style="523" customWidth="1"/>
    <col min="14352" max="14352" width="11.140625" style="523" bestFit="1" customWidth="1"/>
    <col min="14353" max="14354" width="10.5703125" style="523"/>
    <col min="14355" max="14355" width="11.140625" style="523" customWidth="1"/>
    <col min="14356" max="14585" width="10.5703125" style="523"/>
    <col min="14586" max="14593" width="0" style="523" hidden="1" customWidth="1"/>
    <col min="14594" max="14594" width="3.7109375" style="523" customWidth="1"/>
    <col min="14595" max="14595" width="3.85546875" style="523" customWidth="1"/>
    <col min="14596" max="14596" width="3.7109375" style="523" customWidth="1"/>
    <col min="14597" max="14597" width="12.7109375" style="523" customWidth="1"/>
    <col min="14598" max="14598" width="52.7109375" style="523" customWidth="1"/>
    <col min="14599" max="14602" width="0" style="523" hidden="1" customWidth="1"/>
    <col min="14603" max="14603" width="12.28515625" style="523" customWidth="1"/>
    <col min="14604" max="14604" width="6.42578125" style="523" customWidth="1"/>
    <col min="14605" max="14605" width="12.28515625" style="523" customWidth="1"/>
    <col min="14606" max="14606" width="0" style="523" hidden="1" customWidth="1"/>
    <col min="14607" max="14607" width="3.7109375" style="523" customWidth="1"/>
    <col min="14608" max="14608" width="11.140625" style="523" bestFit="1" customWidth="1"/>
    <col min="14609" max="14610" width="10.5703125" style="523"/>
    <col min="14611" max="14611" width="11.140625" style="523" customWidth="1"/>
    <col min="14612" max="14841" width="10.5703125" style="523"/>
    <col min="14842" max="14849" width="0" style="523" hidden="1" customWidth="1"/>
    <col min="14850" max="14850" width="3.7109375" style="523" customWidth="1"/>
    <col min="14851" max="14851" width="3.85546875" style="523" customWidth="1"/>
    <col min="14852" max="14852" width="3.7109375" style="523" customWidth="1"/>
    <col min="14853" max="14853" width="12.7109375" style="523" customWidth="1"/>
    <col min="14854" max="14854" width="52.7109375" style="523" customWidth="1"/>
    <col min="14855" max="14858" width="0" style="523" hidden="1" customWidth="1"/>
    <col min="14859" max="14859" width="12.28515625" style="523" customWidth="1"/>
    <col min="14860" max="14860" width="6.42578125" style="523" customWidth="1"/>
    <col min="14861" max="14861" width="12.28515625" style="523" customWidth="1"/>
    <col min="14862" max="14862" width="0" style="523" hidden="1" customWidth="1"/>
    <col min="14863" max="14863" width="3.7109375" style="523" customWidth="1"/>
    <col min="14864" max="14864" width="11.140625" style="523" bestFit="1" customWidth="1"/>
    <col min="14865" max="14866" width="10.5703125" style="523"/>
    <col min="14867" max="14867" width="11.140625" style="523" customWidth="1"/>
    <col min="14868" max="15097" width="10.5703125" style="523"/>
    <col min="15098" max="15105" width="0" style="523" hidden="1" customWidth="1"/>
    <col min="15106" max="15106" width="3.7109375" style="523" customWidth="1"/>
    <col min="15107" max="15107" width="3.85546875" style="523" customWidth="1"/>
    <col min="15108" max="15108" width="3.7109375" style="523" customWidth="1"/>
    <col min="15109" max="15109" width="12.7109375" style="523" customWidth="1"/>
    <col min="15110" max="15110" width="52.7109375" style="523" customWidth="1"/>
    <col min="15111" max="15114" width="0" style="523" hidden="1" customWidth="1"/>
    <col min="15115" max="15115" width="12.28515625" style="523" customWidth="1"/>
    <col min="15116" max="15116" width="6.42578125" style="523" customWidth="1"/>
    <col min="15117" max="15117" width="12.28515625" style="523" customWidth="1"/>
    <col min="15118" max="15118" width="0" style="523" hidden="1" customWidth="1"/>
    <col min="15119" max="15119" width="3.7109375" style="523" customWidth="1"/>
    <col min="15120" max="15120" width="11.140625" style="523" bestFit="1" customWidth="1"/>
    <col min="15121" max="15122" width="10.5703125" style="523"/>
    <col min="15123" max="15123" width="11.140625" style="523" customWidth="1"/>
    <col min="15124" max="15353" width="10.5703125" style="523"/>
    <col min="15354" max="15361" width="0" style="523" hidden="1" customWidth="1"/>
    <col min="15362" max="15362" width="3.7109375" style="523" customWidth="1"/>
    <col min="15363" max="15363" width="3.85546875" style="523" customWidth="1"/>
    <col min="15364" max="15364" width="3.7109375" style="523" customWidth="1"/>
    <col min="15365" max="15365" width="12.7109375" style="523" customWidth="1"/>
    <col min="15366" max="15366" width="52.7109375" style="523" customWidth="1"/>
    <col min="15367" max="15370" width="0" style="523" hidden="1" customWidth="1"/>
    <col min="15371" max="15371" width="12.28515625" style="523" customWidth="1"/>
    <col min="15372" max="15372" width="6.42578125" style="523" customWidth="1"/>
    <col min="15373" max="15373" width="12.28515625" style="523" customWidth="1"/>
    <col min="15374" max="15374" width="0" style="523" hidden="1" customWidth="1"/>
    <col min="15375" max="15375" width="3.7109375" style="523" customWidth="1"/>
    <col min="15376" max="15376" width="11.140625" style="523" bestFit="1" customWidth="1"/>
    <col min="15377" max="15378" width="10.5703125" style="523"/>
    <col min="15379" max="15379" width="11.140625" style="523" customWidth="1"/>
    <col min="15380" max="15609" width="10.5703125" style="523"/>
    <col min="15610" max="15617" width="0" style="523" hidden="1" customWidth="1"/>
    <col min="15618" max="15618" width="3.7109375" style="523" customWidth="1"/>
    <col min="15619" max="15619" width="3.85546875" style="523" customWidth="1"/>
    <col min="15620" max="15620" width="3.7109375" style="523" customWidth="1"/>
    <col min="15621" max="15621" width="12.7109375" style="523" customWidth="1"/>
    <col min="15622" max="15622" width="52.7109375" style="523" customWidth="1"/>
    <col min="15623" max="15626" width="0" style="523" hidden="1" customWidth="1"/>
    <col min="15627" max="15627" width="12.28515625" style="523" customWidth="1"/>
    <col min="15628" max="15628" width="6.42578125" style="523" customWidth="1"/>
    <col min="15629" max="15629" width="12.28515625" style="523" customWidth="1"/>
    <col min="15630" max="15630" width="0" style="523" hidden="1" customWidth="1"/>
    <col min="15631" max="15631" width="3.7109375" style="523" customWidth="1"/>
    <col min="15632" max="15632" width="11.140625" style="523" bestFit="1" customWidth="1"/>
    <col min="15633" max="15634" width="10.5703125" style="523"/>
    <col min="15635" max="15635" width="11.140625" style="523" customWidth="1"/>
    <col min="15636" max="15865" width="10.5703125" style="523"/>
    <col min="15866" max="15873" width="0" style="523" hidden="1" customWidth="1"/>
    <col min="15874" max="15874" width="3.7109375" style="523" customWidth="1"/>
    <col min="15875" max="15875" width="3.85546875" style="523" customWidth="1"/>
    <col min="15876" max="15876" width="3.7109375" style="523" customWidth="1"/>
    <col min="15877" max="15877" width="12.7109375" style="523" customWidth="1"/>
    <col min="15878" max="15878" width="52.7109375" style="523" customWidth="1"/>
    <col min="15879" max="15882" width="0" style="523" hidden="1" customWidth="1"/>
    <col min="15883" max="15883" width="12.28515625" style="523" customWidth="1"/>
    <col min="15884" max="15884" width="6.42578125" style="523" customWidth="1"/>
    <col min="15885" max="15885" width="12.28515625" style="523" customWidth="1"/>
    <col min="15886" max="15886" width="0" style="523" hidden="1" customWidth="1"/>
    <col min="15887" max="15887" width="3.7109375" style="523" customWidth="1"/>
    <col min="15888" max="15888" width="11.140625" style="523" bestFit="1" customWidth="1"/>
    <col min="15889" max="15890" width="10.5703125" style="523"/>
    <col min="15891" max="15891" width="11.140625" style="523" customWidth="1"/>
    <col min="15892" max="16121" width="10.5703125" style="523"/>
    <col min="16122" max="16129" width="0" style="523" hidden="1" customWidth="1"/>
    <col min="16130" max="16130" width="3.7109375" style="523" customWidth="1"/>
    <col min="16131" max="16131" width="3.85546875" style="523" customWidth="1"/>
    <col min="16132" max="16132" width="3.7109375" style="523" customWidth="1"/>
    <col min="16133" max="16133" width="12.7109375" style="523" customWidth="1"/>
    <col min="16134" max="16134" width="52.7109375" style="523" customWidth="1"/>
    <col min="16135" max="16138" width="0" style="523" hidden="1" customWidth="1"/>
    <col min="16139" max="16139" width="12.28515625" style="523" customWidth="1"/>
    <col min="16140" max="16140" width="6.42578125" style="523" customWidth="1"/>
    <col min="16141" max="16141" width="12.28515625" style="523" customWidth="1"/>
    <col min="16142" max="16142" width="0" style="523" hidden="1" customWidth="1"/>
    <col min="16143" max="16143" width="3.7109375" style="523" customWidth="1"/>
    <col min="16144" max="16144" width="11.140625" style="523" bestFit="1" customWidth="1"/>
    <col min="16145" max="16146" width="10.5703125" style="523"/>
    <col min="16147" max="16147" width="11.140625" style="523" customWidth="1"/>
    <col min="16148" max="16384" width="10.5703125" style="523"/>
  </cols>
  <sheetData>
    <row r="1" spans="1:29" hidden="1">
      <c r="Q1" s="583"/>
      <c r="R1" s="583"/>
    </row>
    <row r="2" spans="1:29" hidden="1">
      <c r="U2" s="583"/>
    </row>
    <row r="3" spans="1:29" hidden="1"/>
    <row r="4" spans="1:29" ht="3" customHeight="1">
      <c r="J4" s="529"/>
      <c r="K4" s="529"/>
      <c r="L4" s="524"/>
      <c r="M4" s="524"/>
      <c r="N4" s="524"/>
      <c r="O4" s="532"/>
      <c r="P4" s="532"/>
      <c r="Q4" s="532"/>
      <c r="R4" s="532"/>
      <c r="S4" s="532"/>
      <c r="T4" s="532"/>
      <c r="U4" s="532"/>
    </row>
    <row r="5" spans="1:29" ht="22.5" customHeight="1">
      <c r="J5" s="529"/>
      <c r="K5" s="529"/>
      <c r="L5" s="1226" t="s">
        <v>631</v>
      </c>
      <c r="M5" s="1226"/>
      <c r="N5" s="1226"/>
      <c r="O5" s="1226"/>
      <c r="P5" s="1226"/>
      <c r="Q5" s="1226"/>
      <c r="R5" s="1226"/>
      <c r="S5" s="1226"/>
      <c r="T5" s="1226"/>
      <c r="U5" s="664"/>
    </row>
    <row r="6" spans="1:29" ht="3" customHeight="1">
      <c r="J6" s="529"/>
      <c r="K6" s="529"/>
      <c r="L6" s="524"/>
      <c r="M6" s="524"/>
      <c r="N6" s="524"/>
      <c r="O6" s="528"/>
      <c r="P6" s="528"/>
      <c r="Q6" s="528"/>
      <c r="R6" s="528"/>
      <c r="S6" s="528"/>
      <c r="T6" s="528"/>
      <c r="U6" s="528"/>
      <c r="V6" s="532"/>
    </row>
    <row r="7" spans="1:29" s="570" customFormat="1" ht="22.5">
      <c r="A7" s="590"/>
      <c r="B7" s="590"/>
      <c r="C7" s="590"/>
      <c r="D7" s="590"/>
      <c r="E7" s="590"/>
      <c r="F7" s="590"/>
      <c r="G7" s="590"/>
      <c r="H7" s="590"/>
      <c r="L7" s="499"/>
      <c r="M7" s="617" t="s">
        <v>502</v>
      </c>
      <c r="N7" s="666"/>
      <c r="O7" s="1232" t="str">
        <f>IF(NameOrPr_ch="",IF(NameOrPr="","",NameOrPr),NameOrPr_ch)</f>
        <v>Комитет по тарифам и ценовой политике Лен.области (ЛенРТК)</v>
      </c>
      <c r="P7" s="1232"/>
      <c r="Q7" s="1232"/>
      <c r="R7" s="1232"/>
      <c r="S7" s="1232"/>
      <c r="T7" s="1232"/>
      <c r="U7" s="582"/>
      <c r="V7" s="582"/>
      <c r="W7" s="519"/>
      <c r="X7" s="590"/>
      <c r="Y7" s="590"/>
      <c r="Z7" s="590"/>
      <c r="AA7" s="590"/>
      <c r="AB7" s="590"/>
      <c r="AC7" s="590"/>
    </row>
    <row r="8" spans="1:29" s="570" customFormat="1" ht="18.75">
      <c r="A8" s="590"/>
      <c r="B8" s="590"/>
      <c r="C8" s="590"/>
      <c r="D8" s="590"/>
      <c r="E8" s="590"/>
      <c r="F8" s="590"/>
      <c r="G8" s="590"/>
      <c r="H8" s="590"/>
      <c r="L8" s="499"/>
      <c r="M8" s="617" t="s">
        <v>596</v>
      </c>
      <c r="N8" s="666"/>
      <c r="O8" s="1232" t="str">
        <f>IF(datePr_ch="",IF(datePr="","",datePr),datePr_ch)</f>
        <v>19.12.2019</v>
      </c>
      <c r="P8" s="1232"/>
      <c r="Q8" s="1232"/>
      <c r="R8" s="1232"/>
      <c r="S8" s="1232"/>
      <c r="T8" s="1232"/>
      <c r="U8" s="582"/>
      <c r="V8" s="582"/>
      <c r="W8" s="519"/>
      <c r="X8" s="590"/>
      <c r="Y8" s="590"/>
      <c r="Z8" s="590"/>
      <c r="AA8" s="590"/>
      <c r="AB8" s="590"/>
      <c r="AC8" s="590"/>
    </row>
    <row r="9" spans="1:29" s="570" customFormat="1" ht="18.75">
      <c r="A9" s="590"/>
      <c r="B9" s="590"/>
      <c r="C9" s="590"/>
      <c r="D9" s="590"/>
      <c r="E9" s="590"/>
      <c r="F9" s="590"/>
      <c r="G9" s="590"/>
      <c r="H9" s="590"/>
      <c r="L9" s="552"/>
      <c r="M9" s="617" t="s">
        <v>595</v>
      </c>
      <c r="N9" s="666"/>
      <c r="O9" s="1232" t="str">
        <f>IF(numberPr_ch="",IF(numberPr="","",numberPr),numberPr_ch)</f>
        <v>530-п</v>
      </c>
      <c r="P9" s="1232"/>
      <c r="Q9" s="1232"/>
      <c r="R9" s="1232"/>
      <c r="S9" s="1232"/>
      <c r="T9" s="1232"/>
      <c r="U9" s="582"/>
      <c r="V9" s="582"/>
      <c r="W9" s="519"/>
      <c r="X9" s="590"/>
      <c r="Y9" s="590"/>
      <c r="Z9" s="590"/>
      <c r="AA9" s="590"/>
      <c r="AB9" s="590"/>
      <c r="AC9" s="590"/>
    </row>
    <row r="10" spans="1:29" s="570" customFormat="1" ht="18.75">
      <c r="A10" s="590"/>
      <c r="B10" s="590"/>
      <c r="C10" s="590"/>
      <c r="D10" s="590"/>
      <c r="E10" s="590"/>
      <c r="F10" s="590"/>
      <c r="G10" s="590"/>
      <c r="H10" s="590"/>
      <c r="L10" s="552"/>
      <c r="M10" s="617" t="s">
        <v>501</v>
      </c>
      <c r="N10" s="666"/>
      <c r="O10" s="1232" t="str">
        <f>IF(IstPub_ch="",IF(IstPub="","",IstPub),IstPub_ch)</f>
        <v>http://tarif.lenobl.ru/dokumenty/docs_category_3/</v>
      </c>
      <c r="P10" s="1232"/>
      <c r="Q10" s="1232"/>
      <c r="R10" s="1232"/>
      <c r="S10" s="1232"/>
      <c r="T10" s="1232"/>
      <c r="U10" s="582"/>
      <c r="V10" s="582"/>
      <c r="W10" s="519"/>
      <c r="X10" s="590"/>
      <c r="Y10" s="590"/>
      <c r="Z10" s="590"/>
      <c r="AA10" s="590"/>
      <c r="AB10" s="590"/>
      <c r="AC10" s="590"/>
    </row>
    <row r="11" spans="1:29" s="570" customFormat="1" ht="11.25" hidden="1">
      <c r="A11" s="590"/>
      <c r="B11" s="590"/>
      <c r="C11" s="590"/>
      <c r="D11" s="590"/>
      <c r="E11" s="590"/>
      <c r="F11" s="590"/>
      <c r="G11" s="590"/>
      <c r="H11" s="590"/>
      <c r="L11" s="1227"/>
      <c r="M11" s="1227"/>
      <c r="N11" s="566"/>
      <c r="O11" s="582"/>
      <c r="P11" s="582"/>
      <c r="Q11" s="582"/>
      <c r="R11" s="582"/>
      <c r="S11" s="582"/>
      <c r="T11" s="582"/>
      <c r="U11" s="588" t="s">
        <v>373</v>
      </c>
      <c r="X11" s="590"/>
      <c r="Y11" s="590"/>
      <c r="Z11" s="590"/>
      <c r="AA11" s="590"/>
      <c r="AB11" s="590"/>
      <c r="AC11" s="590"/>
    </row>
    <row r="12" spans="1:29">
      <c r="J12" s="529"/>
      <c r="K12" s="529"/>
      <c r="L12" s="524"/>
      <c r="M12" s="524"/>
      <c r="N12" s="502"/>
      <c r="O12" s="1233"/>
      <c r="P12" s="1233"/>
      <c r="Q12" s="1233"/>
      <c r="R12" s="1233"/>
      <c r="S12" s="1233"/>
      <c r="T12" s="1233"/>
      <c r="U12" s="1233"/>
    </row>
    <row r="13" spans="1:29">
      <c r="J13" s="529"/>
      <c r="K13" s="529"/>
      <c r="L13" s="1164" t="s">
        <v>454</v>
      </c>
      <c r="M13" s="1164"/>
      <c r="N13" s="1164"/>
      <c r="O13" s="1164"/>
      <c r="P13" s="1164"/>
      <c r="Q13" s="1164"/>
      <c r="R13" s="1164"/>
      <c r="S13" s="1164"/>
      <c r="T13" s="1164"/>
      <c r="U13" s="1164"/>
      <c r="V13" s="1164"/>
      <c r="W13" s="1164" t="s">
        <v>455</v>
      </c>
    </row>
    <row r="14" spans="1:29" ht="14.25" customHeight="1">
      <c r="J14" s="529"/>
      <c r="K14" s="529"/>
      <c r="L14" s="1239" t="s">
        <v>92</v>
      </c>
      <c r="M14" s="1239" t="s">
        <v>639</v>
      </c>
      <c r="N14" s="661"/>
      <c r="O14" s="1240" t="s">
        <v>641</v>
      </c>
      <c r="P14" s="1241"/>
      <c r="Q14" s="1241"/>
      <c r="R14" s="1241"/>
      <c r="S14" s="1241"/>
      <c r="T14" s="1242"/>
      <c r="U14" s="1223" t="s">
        <v>341</v>
      </c>
      <c r="V14" s="1236" t="s">
        <v>275</v>
      </c>
      <c r="W14" s="1164"/>
    </row>
    <row r="15" spans="1:29" ht="14.25" customHeight="1">
      <c r="J15" s="529"/>
      <c r="K15" s="529"/>
      <c r="L15" s="1239"/>
      <c r="M15" s="1239"/>
      <c r="N15" s="662"/>
      <c r="O15" s="1245" t="s">
        <v>605</v>
      </c>
      <c r="P15" s="1243" t="s">
        <v>271</v>
      </c>
      <c r="Q15" s="1244"/>
      <c r="R15" s="1220" t="s">
        <v>654</v>
      </c>
      <c r="S15" s="1221"/>
      <c r="T15" s="1222"/>
      <c r="U15" s="1224"/>
      <c r="V15" s="1237"/>
      <c r="W15" s="1164"/>
    </row>
    <row r="16" spans="1:29" ht="33.75" customHeight="1">
      <c r="J16" s="529"/>
      <c r="K16" s="529"/>
      <c r="L16" s="1239"/>
      <c r="M16" s="1239"/>
      <c r="N16" s="663"/>
      <c r="O16" s="1246"/>
      <c r="P16" s="535" t="s">
        <v>606</v>
      </c>
      <c r="Q16" s="535" t="s">
        <v>6</v>
      </c>
      <c r="R16" s="536" t="s">
        <v>274</v>
      </c>
      <c r="S16" s="1234" t="s">
        <v>273</v>
      </c>
      <c r="T16" s="1235"/>
      <c r="U16" s="1225"/>
      <c r="V16" s="1238"/>
      <c r="W16" s="1164"/>
    </row>
    <row r="17" spans="1:29">
      <c r="J17" s="529"/>
      <c r="K17" s="569">
        <v>1</v>
      </c>
      <c r="L17" s="647" t="s">
        <v>93</v>
      </c>
      <c r="M17" s="647" t="s">
        <v>49</v>
      </c>
      <c r="N17" s="649" t="str">
        <f ca="1">OFFSET(N17,0,-1)</f>
        <v>2</v>
      </c>
      <c r="O17" s="648">
        <f ca="1">OFFSET(O17,0,-1)+1</f>
        <v>3</v>
      </c>
      <c r="P17" s="648">
        <f ca="1">OFFSET(P17,0,-1)+1</f>
        <v>4</v>
      </c>
      <c r="Q17" s="648">
        <f ca="1">OFFSET(Q17,0,-1)+1</f>
        <v>5</v>
      </c>
      <c r="R17" s="648">
        <f ca="1">OFFSET(R17,0,-1)+1</f>
        <v>6</v>
      </c>
      <c r="S17" s="1228">
        <f ca="1">OFFSET(S17,0,-1)+1</f>
        <v>7</v>
      </c>
      <c r="T17" s="1228"/>
      <c r="U17" s="648">
        <f ca="1">OFFSET(U17,0,-2)+1</f>
        <v>8</v>
      </c>
      <c r="V17" s="649">
        <f ca="1">OFFSET(V17,0,-1)</f>
        <v>8</v>
      </c>
      <c r="W17" s="648">
        <f ca="1">OFFSET(W17,0,-1)+1</f>
        <v>9</v>
      </c>
    </row>
    <row r="18" spans="1:29" ht="22.5">
      <c r="A18" s="1212">
        <v>1</v>
      </c>
      <c r="B18" s="865"/>
      <c r="C18" s="865"/>
      <c r="D18" s="865"/>
      <c r="E18" s="866"/>
      <c r="F18" s="867"/>
      <c r="G18" s="867"/>
      <c r="H18" s="867"/>
      <c r="I18" s="868"/>
      <c r="J18" s="863"/>
      <c r="K18" s="870"/>
      <c r="L18" s="593">
        <f>mergeValue(A18)</f>
        <v>1</v>
      </c>
      <c r="M18" s="641" t="s">
        <v>20</v>
      </c>
      <c r="N18" s="646"/>
      <c r="O18" s="1213"/>
      <c r="P18" s="1213"/>
      <c r="Q18" s="1213"/>
      <c r="R18" s="1213"/>
      <c r="S18" s="1213"/>
      <c r="T18" s="1213"/>
      <c r="U18" s="1213"/>
      <c r="V18" s="1213"/>
      <c r="W18" s="630" t="s">
        <v>476</v>
      </c>
      <c r="Y18" s="589"/>
      <c r="Z18" s="589" t="str">
        <f t="shared" ref="Z18:Z31" si="0">IF(M18="","",M18 )</f>
        <v>Наименование тарифа</v>
      </c>
      <c r="AA18" s="589"/>
      <c r="AB18" s="589"/>
      <c r="AC18" s="589"/>
    </row>
    <row r="19" spans="1:29" ht="22.5">
      <c r="A19" s="1212"/>
      <c r="B19" s="1212">
        <v>1</v>
      </c>
      <c r="C19" s="865"/>
      <c r="D19" s="865"/>
      <c r="E19" s="867"/>
      <c r="F19" s="867"/>
      <c r="G19" s="867"/>
      <c r="H19" s="867"/>
      <c r="I19" s="862"/>
      <c r="J19" s="861"/>
      <c r="K19" s="864"/>
      <c r="L19" s="593" t="str">
        <f>mergeValue(A19) &amp;"."&amp; mergeValue(B19)</f>
        <v>1.1</v>
      </c>
      <c r="M19" s="546" t="s">
        <v>16</v>
      </c>
      <c r="N19" s="646"/>
      <c r="O19" s="1213"/>
      <c r="P19" s="1213"/>
      <c r="Q19" s="1213"/>
      <c r="R19" s="1213"/>
      <c r="S19" s="1213"/>
      <c r="T19" s="1213"/>
      <c r="U19" s="1213"/>
      <c r="V19" s="1213"/>
      <c r="W19" s="630" t="s">
        <v>477</v>
      </c>
      <c r="Y19" s="589"/>
      <c r="Z19" s="589" t="str">
        <f t="shared" si="0"/>
        <v>Территория действия тарифа</v>
      </c>
      <c r="AA19" s="589"/>
      <c r="AB19" s="589"/>
      <c r="AC19" s="589"/>
    </row>
    <row r="20" spans="1:29" ht="22.5">
      <c r="A20" s="1212"/>
      <c r="B20" s="1212"/>
      <c r="C20" s="1212">
        <v>1</v>
      </c>
      <c r="D20" s="865"/>
      <c r="E20" s="867"/>
      <c r="F20" s="867"/>
      <c r="G20" s="867"/>
      <c r="H20" s="867"/>
      <c r="I20" s="869"/>
      <c r="J20" s="861"/>
      <c r="K20" s="864"/>
      <c r="L20" s="593" t="str">
        <f>mergeValue(A20) &amp;"."&amp; mergeValue(B20)&amp;"."&amp; mergeValue(C20)</f>
        <v>1.1.1</v>
      </c>
      <c r="M20" s="547" t="s">
        <v>7</v>
      </c>
      <c r="N20" s="646"/>
      <c r="O20" s="1213"/>
      <c r="P20" s="1213"/>
      <c r="Q20" s="1213"/>
      <c r="R20" s="1213"/>
      <c r="S20" s="1213"/>
      <c r="T20" s="1213"/>
      <c r="U20" s="1213"/>
      <c r="V20" s="1213"/>
      <c r="W20" s="630" t="s">
        <v>633</v>
      </c>
      <c r="Y20" s="589"/>
      <c r="Z20" s="589" t="str">
        <f t="shared" si="0"/>
        <v xml:space="preserve">Наименование системы теплоснабжения </v>
      </c>
      <c r="AA20" s="589"/>
      <c r="AB20" s="589"/>
      <c r="AC20" s="589"/>
    </row>
    <row r="21" spans="1:29" ht="22.5">
      <c r="A21" s="1212"/>
      <c r="B21" s="1212"/>
      <c r="C21" s="1212"/>
      <c r="D21" s="1212">
        <v>1</v>
      </c>
      <c r="E21" s="867"/>
      <c r="F21" s="867"/>
      <c r="G21" s="867"/>
      <c r="H21" s="867"/>
      <c r="I21" s="869"/>
      <c r="J21" s="861"/>
      <c r="K21" s="864"/>
      <c r="L21" s="593" t="str">
        <f>mergeValue(A21) &amp;"."&amp; mergeValue(B21)&amp;"."&amp; mergeValue(C21)&amp;"."&amp; mergeValue(D21)</f>
        <v>1.1.1.1</v>
      </c>
      <c r="M21" s="548" t="s">
        <v>22</v>
      </c>
      <c r="N21" s="646"/>
      <c r="O21" s="1213"/>
      <c r="P21" s="1213"/>
      <c r="Q21" s="1213"/>
      <c r="R21" s="1213"/>
      <c r="S21" s="1213"/>
      <c r="T21" s="1213"/>
      <c r="U21" s="1213"/>
      <c r="V21" s="1213"/>
      <c r="W21" s="630" t="s">
        <v>634</v>
      </c>
      <c r="Y21" s="589"/>
      <c r="Z21" s="589" t="str">
        <f t="shared" si="0"/>
        <v xml:space="preserve">Источник тепловой энергии  </v>
      </c>
      <c r="AA21" s="589"/>
      <c r="AB21" s="589"/>
      <c r="AC21" s="589"/>
    </row>
    <row r="22" spans="1:29" ht="101.25">
      <c r="A22" s="1212"/>
      <c r="B22" s="1212"/>
      <c r="C22" s="1212"/>
      <c r="D22" s="1212"/>
      <c r="E22" s="1212">
        <v>1</v>
      </c>
      <c r="F22" s="867"/>
      <c r="G22" s="867"/>
      <c r="H22" s="865">
        <v>1</v>
      </c>
      <c r="I22" s="1212">
        <v>1</v>
      </c>
      <c r="J22" s="867"/>
      <c r="K22" s="872"/>
      <c r="L22" s="593" t="str">
        <f>mergeValue(A22) &amp;"."&amp; mergeValue(B22)&amp;"."&amp; mergeValue(C22)&amp;"."&amp; mergeValue(D22)&amp;"."&amp; mergeValue(E22)</f>
        <v>1.1.1.1.1</v>
      </c>
      <c r="M22" s="554" t="s">
        <v>9</v>
      </c>
      <c r="N22" s="646"/>
      <c r="O22" s="1214"/>
      <c r="P22" s="1214"/>
      <c r="Q22" s="1214"/>
      <c r="R22" s="1214"/>
      <c r="S22" s="1214"/>
      <c r="T22" s="1214"/>
      <c r="U22" s="1214"/>
      <c r="V22" s="1214"/>
      <c r="W22" s="630" t="s">
        <v>638</v>
      </c>
      <c r="Y22" s="589"/>
      <c r="Z22" s="589" t="str">
        <f t="shared" si="0"/>
        <v>Схема подключения теплопотребляющей установки к коллектору источника тепловой энергии</v>
      </c>
      <c r="AA22" s="589"/>
      <c r="AB22" s="589"/>
      <c r="AC22" s="589"/>
    </row>
    <row r="23" spans="1:29" ht="90">
      <c r="A23" s="1212"/>
      <c r="B23" s="1212"/>
      <c r="C23" s="1212"/>
      <c r="D23" s="1212"/>
      <c r="E23" s="1212"/>
      <c r="F23" s="1212">
        <v>1</v>
      </c>
      <c r="G23" s="865"/>
      <c r="H23" s="865"/>
      <c r="I23" s="1212"/>
      <c r="J23" s="1212">
        <v>1</v>
      </c>
      <c r="K23" s="873"/>
      <c r="L23" s="593" t="str">
        <f>mergeValue(A23) &amp;"."&amp; mergeValue(B23)&amp;"."&amp; mergeValue(C23)&amp;"."&amp; mergeValue(D23)&amp;"."&amp; mergeValue(E23)&amp;"."&amp; mergeValue(F23)</f>
        <v>1.1.1.1.1.1</v>
      </c>
      <c r="M23" s="555" t="s">
        <v>10</v>
      </c>
      <c r="N23" s="646"/>
      <c r="O23" s="1215"/>
      <c r="P23" s="1216"/>
      <c r="Q23" s="1216"/>
      <c r="R23" s="1216"/>
      <c r="S23" s="1216"/>
      <c r="T23" s="1216"/>
      <c r="U23" s="1216"/>
      <c r="V23" s="1217"/>
      <c r="W23" s="630" t="s">
        <v>636</v>
      </c>
      <c r="Y23" s="589"/>
      <c r="Z23" s="589" t="str">
        <f t="shared" si="0"/>
        <v>Группа потребителей</v>
      </c>
      <c r="AA23" s="589"/>
      <c r="AB23" s="589"/>
      <c r="AC23" s="589"/>
    </row>
    <row r="24" spans="1:29" ht="189" customHeight="1">
      <c r="A24" s="1212"/>
      <c r="B24" s="1212"/>
      <c r="C24" s="1212"/>
      <c r="D24" s="1212"/>
      <c r="E24" s="1212"/>
      <c r="F24" s="1212"/>
      <c r="G24" s="865">
        <v>1</v>
      </c>
      <c r="H24" s="865"/>
      <c r="I24" s="1212"/>
      <c r="J24" s="1212"/>
      <c r="K24" s="873">
        <v>1</v>
      </c>
      <c r="L24" s="593" t="str">
        <f>mergeValue(A24) &amp;"."&amp; mergeValue(B24)&amp;"."&amp; mergeValue(C24)&amp;"."&amp; mergeValue(D24)&amp;"."&amp; mergeValue(E24)&amp;"."&amp; mergeValue(F24)&amp;"."&amp; mergeValue(G24)</f>
        <v>1.1.1.1.1.1.1</v>
      </c>
      <c r="M24" s="1069"/>
      <c r="N24" s="646"/>
      <c r="O24" s="562"/>
      <c r="P24" s="562"/>
      <c r="Q24" s="1094"/>
      <c r="R24" s="1218"/>
      <c r="S24" s="1219" t="s">
        <v>84</v>
      </c>
      <c r="T24" s="1218"/>
      <c r="U24" s="1219" t="s">
        <v>85</v>
      </c>
      <c r="V24" s="562"/>
      <c r="W24" s="1229" t="s">
        <v>655</v>
      </c>
      <c r="X24" s="585" t="str">
        <f>strCheckDate(O25:V25)</f>
        <v/>
      </c>
      <c r="Y24" s="589"/>
      <c r="Z24" s="589" t="str">
        <f t="shared" si="0"/>
        <v/>
      </c>
      <c r="AA24" s="589"/>
      <c r="AB24" s="589"/>
      <c r="AC24" s="589"/>
    </row>
    <row r="25" spans="1:29" ht="11.25" hidden="1" customHeight="1">
      <c r="A25" s="1212"/>
      <c r="B25" s="1212"/>
      <c r="C25" s="1212"/>
      <c r="D25" s="1212"/>
      <c r="E25" s="1212"/>
      <c r="F25" s="1212"/>
      <c r="G25" s="865"/>
      <c r="H25" s="865"/>
      <c r="I25" s="1212"/>
      <c r="J25" s="1212"/>
      <c r="K25" s="873"/>
      <c r="L25" s="600"/>
      <c r="M25" s="646"/>
      <c r="N25" s="646"/>
      <c r="O25" s="562"/>
      <c r="P25" s="562"/>
      <c r="Q25" s="584" t="str">
        <f>R24 &amp; "-" &amp; T24</f>
        <v>-</v>
      </c>
      <c r="R25" s="1218"/>
      <c r="S25" s="1219"/>
      <c r="T25" s="1218"/>
      <c r="U25" s="1219"/>
      <c r="V25" s="562"/>
      <c r="W25" s="1230"/>
      <c r="Y25" s="589"/>
      <c r="Z25" s="589" t="str">
        <f t="shared" si="0"/>
        <v/>
      </c>
      <c r="AA25" s="589"/>
      <c r="AB25" s="589"/>
      <c r="AC25" s="589"/>
    </row>
    <row r="26" spans="1:29" ht="15" customHeight="1">
      <c r="A26" s="1212"/>
      <c r="B26" s="1212"/>
      <c r="C26" s="1212"/>
      <c r="D26" s="1212"/>
      <c r="E26" s="1212"/>
      <c r="F26" s="1212"/>
      <c r="G26" s="867"/>
      <c r="H26" s="865"/>
      <c r="I26" s="1212"/>
      <c r="J26" s="1212"/>
      <c r="K26" s="872"/>
      <c r="L26" s="538"/>
      <c r="M26" s="557" t="s">
        <v>25</v>
      </c>
      <c r="N26" s="564"/>
      <c r="O26" s="564"/>
      <c r="P26" s="564"/>
      <c r="Q26" s="564"/>
      <c r="R26" s="564"/>
      <c r="S26" s="564"/>
      <c r="T26" s="564"/>
      <c r="U26" s="564"/>
      <c r="V26" s="560"/>
      <c r="W26" s="1231"/>
      <c r="Y26" s="589"/>
      <c r="Z26" s="589" t="str">
        <f t="shared" si="0"/>
        <v>Добавить вид теплоносителя (параметры теплоносителя)</v>
      </c>
      <c r="AA26" s="589"/>
      <c r="AB26" s="589"/>
      <c r="AC26" s="589"/>
    </row>
    <row r="27" spans="1:29" ht="15" customHeight="1">
      <c r="A27" s="1212"/>
      <c r="B27" s="1212"/>
      <c r="C27" s="1212"/>
      <c r="D27" s="1212"/>
      <c r="E27" s="1212"/>
      <c r="F27" s="867"/>
      <c r="G27" s="867"/>
      <c r="H27" s="865"/>
      <c r="I27" s="1212"/>
      <c r="J27" s="867"/>
      <c r="K27" s="872"/>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c r="AC27" s="589"/>
    </row>
    <row r="28" spans="1:29" ht="15" customHeight="1">
      <c r="A28" s="1212"/>
      <c r="B28" s="1212"/>
      <c r="C28" s="1212"/>
      <c r="D28" s="1212"/>
      <c r="E28" s="871"/>
      <c r="F28" s="867"/>
      <c r="G28" s="867"/>
      <c r="H28" s="867"/>
      <c r="I28" s="863"/>
      <c r="J28" s="860"/>
      <c r="K28" s="870"/>
      <c r="L28" s="538"/>
      <c r="M28" s="551" t="s">
        <v>12</v>
      </c>
      <c r="N28" s="564"/>
      <c r="O28" s="564"/>
      <c r="P28" s="564"/>
      <c r="Q28" s="564"/>
      <c r="R28" s="564"/>
      <c r="S28" s="564"/>
      <c r="T28" s="564"/>
      <c r="U28" s="563"/>
      <c r="V28" s="564"/>
      <c r="W28" s="665"/>
      <c r="Y28" s="589"/>
      <c r="Z28" s="589" t="str">
        <f t="shared" si="0"/>
        <v>Добавить схему подключения</v>
      </c>
      <c r="AA28" s="589"/>
      <c r="AB28" s="589"/>
      <c r="AC28" s="589"/>
    </row>
    <row r="29" spans="1:29" ht="15" customHeight="1">
      <c r="A29" s="1212"/>
      <c r="B29" s="1212"/>
      <c r="C29" s="1212"/>
      <c r="D29" s="871"/>
      <c r="E29" s="871"/>
      <c r="F29" s="867"/>
      <c r="G29" s="867"/>
      <c r="H29" s="867"/>
      <c r="I29" s="863"/>
      <c r="J29" s="860"/>
      <c r="K29" s="870"/>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c r="AC29" s="589"/>
    </row>
    <row r="30" spans="1:29" ht="15" customHeight="1">
      <c r="A30" s="1212"/>
      <c r="B30" s="1212"/>
      <c r="C30" s="871"/>
      <c r="D30" s="871"/>
      <c r="E30" s="871"/>
      <c r="F30" s="871"/>
      <c r="G30" s="876"/>
      <c r="H30" s="863"/>
      <c r="I30" s="874"/>
      <c r="J30" s="860"/>
      <c r="K30" s="875"/>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c r="AC30" s="589"/>
    </row>
    <row r="31" spans="1:29" ht="15" customHeight="1">
      <c r="A31" s="1212"/>
      <c r="B31" s="871"/>
      <c r="C31" s="871"/>
      <c r="D31" s="871"/>
      <c r="E31" s="871"/>
      <c r="F31" s="871"/>
      <c r="G31" s="876"/>
      <c r="H31" s="863"/>
      <c r="I31" s="863"/>
      <c r="J31" s="860"/>
      <c r="K31" s="870"/>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c r="AC31" s="589"/>
    </row>
    <row r="32" spans="1:29" s="522" customFormat="1" ht="15" customHeight="1">
      <c r="A32" s="859"/>
      <c r="B32" s="859"/>
      <c r="C32" s="859"/>
      <c r="D32" s="859"/>
      <c r="E32" s="859"/>
      <c r="F32" s="859"/>
      <c r="G32" s="859"/>
      <c r="H32" s="859"/>
      <c r="I32" s="859"/>
      <c r="J32" s="859"/>
      <c r="K32" s="859"/>
      <c r="L32" s="492"/>
      <c r="M32" s="565" t="s">
        <v>309</v>
      </c>
      <c r="N32" s="564"/>
      <c r="O32" s="564"/>
      <c r="P32" s="564"/>
      <c r="Q32" s="564"/>
      <c r="R32" s="564"/>
      <c r="S32" s="564"/>
      <c r="T32" s="564"/>
      <c r="U32" s="563"/>
      <c r="V32" s="564"/>
      <c r="W32" s="665"/>
      <c r="X32" s="587"/>
      <c r="Y32" s="587"/>
      <c r="Z32" s="587"/>
      <c r="AA32" s="587"/>
      <c r="AB32" s="587"/>
      <c r="AC32" s="587"/>
    </row>
    <row r="33" spans="1:29" ht="11.25">
      <c r="A33" s="523"/>
      <c r="B33" s="523"/>
      <c r="C33" s="523"/>
      <c r="D33" s="523"/>
      <c r="E33" s="523"/>
      <c r="F33" s="523"/>
      <c r="G33" s="523"/>
      <c r="H33" s="523"/>
      <c r="I33" s="523"/>
      <c r="J33" s="523"/>
      <c r="K33" s="523"/>
      <c r="X33" s="523"/>
      <c r="Y33" s="523"/>
      <c r="Z33" s="523"/>
      <c r="AA33" s="523"/>
      <c r="AB33" s="523"/>
      <c r="AC33" s="523"/>
    </row>
    <row r="34" spans="1:29" ht="90" customHeight="1">
      <c r="L34" s="1">
        <v>1</v>
      </c>
      <c r="M34" s="1205" t="s">
        <v>632</v>
      </c>
      <c r="N34" s="1205"/>
      <c r="O34" s="1205"/>
      <c r="P34" s="1205"/>
      <c r="Q34" s="1205"/>
      <c r="R34" s="1205"/>
      <c r="S34" s="1205"/>
      <c r="T34" s="1205"/>
      <c r="U34" s="1205"/>
      <c r="V34" s="1205"/>
      <c r="W34" s="1205"/>
    </row>
  </sheetData>
  <sheetProtection algorithmName="SHA-512" hashValue="CSSAXcvfrNz2fWlC8/YBRKFRdJiNPOQlmcSV4jdYeID9T2xEjrJwpXlBtoKvU2A9iFV0El+rfUHvFiOrA8NeSQ==" saltValue="3PRXLAeByokXvVuar9cBTA==" spinCount="100000"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election activeCell="H13" sqref="H13"/>
    </sheetView>
  </sheetViews>
  <sheetFormatPr defaultColWidth="10.5703125" defaultRowHeight="14.25"/>
  <cols>
    <col min="1" max="1" width="3.7109375" style="1014" hidden="1" customWidth="1"/>
    <col min="2" max="4" width="3.7109375" style="1008" hidden="1" customWidth="1"/>
    <col min="5" max="5" width="3.7109375" style="809" customWidth="1"/>
    <col min="6" max="6" width="9.7109375" style="990" customWidth="1"/>
    <col min="7" max="7" width="37.7109375" style="990" customWidth="1"/>
    <col min="8" max="8" width="66.85546875" style="990" customWidth="1"/>
    <col min="9" max="9" width="115.7109375" style="990" customWidth="1"/>
    <col min="10" max="11" width="10.5703125" style="1008"/>
    <col min="12" max="12" width="11.140625" style="1008" customWidth="1"/>
    <col min="13" max="20" width="10.5703125" style="1008"/>
    <col min="21" max="16384" width="10.5703125" style="990"/>
  </cols>
  <sheetData>
    <row r="1" spans="1:20" ht="3" customHeight="1">
      <c r="A1" s="1014" t="s">
        <v>49</v>
      </c>
    </row>
    <row r="2" spans="1:20" ht="22.5">
      <c r="F2" s="1206" t="s">
        <v>491</v>
      </c>
      <c r="G2" s="1207"/>
      <c r="H2" s="1208"/>
      <c r="I2" s="806"/>
    </row>
    <row r="3" spans="1:20" ht="3" customHeight="1"/>
    <row r="4" spans="1:20" s="1007" customFormat="1" ht="11.25">
      <c r="A4" s="1013"/>
      <c r="B4" s="1013"/>
      <c r="C4" s="1013"/>
      <c r="D4" s="1013"/>
      <c r="F4" s="1164" t="s">
        <v>454</v>
      </c>
      <c r="G4" s="1164"/>
      <c r="H4" s="1164"/>
      <c r="I4" s="1209" t="s">
        <v>455</v>
      </c>
      <c r="J4" s="1013"/>
      <c r="K4" s="1013"/>
      <c r="L4" s="1013"/>
      <c r="M4" s="1013"/>
      <c r="N4" s="1013"/>
      <c r="O4" s="1013"/>
      <c r="P4" s="1013"/>
      <c r="Q4" s="1013"/>
      <c r="R4" s="1013"/>
      <c r="S4" s="1013"/>
      <c r="T4" s="1013"/>
    </row>
    <row r="5" spans="1:20" s="1007" customFormat="1" ht="11.25" customHeight="1">
      <c r="A5" s="1013"/>
      <c r="B5" s="1013"/>
      <c r="C5" s="1013"/>
      <c r="D5" s="1013"/>
      <c r="F5" s="1022" t="s">
        <v>92</v>
      </c>
      <c r="G5" s="810" t="s">
        <v>457</v>
      </c>
      <c r="H5" s="1031" t="s">
        <v>442</v>
      </c>
      <c r="I5" s="1209"/>
      <c r="J5" s="1013"/>
      <c r="K5" s="1013"/>
      <c r="L5" s="1013"/>
      <c r="M5" s="1013"/>
      <c r="N5" s="1013"/>
      <c r="O5" s="1013"/>
      <c r="P5" s="1013"/>
      <c r="Q5" s="1013"/>
      <c r="R5" s="1013"/>
      <c r="S5" s="1013"/>
      <c r="T5" s="1013"/>
    </row>
    <row r="6" spans="1:20" s="1007" customFormat="1" ht="12" customHeight="1">
      <c r="A6" s="1013"/>
      <c r="B6" s="1013"/>
      <c r="C6" s="1013"/>
      <c r="D6" s="1013"/>
      <c r="F6" s="811" t="s">
        <v>93</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492</v>
      </c>
      <c r="H7" s="1027" t="str">
        <f>IF(dateCh="","",dateCh)</f>
        <v>19.12.2019</v>
      </c>
      <c r="I7" s="816" t="s">
        <v>493</v>
      </c>
      <c r="J7" s="615"/>
      <c r="K7" s="1013"/>
      <c r="L7" s="1013"/>
      <c r="M7" s="1013"/>
      <c r="N7" s="1013"/>
      <c r="O7" s="1013"/>
      <c r="P7" s="1013"/>
      <c r="Q7" s="1013"/>
      <c r="R7" s="1013"/>
      <c r="S7" s="1013"/>
      <c r="T7" s="1013"/>
    </row>
    <row r="8" spans="1:20" s="1007" customFormat="1" ht="45">
      <c r="A8" s="1210">
        <v>1</v>
      </c>
      <c r="B8" s="1013"/>
      <c r="C8" s="1013"/>
      <c r="D8" s="1013"/>
      <c r="F8" s="1029" t="str">
        <f>"2." &amp;mergeValue(A8)</f>
        <v>2.1</v>
      </c>
      <c r="G8" s="815" t="s">
        <v>494</v>
      </c>
      <c r="H8" s="1027" t="str">
        <f>IF('Перечень тарифов'!R21="","наименование отсутствует","" &amp; 'Перечень тарифов'!R21 &amp; "")</f>
        <v>наименование отсутствует</v>
      </c>
      <c r="I8" s="816" t="s">
        <v>590</v>
      </c>
      <c r="J8" s="615"/>
      <c r="K8" s="1013"/>
      <c r="L8" s="1013"/>
      <c r="M8" s="1013"/>
      <c r="N8" s="1013"/>
      <c r="O8" s="1013"/>
      <c r="P8" s="1013"/>
      <c r="Q8" s="1013"/>
      <c r="R8" s="1013"/>
      <c r="S8" s="1013"/>
      <c r="T8" s="1013"/>
    </row>
    <row r="9" spans="1:20" s="1007" customFormat="1" ht="22.5">
      <c r="A9" s="1210"/>
      <c r="B9" s="1013"/>
      <c r="C9" s="1013"/>
      <c r="D9" s="1013"/>
      <c r="F9" s="1029" t="str">
        <f>"3." &amp;mergeValue(A9)</f>
        <v>3.1</v>
      </c>
      <c r="G9" s="815" t="s">
        <v>495</v>
      </c>
      <c r="H9" s="1027"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816" t="s">
        <v>588</v>
      </c>
      <c r="J9" s="615"/>
      <c r="K9" s="1013"/>
      <c r="L9" s="1013"/>
      <c r="M9" s="1013"/>
      <c r="N9" s="1013"/>
      <c r="O9" s="1013"/>
      <c r="P9" s="1013"/>
      <c r="Q9" s="1013"/>
      <c r="R9" s="1013"/>
      <c r="S9" s="1013"/>
      <c r="T9" s="1013"/>
    </row>
    <row r="10" spans="1:20" s="1007" customFormat="1" ht="22.5">
      <c r="A10" s="1210"/>
      <c r="B10" s="1013"/>
      <c r="C10" s="1013"/>
      <c r="D10" s="1013"/>
      <c r="F10" s="1029" t="str">
        <f>"4."&amp;mergeValue(A10)</f>
        <v>4.1</v>
      </c>
      <c r="G10" s="815" t="s">
        <v>496</v>
      </c>
      <c r="H10" s="1031" t="s">
        <v>458</v>
      </c>
      <c r="I10" s="816"/>
      <c r="J10" s="615"/>
      <c r="K10" s="1013"/>
      <c r="L10" s="1013"/>
      <c r="M10" s="1013"/>
      <c r="N10" s="1013"/>
      <c r="O10" s="1013"/>
      <c r="P10" s="1013"/>
      <c r="Q10" s="1013"/>
      <c r="R10" s="1013"/>
      <c r="S10" s="1013"/>
      <c r="T10" s="1013"/>
    </row>
    <row r="11" spans="1:20" s="1007" customFormat="1" ht="18.75">
      <c r="A11" s="1210"/>
      <c r="B11" s="1210">
        <v>1</v>
      </c>
      <c r="C11" s="1023"/>
      <c r="D11" s="1023"/>
      <c r="F11" s="1029" t="str">
        <f>"4."&amp;mergeValue(A11) &amp;"."&amp;mergeValue(B11)</f>
        <v>4.1.1</v>
      </c>
      <c r="G11" s="830" t="s">
        <v>592</v>
      </c>
      <c r="H11" s="1027" t="str">
        <f>IF(region_name="","",region_name)</f>
        <v>Ленинградская область</v>
      </c>
      <c r="I11" s="816" t="s">
        <v>499</v>
      </c>
      <c r="J11" s="615"/>
      <c r="K11" s="1013"/>
      <c r="L11" s="1013"/>
      <c r="M11" s="1013"/>
      <c r="N11" s="1013"/>
      <c r="O11" s="1013"/>
      <c r="P11" s="1013"/>
      <c r="Q11" s="1013"/>
      <c r="R11" s="1013"/>
      <c r="S11" s="1013"/>
      <c r="T11" s="1013"/>
    </row>
    <row r="12" spans="1:20" s="1007" customFormat="1" ht="22.5">
      <c r="A12" s="1210"/>
      <c r="B12" s="1210"/>
      <c r="C12" s="1210">
        <v>1</v>
      </c>
      <c r="D12" s="1023"/>
      <c r="F12" s="1029" t="str">
        <f>"4."&amp;mergeValue(A12) &amp;"."&amp;mergeValue(B12)&amp;"."&amp;mergeValue(C12)</f>
        <v>4.1.1.1</v>
      </c>
      <c r="G12" s="817" t="s">
        <v>497</v>
      </c>
      <c r="H12" s="1027" t="str">
        <f>IF(Территории!H13="","","" &amp; Территории!H13 &amp; "")</f>
        <v>Ломоносовский муниципальный район</v>
      </c>
      <c r="I12" s="816" t="s">
        <v>500</v>
      </c>
      <c r="J12" s="615"/>
      <c r="K12" s="1013"/>
      <c r="L12" s="1013"/>
      <c r="M12" s="1013"/>
      <c r="N12" s="1013"/>
      <c r="O12" s="1013"/>
      <c r="P12" s="1013"/>
      <c r="Q12" s="1013"/>
      <c r="R12" s="1013"/>
      <c r="S12" s="1013"/>
      <c r="T12" s="1013"/>
    </row>
    <row r="13" spans="1:20" s="1007" customFormat="1" ht="56.25">
      <c r="A13" s="1210"/>
      <c r="B13" s="1210"/>
      <c r="C13" s="1210"/>
      <c r="D13" s="1023">
        <v>1</v>
      </c>
      <c r="F13" s="1029" t="str">
        <f>"4."&amp;mergeValue(A13) &amp;"."&amp;mergeValue(B13)&amp;"."&amp;mergeValue(C13)&amp;"."&amp;mergeValue(D13)</f>
        <v>4.1.1.1.1</v>
      </c>
      <c r="G13" s="818" t="s">
        <v>498</v>
      </c>
      <c r="H13" s="1027" t="str">
        <f>IF(Территории!R14="","","" &amp; Территории!R14 &amp; "")</f>
        <v>Виллозское (41630157)</v>
      </c>
      <c r="I13" s="1113" t="s">
        <v>591</v>
      </c>
      <c r="J13" s="615"/>
      <c r="K13" s="1013"/>
      <c r="L13" s="1013"/>
      <c r="M13" s="1013"/>
      <c r="N13" s="1013"/>
      <c r="O13" s="1013"/>
      <c r="P13" s="1013"/>
      <c r="Q13" s="1013"/>
      <c r="R13" s="1013"/>
      <c r="S13" s="1013"/>
      <c r="T13" s="1013"/>
    </row>
    <row r="14" spans="1:20" s="772" customFormat="1" ht="3" customHeight="1">
      <c r="A14" s="773"/>
      <c r="B14" s="773"/>
      <c r="C14" s="773"/>
      <c r="D14" s="773"/>
      <c r="F14" s="625"/>
      <c r="G14" s="626"/>
      <c r="H14" s="627"/>
      <c r="I14" s="628"/>
      <c r="J14" s="773"/>
      <c r="K14" s="773"/>
      <c r="L14" s="773"/>
      <c r="M14" s="773"/>
      <c r="N14" s="773"/>
      <c r="O14" s="773"/>
      <c r="P14" s="773"/>
      <c r="Q14" s="773"/>
      <c r="R14" s="773"/>
      <c r="S14" s="773"/>
      <c r="T14" s="773"/>
    </row>
    <row r="15" spans="1:20" s="772" customFormat="1" ht="15" customHeight="1">
      <c r="A15" s="773"/>
      <c r="B15" s="773"/>
      <c r="C15" s="773"/>
      <c r="D15" s="773"/>
      <c r="F15" s="822"/>
      <c r="G15" s="1205" t="s">
        <v>593</v>
      </c>
      <c r="H15" s="1205"/>
      <c r="I15" s="983"/>
      <c r="J15" s="773"/>
      <c r="K15" s="773"/>
      <c r="L15" s="773"/>
      <c r="M15" s="773"/>
      <c r="N15" s="773"/>
      <c r="O15" s="773"/>
      <c r="P15" s="773"/>
      <c r="Q15" s="773"/>
      <c r="R15" s="773"/>
      <c r="S15" s="773"/>
      <c r="T15" s="773"/>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Q36"/>
  <sheetViews>
    <sheetView showGridLines="0" topLeftCell="I26" zoomScaleNormal="100" workbookViewId="0">
      <selection activeCell="O34" sqref="O34"/>
    </sheetView>
  </sheetViews>
  <sheetFormatPr defaultColWidth="10.5703125" defaultRowHeight="14.25"/>
  <cols>
    <col min="1" max="6" width="10.5703125" style="1008" hidden="1" customWidth="1"/>
    <col min="7" max="8" width="9.140625" style="1014" hidden="1" customWidth="1"/>
    <col min="9" max="9" width="3.7109375" style="996" customWidth="1"/>
    <col min="10" max="11" width="3.7109375" style="809" customWidth="1"/>
    <col min="12" max="12" width="12.7109375" style="990" customWidth="1"/>
    <col min="13" max="13" width="44.7109375" style="990" customWidth="1"/>
    <col min="14" max="14" width="1.7109375" style="990" hidden="1" customWidth="1"/>
    <col min="15" max="15" width="29.7109375" style="990" customWidth="1"/>
    <col min="16" max="17" width="23.7109375" style="990" hidden="1" customWidth="1"/>
    <col min="18" max="18" width="11.7109375" style="990" customWidth="1"/>
    <col min="19" max="19" width="3.7109375" style="990" customWidth="1"/>
    <col min="20" max="20" width="11.7109375" style="990" customWidth="1"/>
    <col min="21" max="21" width="8.5703125" style="990" customWidth="1"/>
    <col min="22" max="22" width="29.7109375" style="1061" customWidth="1"/>
    <col min="23" max="24" width="23.7109375" style="1061" hidden="1" customWidth="1"/>
    <col min="25" max="25" width="11.7109375" style="1061" customWidth="1"/>
    <col min="26" max="26" width="3.7109375" style="1061" customWidth="1"/>
    <col min="27" max="27" width="11.7109375" style="1061" customWidth="1"/>
    <col min="28" max="28" width="8.5703125" style="1061" hidden="1" customWidth="1"/>
    <col min="29" max="29" width="4.7109375" style="990" customWidth="1"/>
    <col min="30" max="30" width="115.7109375" style="990" customWidth="1"/>
    <col min="31" max="32" width="10.5703125" style="1008"/>
    <col min="33" max="33" width="11.140625" style="1008" customWidth="1"/>
    <col min="34" max="41" width="10.5703125" style="1008"/>
    <col min="42" max="263" width="10.5703125" style="990"/>
    <col min="264" max="271" width="0" style="990" hidden="1" customWidth="1"/>
    <col min="272" max="272" width="3.7109375" style="990" customWidth="1"/>
    <col min="273" max="273" width="3.85546875" style="990" customWidth="1"/>
    <col min="274" max="274" width="3.7109375" style="990" customWidth="1"/>
    <col min="275" max="275" width="12.7109375" style="990" customWidth="1"/>
    <col min="276" max="276" width="52.7109375" style="990" customWidth="1"/>
    <col min="277" max="280" width="0" style="990" hidden="1" customWidth="1"/>
    <col min="281" max="281" width="12.28515625" style="990" customWidth="1"/>
    <col min="282" max="282" width="6.42578125" style="990" customWidth="1"/>
    <col min="283" max="283" width="12.28515625" style="990" customWidth="1"/>
    <col min="284" max="284" width="0" style="990" hidden="1" customWidth="1"/>
    <col min="285" max="285" width="3.7109375" style="990" customWidth="1"/>
    <col min="286" max="286" width="11.140625" style="990" bestFit="1" customWidth="1"/>
    <col min="287" max="288" width="10.5703125" style="990"/>
    <col min="289" max="289" width="11.140625" style="990" customWidth="1"/>
    <col min="290" max="519" width="10.5703125" style="990"/>
    <col min="520" max="527" width="0" style="990" hidden="1" customWidth="1"/>
    <col min="528" max="528" width="3.7109375" style="990" customWidth="1"/>
    <col min="529" max="529" width="3.85546875" style="990" customWidth="1"/>
    <col min="530" max="530" width="3.7109375" style="990" customWidth="1"/>
    <col min="531" max="531" width="12.7109375" style="990" customWidth="1"/>
    <col min="532" max="532" width="52.7109375" style="990" customWidth="1"/>
    <col min="533" max="536" width="0" style="990" hidden="1" customWidth="1"/>
    <col min="537" max="537" width="12.28515625" style="990" customWidth="1"/>
    <col min="538" max="538" width="6.42578125" style="990" customWidth="1"/>
    <col min="539" max="539" width="12.28515625" style="990" customWidth="1"/>
    <col min="540" max="540" width="0" style="990" hidden="1" customWidth="1"/>
    <col min="541" max="541" width="3.7109375" style="990" customWidth="1"/>
    <col min="542" max="542" width="11.140625" style="990" bestFit="1" customWidth="1"/>
    <col min="543" max="544" width="10.5703125" style="990"/>
    <col min="545" max="545" width="11.140625" style="990" customWidth="1"/>
    <col min="546" max="775" width="10.5703125" style="990"/>
    <col min="776" max="783" width="0" style="990" hidden="1" customWidth="1"/>
    <col min="784" max="784" width="3.7109375" style="990" customWidth="1"/>
    <col min="785" max="785" width="3.85546875" style="990" customWidth="1"/>
    <col min="786" max="786" width="3.7109375" style="990" customWidth="1"/>
    <col min="787" max="787" width="12.7109375" style="990" customWidth="1"/>
    <col min="788" max="788" width="52.7109375" style="990" customWidth="1"/>
    <col min="789" max="792" width="0" style="990" hidden="1" customWidth="1"/>
    <col min="793" max="793" width="12.28515625" style="990" customWidth="1"/>
    <col min="794" max="794" width="6.42578125" style="990" customWidth="1"/>
    <col min="795" max="795" width="12.28515625" style="990" customWidth="1"/>
    <col min="796" max="796" width="0" style="990" hidden="1" customWidth="1"/>
    <col min="797" max="797" width="3.7109375" style="990" customWidth="1"/>
    <col min="798" max="798" width="11.140625" style="990" bestFit="1" customWidth="1"/>
    <col min="799" max="800" width="10.5703125" style="990"/>
    <col min="801" max="801" width="11.140625" style="990" customWidth="1"/>
    <col min="802" max="1031" width="10.5703125" style="990"/>
    <col min="1032" max="1039" width="0" style="990" hidden="1" customWidth="1"/>
    <col min="1040" max="1040" width="3.7109375" style="990" customWidth="1"/>
    <col min="1041" max="1041" width="3.85546875" style="990" customWidth="1"/>
    <col min="1042" max="1042" width="3.7109375" style="990" customWidth="1"/>
    <col min="1043" max="1043" width="12.7109375" style="990" customWidth="1"/>
    <col min="1044" max="1044" width="52.7109375" style="990" customWidth="1"/>
    <col min="1045" max="1048" width="0" style="990" hidden="1" customWidth="1"/>
    <col min="1049" max="1049" width="12.28515625" style="990" customWidth="1"/>
    <col min="1050" max="1050" width="6.42578125" style="990" customWidth="1"/>
    <col min="1051" max="1051" width="12.28515625" style="990" customWidth="1"/>
    <col min="1052" max="1052" width="0" style="990" hidden="1" customWidth="1"/>
    <col min="1053" max="1053" width="3.7109375" style="990" customWidth="1"/>
    <col min="1054" max="1054" width="11.140625" style="990" bestFit="1" customWidth="1"/>
    <col min="1055" max="1056" width="10.5703125" style="990"/>
    <col min="1057" max="1057" width="11.140625" style="990" customWidth="1"/>
    <col min="1058" max="1287" width="10.5703125" style="990"/>
    <col min="1288" max="1295" width="0" style="990" hidden="1" customWidth="1"/>
    <col min="1296" max="1296" width="3.7109375" style="990" customWidth="1"/>
    <col min="1297" max="1297" width="3.85546875" style="990" customWidth="1"/>
    <col min="1298" max="1298" width="3.7109375" style="990" customWidth="1"/>
    <col min="1299" max="1299" width="12.7109375" style="990" customWidth="1"/>
    <col min="1300" max="1300" width="52.7109375" style="990" customWidth="1"/>
    <col min="1301" max="1304" width="0" style="990" hidden="1" customWidth="1"/>
    <col min="1305" max="1305" width="12.28515625" style="990" customWidth="1"/>
    <col min="1306" max="1306" width="6.42578125" style="990" customWidth="1"/>
    <col min="1307" max="1307" width="12.28515625" style="990" customWidth="1"/>
    <col min="1308" max="1308" width="0" style="990" hidden="1" customWidth="1"/>
    <col min="1309" max="1309" width="3.7109375" style="990" customWidth="1"/>
    <col min="1310" max="1310" width="11.140625" style="990" bestFit="1" customWidth="1"/>
    <col min="1311" max="1312" width="10.5703125" style="990"/>
    <col min="1313" max="1313" width="11.140625" style="990" customWidth="1"/>
    <col min="1314" max="1543" width="10.5703125" style="990"/>
    <col min="1544" max="1551" width="0" style="990" hidden="1" customWidth="1"/>
    <col min="1552" max="1552" width="3.7109375" style="990" customWidth="1"/>
    <col min="1553" max="1553" width="3.85546875" style="990" customWidth="1"/>
    <col min="1554" max="1554" width="3.7109375" style="990" customWidth="1"/>
    <col min="1555" max="1555" width="12.7109375" style="990" customWidth="1"/>
    <col min="1556" max="1556" width="52.7109375" style="990" customWidth="1"/>
    <col min="1557" max="1560" width="0" style="990" hidden="1" customWidth="1"/>
    <col min="1561" max="1561" width="12.28515625" style="990" customWidth="1"/>
    <col min="1562" max="1562" width="6.42578125" style="990" customWidth="1"/>
    <col min="1563" max="1563" width="12.28515625" style="990" customWidth="1"/>
    <col min="1564" max="1564" width="0" style="990" hidden="1" customWidth="1"/>
    <col min="1565" max="1565" width="3.7109375" style="990" customWidth="1"/>
    <col min="1566" max="1566" width="11.140625" style="990" bestFit="1" customWidth="1"/>
    <col min="1567" max="1568" width="10.5703125" style="990"/>
    <col min="1569" max="1569" width="11.140625" style="990" customWidth="1"/>
    <col min="1570" max="1799" width="10.5703125" style="990"/>
    <col min="1800" max="1807" width="0" style="990" hidden="1" customWidth="1"/>
    <col min="1808" max="1808" width="3.7109375" style="990" customWidth="1"/>
    <col min="1809" max="1809" width="3.85546875" style="990" customWidth="1"/>
    <col min="1810" max="1810" width="3.7109375" style="990" customWidth="1"/>
    <col min="1811" max="1811" width="12.7109375" style="990" customWidth="1"/>
    <col min="1812" max="1812" width="52.7109375" style="990" customWidth="1"/>
    <col min="1813" max="1816" width="0" style="990" hidden="1" customWidth="1"/>
    <col min="1817" max="1817" width="12.28515625" style="990" customWidth="1"/>
    <col min="1818" max="1818" width="6.42578125" style="990" customWidth="1"/>
    <col min="1819" max="1819" width="12.28515625" style="990" customWidth="1"/>
    <col min="1820" max="1820" width="0" style="990" hidden="1" customWidth="1"/>
    <col min="1821" max="1821" width="3.7109375" style="990" customWidth="1"/>
    <col min="1822" max="1822" width="11.140625" style="990" bestFit="1" customWidth="1"/>
    <col min="1823" max="1824" width="10.5703125" style="990"/>
    <col min="1825" max="1825" width="11.140625" style="990" customWidth="1"/>
    <col min="1826" max="2055" width="10.5703125" style="990"/>
    <col min="2056" max="2063" width="0" style="990" hidden="1" customWidth="1"/>
    <col min="2064" max="2064" width="3.7109375" style="990" customWidth="1"/>
    <col min="2065" max="2065" width="3.85546875" style="990" customWidth="1"/>
    <col min="2066" max="2066" width="3.7109375" style="990" customWidth="1"/>
    <col min="2067" max="2067" width="12.7109375" style="990" customWidth="1"/>
    <col min="2068" max="2068" width="52.7109375" style="990" customWidth="1"/>
    <col min="2069" max="2072" width="0" style="990" hidden="1" customWidth="1"/>
    <col min="2073" max="2073" width="12.28515625" style="990" customWidth="1"/>
    <col min="2074" max="2074" width="6.42578125" style="990" customWidth="1"/>
    <col min="2075" max="2075" width="12.28515625" style="990" customWidth="1"/>
    <col min="2076" max="2076" width="0" style="990" hidden="1" customWidth="1"/>
    <col min="2077" max="2077" width="3.7109375" style="990" customWidth="1"/>
    <col min="2078" max="2078" width="11.140625" style="990" bestFit="1" customWidth="1"/>
    <col min="2079" max="2080" width="10.5703125" style="990"/>
    <col min="2081" max="2081" width="11.140625" style="990" customWidth="1"/>
    <col min="2082" max="2311" width="10.5703125" style="990"/>
    <col min="2312" max="2319" width="0" style="990" hidden="1" customWidth="1"/>
    <col min="2320" max="2320" width="3.7109375" style="990" customWidth="1"/>
    <col min="2321" max="2321" width="3.85546875" style="990" customWidth="1"/>
    <col min="2322" max="2322" width="3.7109375" style="990" customWidth="1"/>
    <col min="2323" max="2323" width="12.7109375" style="990" customWidth="1"/>
    <col min="2324" max="2324" width="52.7109375" style="990" customWidth="1"/>
    <col min="2325" max="2328" width="0" style="990" hidden="1" customWidth="1"/>
    <col min="2329" max="2329" width="12.28515625" style="990" customWidth="1"/>
    <col min="2330" max="2330" width="6.42578125" style="990" customWidth="1"/>
    <col min="2331" max="2331" width="12.28515625" style="990" customWidth="1"/>
    <col min="2332" max="2332" width="0" style="990" hidden="1" customWidth="1"/>
    <col min="2333" max="2333" width="3.7109375" style="990" customWidth="1"/>
    <col min="2334" max="2334" width="11.140625" style="990" bestFit="1" customWidth="1"/>
    <col min="2335" max="2336" width="10.5703125" style="990"/>
    <col min="2337" max="2337" width="11.140625" style="990" customWidth="1"/>
    <col min="2338" max="2567" width="10.5703125" style="990"/>
    <col min="2568" max="2575" width="0" style="990" hidden="1" customWidth="1"/>
    <col min="2576" max="2576" width="3.7109375" style="990" customWidth="1"/>
    <col min="2577" max="2577" width="3.85546875" style="990" customWidth="1"/>
    <col min="2578" max="2578" width="3.7109375" style="990" customWidth="1"/>
    <col min="2579" max="2579" width="12.7109375" style="990" customWidth="1"/>
    <col min="2580" max="2580" width="52.7109375" style="990" customWidth="1"/>
    <col min="2581" max="2584" width="0" style="990" hidden="1" customWidth="1"/>
    <col min="2585" max="2585" width="12.28515625" style="990" customWidth="1"/>
    <col min="2586" max="2586" width="6.42578125" style="990" customWidth="1"/>
    <col min="2587" max="2587" width="12.28515625" style="990" customWidth="1"/>
    <col min="2588" max="2588" width="0" style="990" hidden="1" customWidth="1"/>
    <col min="2589" max="2589" width="3.7109375" style="990" customWidth="1"/>
    <col min="2590" max="2590" width="11.140625" style="990" bestFit="1" customWidth="1"/>
    <col min="2591" max="2592" width="10.5703125" style="990"/>
    <col min="2593" max="2593" width="11.140625" style="990" customWidth="1"/>
    <col min="2594" max="2823" width="10.5703125" style="990"/>
    <col min="2824" max="2831" width="0" style="990" hidden="1" customWidth="1"/>
    <col min="2832" max="2832" width="3.7109375" style="990" customWidth="1"/>
    <col min="2833" max="2833" width="3.85546875" style="990" customWidth="1"/>
    <col min="2834" max="2834" width="3.7109375" style="990" customWidth="1"/>
    <col min="2835" max="2835" width="12.7109375" style="990" customWidth="1"/>
    <col min="2836" max="2836" width="52.7109375" style="990" customWidth="1"/>
    <col min="2837" max="2840" width="0" style="990" hidden="1" customWidth="1"/>
    <col min="2841" max="2841" width="12.28515625" style="990" customWidth="1"/>
    <col min="2842" max="2842" width="6.42578125" style="990" customWidth="1"/>
    <col min="2843" max="2843" width="12.28515625" style="990" customWidth="1"/>
    <col min="2844" max="2844" width="0" style="990" hidden="1" customWidth="1"/>
    <col min="2845" max="2845" width="3.7109375" style="990" customWidth="1"/>
    <col min="2846" max="2846" width="11.140625" style="990" bestFit="1" customWidth="1"/>
    <col min="2847" max="2848" width="10.5703125" style="990"/>
    <col min="2849" max="2849" width="11.140625" style="990" customWidth="1"/>
    <col min="2850" max="3079" width="10.5703125" style="990"/>
    <col min="3080" max="3087" width="0" style="990" hidden="1" customWidth="1"/>
    <col min="3088" max="3088" width="3.7109375" style="990" customWidth="1"/>
    <col min="3089" max="3089" width="3.85546875" style="990" customWidth="1"/>
    <col min="3090" max="3090" width="3.7109375" style="990" customWidth="1"/>
    <col min="3091" max="3091" width="12.7109375" style="990" customWidth="1"/>
    <col min="3092" max="3092" width="52.7109375" style="990" customWidth="1"/>
    <col min="3093" max="3096" width="0" style="990" hidden="1" customWidth="1"/>
    <col min="3097" max="3097" width="12.28515625" style="990" customWidth="1"/>
    <col min="3098" max="3098" width="6.42578125" style="990" customWidth="1"/>
    <col min="3099" max="3099" width="12.28515625" style="990" customWidth="1"/>
    <col min="3100" max="3100" width="0" style="990" hidden="1" customWidth="1"/>
    <col min="3101" max="3101" width="3.7109375" style="990" customWidth="1"/>
    <col min="3102" max="3102" width="11.140625" style="990" bestFit="1" customWidth="1"/>
    <col min="3103" max="3104" width="10.5703125" style="990"/>
    <col min="3105" max="3105" width="11.140625" style="990" customWidth="1"/>
    <col min="3106" max="3335" width="10.5703125" style="990"/>
    <col min="3336" max="3343" width="0" style="990" hidden="1" customWidth="1"/>
    <col min="3344" max="3344" width="3.7109375" style="990" customWidth="1"/>
    <col min="3345" max="3345" width="3.85546875" style="990" customWidth="1"/>
    <col min="3346" max="3346" width="3.7109375" style="990" customWidth="1"/>
    <col min="3347" max="3347" width="12.7109375" style="990" customWidth="1"/>
    <col min="3348" max="3348" width="52.7109375" style="990" customWidth="1"/>
    <col min="3349" max="3352" width="0" style="990" hidden="1" customWidth="1"/>
    <col min="3353" max="3353" width="12.28515625" style="990" customWidth="1"/>
    <col min="3354" max="3354" width="6.42578125" style="990" customWidth="1"/>
    <col min="3355" max="3355" width="12.28515625" style="990" customWidth="1"/>
    <col min="3356" max="3356" width="0" style="990" hidden="1" customWidth="1"/>
    <col min="3357" max="3357" width="3.7109375" style="990" customWidth="1"/>
    <col min="3358" max="3358" width="11.140625" style="990" bestFit="1" customWidth="1"/>
    <col min="3359" max="3360" width="10.5703125" style="990"/>
    <col min="3361" max="3361" width="11.140625" style="990" customWidth="1"/>
    <col min="3362" max="3591" width="10.5703125" style="990"/>
    <col min="3592" max="3599" width="0" style="990" hidden="1" customWidth="1"/>
    <col min="3600" max="3600" width="3.7109375" style="990" customWidth="1"/>
    <col min="3601" max="3601" width="3.85546875" style="990" customWidth="1"/>
    <col min="3602" max="3602" width="3.7109375" style="990" customWidth="1"/>
    <col min="3603" max="3603" width="12.7109375" style="990" customWidth="1"/>
    <col min="3604" max="3604" width="52.7109375" style="990" customWidth="1"/>
    <col min="3605" max="3608" width="0" style="990" hidden="1" customWidth="1"/>
    <col min="3609" max="3609" width="12.28515625" style="990" customWidth="1"/>
    <col min="3610" max="3610" width="6.42578125" style="990" customWidth="1"/>
    <col min="3611" max="3611" width="12.28515625" style="990" customWidth="1"/>
    <col min="3612" max="3612" width="0" style="990" hidden="1" customWidth="1"/>
    <col min="3613" max="3613" width="3.7109375" style="990" customWidth="1"/>
    <col min="3614" max="3614" width="11.140625" style="990" bestFit="1" customWidth="1"/>
    <col min="3615" max="3616" width="10.5703125" style="990"/>
    <col min="3617" max="3617" width="11.140625" style="990" customWidth="1"/>
    <col min="3618" max="3847" width="10.5703125" style="990"/>
    <col min="3848" max="3855" width="0" style="990" hidden="1" customWidth="1"/>
    <col min="3856" max="3856" width="3.7109375" style="990" customWidth="1"/>
    <col min="3857" max="3857" width="3.85546875" style="990" customWidth="1"/>
    <col min="3858" max="3858" width="3.7109375" style="990" customWidth="1"/>
    <col min="3859" max="3859" width="12.7109375" style="990" customWidth="1"/>
    <col min="3860" max="3860" width="52.7109375" style="990" customWidth="1"/>
    <col min="3861" max="3864" width="0" style="990" hidden="1" customWidth="1"/>
    <col min="3865" max="3865" width="12.28515625" style="990" customWidth="1"/>
    <col min="3866" max="3866" width="6.42578125" style="990" customWidth="1"/>
    <col min="3867" max="3867" width="12.28515625" style="990" customWidth="1"/>
    <col min="3868" max="3868" width="0" style="990" hidden="1" customWidth="1"/>
    <col min="3869" max="3869" width="3.7109375" style="990" customWidth="1"/>
    <col min="3870" max="3870" width="11.140625" style="990" bestFit="1" customWidth="1"/>
    <col min="3871" max="3872" width="10.5703125" style="990"/>
    <col min="3873" max="3873" width="11.140625" style="990" customWidth="1"/>
    <col min="3874" max="4103" width="10.5703125" style="990"/>
    <col min="4104" max="4111" width="0" style="990" hidden="1" customWidth="1"/>
    <col min="4112" max="4112" width="3.7109375" style="990" customWidth="1"/>
    <col min="4113" max="4113" width="3.85546875" style="990" customWidth="1"/>
    <col min="4114" max="4114" width="3.7109375" style="990" customWidth="1"/>
    <col min="4115" max="4115" width="12.7109375" style="990" customWidth="1"/>
    <col min="4116" max="4116" width="52.7109375" style="990" customWidth="1"/>
    <col min="4117" max="4120" width="0" style="990" hidden="1" customWidth="1"/>
    <col min="4121" max="4121" width="12.28515625" style="990" customWidth="1"/>
    <col min="4122" max="4122" width="6.42578125" style="990" customWidth="1"/>
    <col min="4123" max="4123" width="12.28515625" style="990" customWidth="1"/>
    <col min="4124" max="4124" width="0" style="990" hidden="1" customWidth="1"/>
    <col min="4125" max="4125" width="3.7109375" style="990" customWidth="1"/>
    <col min="4126" max="4126" width="11.140625" style="990" bestFit="1" customWidth="1"/>
    <col min="4127" max="4128" width="10.5703125" style="990"/>
    <col min="4129" max="4129" width="11.140625" style="990" customWidth="1"/>
    <col min="4130" max="4359" width="10.5703125" style="990"/>
    <col min="4360" max="4367" width="0" style="990" hidden="1" customWidth="1"/>
    <col min="4368" max="4368" width="3.7109375" style="990" customWidth="1"/>
    <col min="4369" max="4369" width="3.85546875" style="990" customWidth="1"/>
    <col min="4370" max="4370" width="3.7109375" style="990" customWidth="1"/>
    <col min="4371" max="4371" width="12.7109375" style="990" customWidth="1"/>
    <col min="4372" max="4372" width="52.7109375" style="990" customWidth="1"/>
    <col min="4373" max="4376" width="0" style="990" hidden="1" customWidth="1"/>
    <col min="4377" max="4377" width="12.28515625" style="990" customWidth="1"/>
    <col min="4378" max="4378" width="6.42578125" style="990" customWidth="1"/>
    <col min="4379" max="4379" width="12.28515625" style="990" customWidth="1"/>
    <col min="4380" max="4380" width="0" style="990" hidden="1" customWidth="1"/>
    <col min="4381" max="4381" width="3.7109375" style="990" customWidth="1"/>
    <col min="4382" max="4382" width="11.140625" style="990" bestFit="1" customWidth="1"/>
    <col min="4383" max="4384" width="10.5703125" style="990"/>
    <col min="4385" max="4385" width="11.140625" style="990" customWidth="1"/>
    <col min="4386" max="4615" width="10.5703125" style="990"/>
    <col min="4616" max="4623" width="0" style="990" hidden="1" customWidth="1"/>
    <col min="4624" max="4624" width="3.7109375" style="990" customWidth="1"/>
    <col min="4625" max="4625" width="3.85546875" style="990" customWidth="1"/>
    <col min="4626" max="4626" width="3.7109375" style="990" customWidth="1"/>
    <col min="4627" max="4627" width="12.7109375" style="990" customWidth="1"/>
    <col min="4628" max="4628" width="52.7109375" style="990" customWidth="1"/>
    <col min="4629" max="4632" width="0" style="990" hidden="1" customWidth="1"/>
    <col min="4633" max="4633" width="12.28515625" style="990" customWidth="1"/>
    <col min="4634" max="4634" width="6.42578125" style="990" customWidth="1"/>
    <col min="4635" max="4635" width="12.28515625" style="990" customWidth="1"/>
    <col min="4636" max="4636" width="0" style="990" hidden="1" customWidth="1"/>
    <col min="4637" max="4637" width="3.7109375" style="990" customWidth="1"/>
    <col min="4638" max="4638" width="11.140625" style="990" bestFit="1" customWidth="1"/>
    <col min="4639" max="4640" width="10.5703125" style="990"/>
    <col min="4641" max="4641" width="11.140625" style="990" customWidth="1"/>
    <col min="4642" max="4871" width="10.5703125" style="990"/>
    <col min="4872" max="4879" width="0" style="990" hidden="1" customWidth="1"/>
    <col min="4880" max="4880" width="3.7109375" style="990" customWidth="1"/>
    <col min="4881" max="4881" width="3.85546875" style="990" customWidth="1"/>
    <col min="4882" max="4882" width="3.7109375" style="990" customWidth="1"/>
    <col min="4883" max="4883" width="12.7109375" style="990" customWidth="1"/>
    <col min="4884" max="4884" width="52.7109375" style="990" customWidth="1"/>
    <col min="4885" max="4888" width="0" style="990" hidden="1" customWidth="1"/>
    <col min="4889" max="4889" width="12.28515625" style="990" customWidth="1"/>
    <col min="4890" max="4890" width="6.42578125" style="990" customWidth="1"/>
    <col min="4891" max="4891" width="12.28515625" style="990" customWidth="1"/>
    <col min="4892" max="4892" width="0" style="990" hidden="1" customWidth="1"/>
    <col min="4893" max="4893" width="3.7109375" style="990" customWidth="1"/>
    <col min="4894" max="4894" width="11.140625" style="990" bestFit="1" customWidth="1"/>
    <col min="4895" max="4896" width="10.5703125" style="990"/>
    <col min="4897" max="4897" width="11.140625" style="990" customWidth="1"/>
    <col min="4898" max="5127" width="10.5703125" style="990"/>
    <col min="5128" max="5135" width="0" style="990" hidden="1" customWidth="1"/>
    <col min="5136" max="5136" width="3.7109375" style="990" customWidth="1"/>
    <col min="5137" max="5137" width="3.85546875" style="990" customWidth="1"/>
    <col min="5138" max="5138" width="3.7109375" style="990" customWidth="1"/>
    <col min="5139" max="5139" width="12.7109375" style="990" customWidth="1"/>
    <col min="5140" max="5140" width="52.7109375" style="990" customWidth="1"/>
    <col min="5141" max="5144" width="0" style="990" hidden="1" customWidth="1"/>
    <col min="5145" max="5145" width="12.28515625" style="990" customWidth="1"/>
    <col min="5146" max="5146" width="6.42578125" style="990" customWidth="1"/>
    <col min="5147" max="5147" width="12.28515625" style="990" customWidth="1"/>
    <col min="5148" max="5148" width="0" style="990" hidden="1" customWidth="1"/>
    <col min="5149" max="5149" width="3.7109375" style="990" customWidth="1"/>
    <col min="5150" max="5150" width="11.140625" style="990" bestFit="1" customWidth="1"/>
    <col min="5151" max="5152" width="10.5703125" style="990"/>
    <col min="5153" max="5153" width="11.140625" style="990" customWidth="1"/>
    <col min="5154" max="5383" width="10.5703125" style="990"/>
    <col min="5384" max="5391" width="0" style="990" hidden="1" customWidth="1"/>
    <col min="5392" max="5392" width="3.7109375" style="990" customWidth="1"/>
    <col min="5393" max="5393" width="3.85546875" style="990" customWidth="1"/>
    <col min="5394" max="5394" width="3.7109375" style="990" customWidth="1"/>
    <col min="5395" max="5395" width="12.7109375" style="990" customWidth="1"/>
    <col min="5396" max="5396" width="52.7109375" style="990" customWidth="1"/>
    <col min="5397" max="5400" width="0" style="990" hidden="1" customWidth="1"/>
    <col min="5401" max="5401" width="12.28515625" style="990" customWidth="1"/>
    <col min="5402" max="5402" width="6.42578125" style="990" customWidth="1"/>
    <col min="5403" max="5403" width="12.28515625" style="990" customWidth="1"/>
    <col min="5404" max="5404" width="0" style="990" hidden="1" customWidth="1"/>
    <col min="5405" max="5405" width="3.7109375" style="990" customWidth="1"/>
    <col min="5406" max="5406" width="11.140625" style="990" bestFit="1" customWidth="1"/>
    <col min="5407" max="5408" width="10.5703125" style="990"/>
    <col min="5409" max="5409" width="11.140625" style="990" customWidth="1"/>
    <col min="5410" max="5639" width="10.5703125" style="990"/>
    <col min="5640" max="5647" width="0" style="990" hidden="1" customWidth="1"/>
    <col min="5648" max="5648" width="3.7109375" style="990" customWidth="1"/>
    <col min="5649" max="5649" width="3.85546875" style="990" customWidth="1"/>
    <col min="5650" max="5650" width="3.7109375" style="990" customWidth="1"/>
    <col min="5651" max="5651" width="12.7109375" style="990" customWidth="1"/>
    <col min="5652" max="5652" width="52.7109375" style="990" customWidth="1"/>
    <col min="5653" max="5656" width="0" style="990" hidden="1" customWidth="1"/>
    <col min="5657" max="5657" width="12.28515625" style="990" customWidth="1"/>
    <col min="5658" max="5658" width="6.42578125" style="990" customWidth="1"/>
    <col min="5659" max="5659" width="12.28515625" style="990" customWidth="1"/>
    <col min="5660" max="5660" width="0" style="990" hidden="1" customWidth="1"/>
    <col min="5661" max="5661" width="3.7109375" style="990" customWidth="1"/>
    <col min="5662" max="5662" width="11.140625" style="990" bestFit="1" customWidth="1"/>
    <col min="5663" max="5664" width="10.5703125" style="990"/>
    <col min="5665" max="5665" width="11.140625" style="990" customWidth="1"/>
    <col min="5666" max="5895" width="10.5703125" style="990"/>
    <col min="5896" max="5903" width="0" style="990" hidden="1" customWidth="1"/>
    <col min="5904" max="5904" width="3.7109375" style="990" customWidth="1"/>
    <col min="5905" max="5905" width="3.85546875" style="990" customWidth="1"/>
    <col min="5906" max="5906" width="3.7109375" style="990" customWidth="1"/>
    <col min="5907" max="5907" width="12.7109375" style="990" customWidth="1"/>
    <col min="5908" max="5908" width="52.7109375" style="990" customWidth="1"/>
    <col min="5909" max="5912" width="0" style="990" hidden="1" customWidth="1"/>
    <col min="5913" max="5913" width="12.28515625" style="990" customWidth="1"/>
    <col min="5914" max="5914" width="6.42578125" style="990" customWidth="1"/>
    <col min="5915" max="5915" width="12.28515625" style="990" customWidth="1"/>
    <col min="5916" max="5916" width="0" style="990" hidden="1" customWidth="1"/>
    <col min="5917" max="5917" width="3.7109375" style="990" customWidth="1"/>
    <col min="5918" max="5918" width="11.140625" style="990" bestFit="1" customWidth="1"/>
    <col min="5919" max="5920" width="10.5703125" style="990"/>
    <col min="5921" max="5921" width="11.140625" style="990" customWidth="1"/>
    <col min="5922" max="6151" width="10.5703125" style="990"/>
    <col min="6152" max="6159" width="0" style="990" hidden="1" customWidth="1"/>
    <col min="6160" max="6160" width="3.7109375" style="990" customWidth="1"/>
    <col min="6161" max="6161" width="3.85546875" style="990" customWidth="1"/>
    <col min="6162" max="6162" width="3.7109375" style="990" customWidth="1"/>
    <col min="6163" max="6163" width="12.7109375" style="990" customWidth="1"/>
    <col min="6164" max="6164" width="52.7109375" style="990" customWidth="1"/>
    <col min="6165" max="6168" width="0" style="990" hidden="1" customWidth="1"/>
    <col min="6169" max="6169" width="12.28515625" style="990" customWidth="1"/>
    <col min="6170" max="6170" width="6.42578125" style="990" customWidth="1"/>
    <col min="6171" max="6171" width="12.28515625" style="990" customWidth="1"/>
    <col min="6172" max="6172" width="0" style="990" hidden="1" customWidth="1"/>
    <col min="6173" max="6173" width="3.7109375" style="990" customWidth="1"/>
    <col min="6174" max="6174" width="11.140625" style="990" bestFit="1" customWidth="1"/>
    <col min="6175" max="6176" width="10.5703125" style="990"/>
    <col min="6177" max="6177" width="11.140625" style="990" customWidth="1"/>
    <col min="6178" max="6407" width="10.5703125" style="990"/>
    <col min="6408" max="6415" width="0" style="990" hidden="1" customWidth="1"/>
    <col min="6416" max="6416" width="3.7109375" style="990" customWidth="1"/>
    <col min="6417" max="6417" width="3.85546875" style="990" customWidth="1"/>
    <col min="6418" max="6418" width="3.7109375" style="990" customWidth="1"/>
    <col min="6419" max="6419" width="12.7109375" style="990" customWidth="1"/>
    <col min="6420" max="6420" width="52.7109375" style="990" customWidth="1"/>
    <col min="6421" max="6424" width="0" style="990" hidden="1" customWidth="1"/>
    <col min="6425" max="6425" width="12.28515625" style="990" customWidth="1"/>
    <col min="6426" max="6426" width="6.42578125" style="990" customWidth="1"/>
    <col min="6427" max="6427" width="12.28515625" style="990" customWidth="1"/>
    <col min="6428" max="6428" width="0" style="990" hidden="1" customWidth="1"/>
    <col min="6429" max="6429" width="3.7109375" style="990" customWidth="1"/>
    <col min="6430" max="6430" width="11.140625" style="990" bestFit="1" customWidth="1"/>
    <col min="6431" max="6432" width="10.5703125" style="990"/>
    <col min="6433" max="6433" width="11.140625" style="990" customWidth="1"/>
    <col min="6434" max="6663" width="10.5703125" style="990"/>
    <col min="6664" max="6671" width="0" style="990" hidden="1" customWidth="1"/>
    <col min="6672" max="6672" width="3.7109375" style="990" customWidth="1"/>
    <col min="6673" max="6673" width="3.85546875" style="990" customWidth="1"/>
    <col min="6674" max="6674" width="3.7109375" style="990" customWidth="1"/>
    <col min="6675" max="6675" width="12.7109375" style="990" customWidth="1"/>
    <col min="6676" max="6676" width="52.7109375" style="990" customWidth="1"/>
    <col min="6677" max="6680" width="0" style="990" hidden="1" customWidth="1"/>
    <col min="6681" max="6681" width="12.28515625" style="990" customWidth="1"/>
    <col min="6682" max="6682" width="6.42578125" style="990" customWidth="1"/>
    <col min="6683" max="6683" width="12.28515625" style="990" customWidth="1"/>
    <col min="6684" max="6684" width="0" style="990" hidden="1" customWidth="1"/>
    <col min="6685" max="6685" width="3.7109375" style="990" customWidth="1"/>
    <col min="6686" max="6686" width="11.140625" style="990" bestFit="1" customWidth="1"/>
    <col min="6687" max="6688" width="10.5703125" style="990"/>
    <col min="6689" max="6689" width="11.140625" style="990" customWidth="1"/>
    <col min="6690" max="6919" width="10.5703125" style="990"/>
    <col min="6920" max="6927" width="0" style="990" hidden="1" customWidth="1"/>
    <col min="6928" max="6928" width="3.7109375" style="990" customWidth="1"/>
    <col min="6929" max="6929" width="3.85546875" style="990" customWidth="1"/>
    <col min="6930" max="6930" width="3.7109375" style="990" customWidth="1"/>
    <col min="6931" max="6931" width="12.7109375" style="990" customWidth="1"/>
    <col min="6932" max="6932" width="52.7109375" style="990" customWidth="1"/>
    <col min="6933" max="6936" width="0" style="990" hidden="1" customWidth="1"/>
    <col min="6937" max="6937" width="12.28515625" style="990" customWidth="1"/>
    <col min="6938" max="6938" width="6.42578125" style="990" customWidth="1"/>
    <col min="6939" max="6939" width="12.28515625" style="990" customWidth="1"/>
    <col min="6940" max="6940" width="0" style="990" hidden="1" customWidth="1"/>
    <col min="6941" max="6941" width="3.7109375" style="990" customWidth="1"/>
    <col min="6942" max="6942" width="11.140625" style="990" bestFit="1" customWidth="1"/>
    <col min="6943" max="6944" width="10.5703125" style="990"/>
    <col min="6945" max="6945" width="11.140625" style="990" customWidth="1"/>
    <col min="6946" max="7175" width="10.5703125" style="990"/>
    <col min="7176" max="7183" width="0" style="990" hidden="1" customWidth="1"/>
    <col min="7184" max="7184" width="3.7109375" style="990" customWidth="1"/>
    <col min="7185" max="7185" width="3.85546875" style="990" customWidth="1"/>
    <col min="7186" max="7186" width="3.7109375" style="990" customWidth="1"/>
    <col min="7187" max="7187" width="12.7109375" style="990" customWidth="1"/>
    <col min="7188" max="7188" width="52.7109375" style="990" customWidth="1"/>
    <col min="7189" max="7192" width="0" style="990" hidden="1" customWidth="1"/>
    <col min="7193" max="7193" width="12.28515625" style="990" customWidth="1"/>
    <col min="7194" max="7194" width="6.42578125" style="990" customWidth="1"/>
    <col min="7195" max="7195" width="12.28515625" style="990" customWidth="1"/>
    <col min="7196" max="7196" width="0" style="990" hidden="1" customWidth="1"/>
    <col min="7197" max="7197" width="3.7109375" style="990" customWidth="1"/>
    <col min="7198" max="7198" width="11.140625" style="990" bestFit="1" customWidth="1"/>
    <col min="7199" max="7200" width="10.5703125" style="990"/>
    <col min="7201" max="7201" width="11.140625" style="990" customWidth="1"/>
    <col min="7202" max="7431" width="10.5703125" style="990"/>
    <col min="7432" max="7439" width="0" style="990" hidden="1" customWidth="1"/>
    <col min="7440" max="7440" width="3.7109375" style="990" customWidth="1"/>
    <col min="7441" max="7441" width="3.85546875" style="990" customWidth="1"/>
    <col min="7442" max="7442" width="3.7109375" style="990" customWidth="1"/>
    <col min="7443" max="7443" width="12.7109375" style="990" customWidth="1"/>
    <col min="7444" max="7444" width="52.7109375" style="990" customWidth="1"/>
    <col min="7445" max="7448" width="0" style="990" hidden="1" customWidth="1"/>
    <col min="7449" max="7449" width="12.28515625" style="990" customWidth="1"/>
    <col min="7450" max="7450" width="6.42578125" style="990" customWidth="1"/>
    <col min="7451" max="7451" width="12.28515625" style="990" customWidth="1"/>
    <col min="7452" max="7452" width="0" style="990" hidden="1" customWidth="1"/>
    <col min="7453" max="7453" width="3.7109375" style="990" customWidth="1"/>
    <col min="7454" max="7454" width="11.140625" style="990" bestFit="1" customWidth="1"/>
    <col min="7455" max="7456" width="10.5703125" style="990"/>
    <col min="7457" max="7457" width="11.140625" style="990" customWidth="1"/>
    <col min="7458" max="7687" width="10.5703125" style="990"/>
    <col min="7688" max="7695" width="0" style="990" hidden="1" customWidth="1"/>
    <col min="7696" max="7696" width="3.7109375" style="990" customWidth="1"/>
    <col min="7697" max="7697" width="3.85546875" style="990" customWidth="1"/>
    <col min="7698" max="7698" width="3.7109375" style="990" customWidth="1"/>
    <col min="7699" max="7699" width="12.7109375" style="990" customWidth="1"/>
    <col min="7700" max="7700" width="52.7109375" style="990" customWidth="1"/>
    <col min="7701" max="7704" width="0" style="990" hidden="1" customWidth="1"/>
    <col min="7705" max="7705" width="12.28515625" style="990" customWidth="1"/>
    <col min="7706" max="7706" width="6.42578125" style="990" customWidth="1"/>
    <col min="7707" max="7707" width="12.28515625" style="990" customWidth="1"/>
    <col min="7708" max="7708" width="0" style="990" hidden="1" customWidth="1"/>
    <col min="7709" max="7709" width="3.7109375" style="990" customWidth="1"/>
    <col min="7710" max="7710" width="11.140625" style="990" bestFit="1" customWidth="1"/>
    <col min="7711" max="7712" width="10.5703125" style="990"/>
    <col min="7713" max="7713" width="11.140625" style="990" customWidth="1"/>
    <col min="7714" max="7943" width="10.5703125" style="990"/>
    <col min="7944" max="7951" width="0" style="990" hidden="1" customWidth="1"/>
    <col min="7952" max="7952" width="3.7109375" style="990" customWidth="1"/>
    <col min="7953" max="7953" width="3.85546875" style="990" customWidth="1"/>
    <col min="7954" max="7954" width="3.7109375" style="990" customWidth="1"/>
    <col min="7955" max="7955" width="12.7109375" style="990" customWidth="1"/>
    <col min="7956" max="7956" width="52.7109375" style="990" customWidth="1"/>
    <col min="7957" max="7960" width="0" style="990" hidden="1" customWidth="1"/>
    <col min="7961" max="7961" width="12.28515625" style="990" customWidth="1"/>
    <col min="7962" max="7962" width="6.42578125" style="990" customWidth="1"/>
    <col min="7963" max="7963" width="12.28515625" style="990" customWidth="1"/>
    <col min="7964" max="7964" width="0" style="990" hidden="1" customWidth="1"/>
    <col min="7965" max="7965" width="3.7109375" style="990" customWidth="1"/>
    <col min="7966" max="7966" width="11.140625" style="990" bestFit="1" customWidth="1"/>
    <col min="7967" max="7968" width="10.5703125" style="990"/>
    <col min="7969" max="7969" width="11.140625" style="990" customWidth="1"/>
    <col min="7970" max="8199" width="10.5703125" style="990"/>
    <col min="8200" max="8207" width="0" style="990" hidden="1" customWidth="1"/>
    <col min="8208" max="8208" width="3.7109375" style="990" customWidth="1"/>
    <col min="8209" max="8209" width="3.85546875" style="990" customWidth="1"/>
    <col min="8210" max="8210" width="3.7109375" style="990" customWidth="1"/>
    <col min="8211" max="8211" width="12.7109375" style="990" customWidth="1"/>
    <col min="8212" max="8212" width="52.7109375" style="990" customWidth="1"/>
    <col min="8213" max="8216" width="0" style="990" hidden="1" customWidth="1"/>
    <col min="8217" max="8217" width="12.28515625" style="990" customWidth="1"/>
    <col min="8218" max="8218" width="6.42578125" style="990" customWidth="1"/>
    <col min="8219" max="8219" width="12.28515625" style="990" customWidth="1"/>
    <col min="8220" max="8220" width="0" style="990" hidden="1" customWidth="1"/>
    <col min="8221" max="8221" width="3.7109375" style="990" customWidth="1"/>
    <col min="8222" max="8222" width="11.140625" style="990" bestFit="1" customWidth="1"/>
    <col min="8223" max="8224" width="10.5703125" style="990"/>
    <col min="8225" max="8225" width="11.140625" style="990" customWidth="1"/>
    <col min="8226" max="8455" width="10.5703125" style="990"/>
    <col min="8456" max="8463" width="0" style="990" hidden="1" customWidth="1"/>
    <col min="8464" max="8464" width="3.7109375" style="990" customWidth="1"/>
    <col min="8465" max="8465" width="3.85546875" style="990" customWidth="1"/>
    <col min="8466" max="8466" width="3.7109375" style="990" customWidth="1"/>
    <col min="8467" max="8467" width="12.7109375" style="990" customWidth="1"/>
    <col min="8468" max="8468" width="52.7109375" style="990" customWidth="1"/>
    <col min="8469" max="8472" width="0" style="990" hidden="1" customWidth="1"/>
    <col min="8473" max="8473" width="12.28515625" style="990" customWidth="1"/>
    <col min="8474" max="8474" width="6.42578125" style="990" customWidth="1"/>
    <col min="8475" max="8475" width="12.28515625" style="990" customWidth="1"/>
    <col min="8476" max="8476" width="0" style="990" hidden="1" customWidth="1"/>
    <col min="8477" max="8477" width="3.7109375" style="990" customWidth="1"/>
    <col min="8478" max="8478" width="11.140625" style="990" bestFit="1" customWidth="1"/>
    <col min="8479" max="8480" width="10.5703125" style="990"/>
    <col min="8481" max="8481" width="11.140625" style="990" customWidth="1"/>
    <col min="8482" max="8711" width="10.5703125" style="990"/>
    <col min="8712" max="8719" width="0" style="990" hidden="1" customWidth="1"/>
    <col min="8720" max="8720" width="3.7109375" style="990" customWidth="1"/>
    <col min="8721" max="8721" width="3.85546875" style="990" customWidth="1"/>
    <col min="8722" max="8722" width="3.7109375" style="990" customWidth="1"/>
    <col min="8723" max="8723" width="12.7109375" style="990" customWidth="1"/>
    <col min="8724" max="8724" width="52.7109375" style="990" customWidth="1"/>
    <col min="8725" max="8728" width="0" style="990" hidden="1" customWidth="1"/>
    <col min="8729" max="8729" width="12.28515625" style="990" customWidth="1"/>
    <col min="8730" max="8730" width="6.42578125" style="990" customWidth="1"/>
    <col min="8731" max="8731" width="12.28515625" style="990" customWidth="1"/>
    <col min="8732" max="8732" width="0" style="990" hidden="1" customWidth="1"/>
    <col min="8733" max="8733" width="3.7109375" style="990" customWidth="1"/>
    <col min="8734" max="8734" width="11.140625" style="990" bestFit="1" customWidth="1"/>
    <col min="8735" max="8736" width="10.5703125" style="990"/>
    <col min="8737" max="8737" width="11.140625" style="990" customWidth="1"/>
    <col min="8738" max="8967" width="10.5703125" style="990"/>
    <col min="8968" max="8975" width="0" style="990" hidden="1" customWidth="1"/>
    <col min="8976" max="8976" width="3.7109375" style="990" customWidth="1"/>
    <col min="8977" max="8977" width="3.85546875" style="990" customWidth="1"/>
    <col min="8978" max="8978" width="3.7109375" style="990" customWidth="1"/>
    <col min="8979" max="8979" width="12.7109375" style="990" customWidth="1"/>
    <col min="8980" max="8980" width="52.7109375" style="990" customWidth="1"/>
    <col min="8981" max="8984" width="0" style="990" hidden="1" customWidth="1"/>
    <col min="8985" max="8985" width="12.28515625" style="990" customWidth="1"/>
    <col min="8986" max="8986" width="6.42578125" style="990" customWidth="1"/>
    <col min="8987" max="8987" width="12.28515625" style="990" customWidth="1"/>
    <col min="8988" max="8988" width="0" style="990" hidden="1" customWidth="1"/>
    <col min="8989" max="8989" width="3.7109375" style="990" customWidth="1"/>
    <col min="8990" max="8990" width="11.140625" style="990" bestFit="1" customWidth="1"/>
    <col min="8991" max="8992" width="10.5703125" style="990"/>
    <col min="8993" max="8993" width="11.140625" style="990" customWidth="1"/>
    <col min="8994" max="9223" width="10.5703125" style="990"/>
    <col min="9224" max="9231" width="0" style="990" hidden="1" customWidth="1"/>
    <col min="9232" max="9232" width="3.7109375" style="990" customWidth="1"/>
    <col min="9233" max="9233" width="3.85546875" style="990" customWidth="1"/>
    <col min="9234" max="9234" width="3.7109375" style="990" customWidth="1"/>
    <col min="9235" max="9235" width="12.7109375" style="990" customWidth="1"/>
    <col min="9236" max="9236" width="52.7109375" style="990" customWidth="1"/>
    <col min="9237" max="9240" width="0" style="990" hidden="1" customWidth="1"/>
    <col min="9241" max="9241" width="12.28515625" style="990" customWidth="1"/>
    <col min="9242" max="9242" width="6.42578125" style="990" customWidth="1"/>
    <col min="9243" max="9243" width="12.28515625" style="990" customWidth="1"/>
    <col min="9244" max="9244" width="0" style="990" hidden="1" customWidth="1"/>
    <col min="9245" max="9245" width="3.7109375" style="990" customWidth="1"/>
    <col min="9246" max="9246" width="11.140625" style="990" bestFit="1" customWidth="1"/>
    <col min="9247" max="9248" width="10.5703125" style="990"/>
    <col min="9249" max="9249" width="11.140625" style="990" customWidth="1"/>
    <col min="9250" max="9479" width="10.5703125" style="990"/>
    <col min="9480" max="9487" width="0" style="990" hidden="1" customWidth="1"/>
    <col min="9488" max="9488" width="3.7109375" style="990" customWidth="1"/>
    <col min="9489" max="9489" width="3.85546875" style="990" customWidth="1"/>
    <col min="9490" max="9490" width="3.7109375" style="990" customWidth="1"/>
    <col min="9491" max="9491" width="12.7109375" style="990" customWidth="1"/>
    <col min="9492" max="9492" width="52.7109375" style="990" customWidth="1"/>
    <col min="9493" max="9496" width="0" style="990" hidden="1" customWidth="1"/>
    <col min="9497" max="9497" width="12.28515625" style="990" customWidth="1"/>
    <col min="9498" max="9498" width="6.42578125" style="990" customWidth="1"/>
    <col min="9499" max="9499" width="12.28515625" style="990" customWidth="1"/>
    <col min="9500" max="9500" width="0" style="990" hidden="1" customWidth="1"/>
    <col min="9501" max="9501" width="3.7109375" style="990" customWidth="1"/>
    <col min="9502" max="9502" width="11.140625" style="990" bestFit="1" customWidth="1"/>
    <col min="9503" max="9504" width="10.5703125" style="990"/>
    <col min="9505" max="9505" width="11.140625" style="990" customWidth="1"/>
    <col min="9506" max="9735" width="10.5703125" style="990"/>
    <col min="9736" max="9743" width="0" style="990" hidden="1" customWidth="1"/>
    <col min="9744" max="9744" width="3.7109375" style="990" customWidth="1"/>
    <col min="9745" max="9745" width="3.85546875" style="990" customWidth="1"/>
    <col min="9746" max="9746" width="3.7109375" style="990" customWidth="1"/>
    <col min="9747" max="9747" width="12.7109375" style="990" customWidth="1"/>
    <col min="9748" max="9748" width="52.7109375" style="990" customWidth="1"/>
    <col min="9749" max="9752" width="0" style="990" hidden="1" customWidth="1"/>
    <col min="9753" max="9753" width="12.28515625" style="990" customWidth="1"/>
    <col min="9754" max="9754" width="6.42578125" style="990" customWidth="1"/>
    <col min="9755" max="9755" width="12.28515625" style="990" customWidth="1"/>
    <col min="9756" max="9756" width="0" style="990" hidden="1" customWidth="1"/>
    <col min="9757" max="9757" width="3.7109375" style="990" customWidth="1"/>
    <col min="9758" max="9758" width="11.140625" style="990" bestFit="1" customWidth="1"/>
    <col min="9759" max="9760" width="10.5703125" style="990"/>
    <col min="9761" max="9761" width="11.140625" style="990" customWidth="1"/>
    <col min="9762" max="9991" width="10.5703125" style="990"/>
    <col min="9992" max="9999" width="0" style="990" hidden="1" customWidth="1"/>
    <col min="10000" max="10000" width="3.7109375" style="990" customWidth="1"/>
    <col min="10001" max="10001" width="3.85546875" style="990" customWidth="1"/>
    <col min="10002" max="10002" width="3.7109375" style="990" customWidth="1"/>
    <col min="10003" max="10003" width="12.7109375" style="990" customWidth="1"/>
    <col min="10004" max="10004" width="52.7109375" style="990" customWidth="1"/>
    <col min="10005" max="10008" width="0" style="990" hidden="1" customWidth="1"/>
    <col min="10009" max="10009" width="12.28515625" style="990" customWidth="1"/>
    <col min="10010" max="10010" width="6.42578125" style="990" customWidth="1"/>
    <col min="10011" max="10011" width="12.28515625" style="990" customWidth="1"/>
    <col min="10012" max="10012" width="0" style="990" hidden="1" customWidth="1"/>
    <col min="10013" max="10013" width="3.7109375" style="990" customWidth="1"/>
    <col min="10014" max="10014" width="11.140625" style="990" bestFit="1" customWidth="1"/>
    <col min="10015" max="10016" width="10.5703125" style="990"/>
    <col min="10017" max="10017" width="11.140625" style="990" customWidth="1"/>
    <col min="10018" max="10247" width="10.5703125" style="990"/>
    <col min="10248" max="10255" width="0" style="990" hidden="1" customWidth="1"/>
    <col min="10256" max="10256" width="3.7109375" style="990" customWidth="1"/>
    <col min="10257" max="10257" width="3.85546875" style="990" customWidth="1"/>
    <col min="10258" max="10258" width="3.7109375" style="990" customWidth="1"/>
    <col min="10259" max="10259" width="12.7109375" style="990" customWidth="1"/>
    <col min="10260" max="10260" width="52.7109375" style="990" customWidth="1"/>
    <col min="10261" max="10264" width="0" style="990" hidden="1" customWidth="1"/>
    <col min="10265" max="10265" width="12.28515625" style="990" customWidth="1"/>
    <col min="10266" max="10266" width="6.42578125" style="990" customWidth="1"/>
    <col min="10267" max="10267" width="12.28515625" style="990" customWidth="1"/>
    <col min="10268" max="10268" width="0" style="990" hidden="1" customWidth="1"/>
    <col min="10269" max="10269" width="3.7109375" style="990" customWidth="1"/>
    <col min="10270" max="10270" width="11.140625" style="990" bestFit="1" customWidth="1"/>
    <col min="10271" max="10272" width="10.5703125" style="990"/>
    <col min="10273" max="10273" width="11.140625" style="990" customWidth="1"/>
    <col min="10274" max="10503" width="10.5703125" style="990"/>
    <col min="10504" max="10511" width="0" style="990" hidden="1" customWidth="1"/>
    <col min="10512" max="10512" width="3.7109375" style="990" customWidth="1"/>
    <col min="10513" max="10513" width="3.85546875" style="990" customWidth="1"/>
    <col min="10514" max="10514" width="3.7109375" style="990" customWidth="1"/>
    <col min="10515" max="10515" width="12.7109375" style="990" customWidth="1"/>
    <col min="10516" max="10516" width="52.7109375" style="990" customWidth="1"/>
    <col min="10517" max="10520" width="0" style="990" hidden="1" customWidth="1"/>
    <col min="10521" max="10521" width="12.28515625" style="990" customWidth="1"/>
    <col min="10522" max="10522" width="6.42578125" style="990" customWidth="1"/>
    <col min="10523" max="10523" width="12.28515625" style="990" customWidth="1"/>
    <col min="10524" max="10524" width="0" style="990" hidden="1" customWidth="1"/>
    <col min="10525" max="10525" width="3.7109375" style="990" customWidth="1"/>
    <col min="10526" max="10526" width="11.140625" style="990" bestFit="1" customWidth="1"/>
    <col min="10527" max="10528" width="10.5703125" style="990"/>
    <col min="10529" max="10529" width="11.140625" style="990" customWidth="1"/>
    <col min="10530" max="10759" width="10.5703125" style="990"/>
    <col min="10760" max="10767" width="0" style="990" hidden="1" customWidth="1"/>
    <col min="10768" max="10768" width="3.7109375" style="990" customWidth="1"/>
    <col min="10769" max="10769" width="3.85546875" style="990" customWidth="1"/>
    <col min="10770" max="10770" width="3.7109375" style="990" customWidth="1"/>
    <col min="10771" max="10771" width="12.7109375" style="990" customWidth="1"/>
    <col min="10772" max="10772" width="52.7109375" style="990" customWidth="1"/>
    <col min="10773" max="10776" width="0" style="990" hidden="1" customWidth="1"/>
    <col min="10777" max="10777" width="12.28515625" style="990" customWidth="1"/>
    <col min="10778" max="10778" width="6.42578125" style="990" customWidth="1"/>
    <col min="10779" max="10779" width="12.28515625" style="990" customWidth="1"/>
    <col min="10780" max="10780" width="0" style="990" hidden="1" customWidth="1"/>
    <col min="10781" max="10781" width="3.7109375" style="990" customWidth="1"/>
    <col min="10782" max="10782" width="11.140625" style="990" bestFit="1" customWidth="1"/>
    <col min="10783" max="10784" width="10.5703125" style="990"/>
    <col min="10785" max="10785" width="11.140625" style="990" customWidth="1"/>
    <col min="10786" max="11015" width="10.5703125" style="990"/>
    <col min="11016" max="11023" width="0" style="990" hidden="1" customWidth="1"/>
    <col min="11024" max="11024" width="3.7109375" style="990" customWidth="1"/>
    <col min="11025" max="11025" width="3.85546875" style="990" customWidth="1"/>
    <col min="11026" max="11026" width="3.7109375" style="990" customWidth="1"/>
    <col min="11027" max="11027" width="12.7109375" style="990" customWidth="1"/>
    <col min="11028" max="11028" width="52.7109375" style="990" customWidth="1"/>
    <col min="11029" max="11032" width="0" style="990" hidden="1" customWidth="1"/>
    <col min="11033" max="11033" width="12.28515625" style="990" customWidth="1"/>
    <col min="11034" max="11034" width="6.42578125" style="990" customWidth="1"/>
    <col min="11035" max="11035" width="12.28515625" style="990" customWidth="1"/>
    <col min="11036" max="11036" width="0" style="990" hidden="1" customWidth="1"/>
    <col min="11037" max="11037" width="3.7109375" style="990" customWidth="1"/>
    <col min="11038" max="11038" width="11.140625" style="990" bestFit="1" customWidth="1"/>
    <col min="11039" max="11040" width="10.5703125" style="990"/>
    <col min="11041" max="11041" width="11.140625" style="990" customWidth="1"/>
    <col min="11042" max="11271" width="10.5703125" style="990"/>
    <col min="11272" max="11279" width="0" style="990" hidden="1" customWidth="1"/>
    <col min="11280" max="11280" width="3.7109375" style="990" customWidth="1"/>
    <col min="11281" max="11281" width="3.85546875" style="990" customWidth="1"/>
    <col min="11282" max="11282" width="3.7109375" style="990" customWidth="1"/>
    <col min="11283" max="11283" width="12.7109375" style="990" customWidth="1"/>
    <col min="11284" max="11284" width="52.7109375" style="990" customWidth="1"/>
    <col min="11285" max="11288" width="0" style="990" hidden="1" customWidth="1"/>
    <col min="11289" max="11289" width="12.28515625" style="990" customWidth="1"/>
    <col min="11290" max="11290" width="6.42578125" style="990" customWidth="1"/>
    <col min="11291" max="11291" width="12.28515625" style="990" customWidth="1"/>
    <col min="11292" max="11292" width="0" style="990" hidden="1" customWidth="1"/>
    <col min="11293" max="11293" width="3.7109375" style="990" customWidth="1"/>
    <col min="11294" max="11294" width="11.140625" style="990" bestFit="1" customWidth="1"/>
    <col min="11295" max="11296" width="10.5703125" style="990"/>
    <col min="11297" max="11297" width="11.140625" style="990" customWidth="1"/>
    <col min="11298" max="11527" width="10.5703125" style="990"/>
    <col min="11528" max="11535" width="0" style="990" hidden="1" customWidth="1"/>
    <col min="11536" max="11536" width="3.7109375" style="990" customWidth="1"/>
    <col min="11537" max="11537" width="3.85546875" style="990" customWidth="1"/>
    <col min="11538" max="11538" width="3.7109375" style="990" customWidth="1"/>
    <col min="11539" max="11539" width="12.7109375" style="990" customWidth="1"/>
    <col min="11540" max="11540" width="52.7109375" style="990" customWidth="1"/>
    <col min="11541" max="11544" width="0" style="990" hidden="1" customWidth="1"/>
    <col min="11545" max="11545" width="12.28515625" style="990" customWidth="1"/>
    <col min="11546" max="11546" width="6.42578125" style="990" customWidth="1"/>
    <col min="11547" max="11547" width="12.28515625" style="990" customWidth="1"/>
    <col min="11548" max="11548" width="0" style="990" hidden="1" customWidth="1"/>
    <col min="11549" max="11549" width="3.7109375" style="990" customWidth="1"/>
    <col min="11550" max="11550" width="11.140625" style="990" bestFit="1" customWidth="1"/>
    <col min="11551" max="11552" width="10.5703125" style="990"/>
    <col min="11553" max="11553" width="11.140625" style="990" customWidth="1"/>
    <col min="11554" max="11783" width="10.5703125" style="990"/>
    <col min="11784" max="11791" width="0" style="990" hidden="1" customWidth="1"/>
    <col min="11792" max="11792" width="3.7109375" style="990" customWidth="1"/>
    <col min="11793" max="11793" width="3.85546875" style="990" customWidth="1"/>
    <col min="11794" max="11794" width="3.7109375" style="990" customWidth="1"/>
    <col min="11795" max="11795" width="12.7109375" style="990" customWidth="1"/>
    <col min="11796" max="11796" width="52.7109375" style="990" customWidth="1"/>
    <col min="11797" max="11800" width="0" style="990" hidden="1" customWidth="1"/>
    <col min="11801" max="11801" width="12.28515625" style="990" customWidth="1"/>
    <col min="11802" max="11802" width="6.42578125" style="990" customWidth="1"/>
    <col min="11803" max="11803" width="12.28515625" style="990" customWidth="1"/>
    <col min="11804" max="11804" width="0" style="990" hidden="1" customWidth="1"/>
    <col min="11805" max="11805" width="3.7109375" style="990" customWidth="1"/>
    <col min="11806" max="11806" width="11.140625" style="990" bestFit="1" customWidth="1"/>
    <col min="11807" max="11808" width="10.5703125" style="990"/>
    <col min="11809" max="11809" width="11.140625" style="990" customWidth="1"/>
    <col min="11810" max="12039" width="10.5703125" style="990"/>
    <col min="12040" max="12047" width="0" style="990" hidden="1" customWidth="1"/>
    <col min="12048" max="12048" width="3.7109375" style="990" customWidth="1"/>
    <col min="12049" max="12049" width="3.85546875" style="990" customWidth="1"/>
    <col min="12050" max="12050" width="3.7109375" style="990" customWidth="1"/>
    <col min="12051" max="12051" width="12.7109375" style="990" customWidth="1"/>
    <col min="12052" max="12052" width="52.7109375" style="990" customWidth="1"/>
    <col min="12053" max="12056" width="0" style="990" hidden="1" customWidth="1"/>
    <col min="12057" max="12057" width="12.28515625" style="990" customWidth="1"/>
    <col min="12058" max="12058" width="6.42578125" style="990" customWidth="1"/>
    <col min="12059" max="12059" width="12.28515625" style="990" customWidth="1"/>
    <col min="12060" max="12060" width="0" style="990" hidden="1" customWidth="1"/>
    <col min="12061" max="12061" width="3.7109375" style="990" customWidth="1"/>
    <col min="12062" max="12062" width="11.140625" style="990" bestFit="1" customWidth="1"/>
    <col min="12063" max="12064" width="10.5703125" style="990"/>
    <col min="12065" max="12065" width="11.140625" style="990" customWidth="1"/>
    <col min="12066" max="12295" width="10.5703125" style="990"/>
    <col min="12296" max="12303" width="0" style="990" hidden="1" customWidth="1"/>
    <col min="12304" max="12304" width="3.7109375" style="990" customWidth="1"/>
    <col min="12305" max="12305" width="3.85546875" style="990" customWidth="1"/>
    <col min="12306" max="12306" width="3.7109375" style="990" customWidth="1"/>
    <col min="12307" max="12307" width="12.7109375" style="990" customWidth="1"/>
    <col min="12308" max="12308" width="52.7109375" style="990" customWidth="1"/>
    <col min="12309" max="12312" width="0" style="990" hidden="1" customWidth="1"/>
    <col min="12313" max="12313" width="12.28515625" style="990" customWidth="1"/>
    <col min="12314" max="12314" width="6.42578125" style="990" customWidth="1"/>
    <col min="12315" max="12315" width="12.28515625" style="990" customWidth="1"/>
    <col min="12316" max="12316" width="0" style="990" hidden="1" customWidth="1"/>
    <col min="12317" max="12317" width="3.7109375" style="990" customWidth="1"/>
    <col min="12318" max="12318" width="11.140625" style="990" bestFit="1" customWidth="1"/>
    <col min="12319" max="12320" width="10.5703125" style="990"/>
    <col min="12321" max="12321" width="11.140625" style="990" customWidth="1"/>
    <col min="12322" max="12551" width="10.5703125" style="990"/>
    <col min="12552" max="12559" width="0" style="990" hidden="1" customWidth="1"/>
    <col min="12560" max="12560" width="3.7109375" style="990" customWidth="1"/>
    <col min="12561" max="12561" width="3.85546875" style="990" customWidth="1"/>
    <col min="12562" max="12562" width="3.7109375" style="990" customWidth="1"/>
    <col min="12563" max="12563" width="12.7109375" style="990" customWidth="1"/>
    <col min="12564" max="12564" width="52.7109375" style="990" customWidth="1"/>
    <col min="12565" max="12568" width="0" style="990" hidden="1" customWidth="1"/>
    <col min="12569" max="12569" width="12.28515625" style="990" customWidth="1"/>
    <col min="12570" max="12570" width="6.42578125" style="990" customWidth="1"/>
    <col min="12571" max="12571" width="12.28515625" style="990" customWidth="1"/>
    <col min="12572" max="12572" width="0" style="990" hidden="1" customWidth="1"/>
    <col min="12573" max="12573" width="3.7109375" style="990" customWidth="1"/>
    <col min="12574" max="12574" width="11.140625" style="990" bestFit="1" customWidth="1"/>
    <col min="12575" max="12576" width="10.5703125" style="990"/>
    <col min="12577" max="12577" width="11.140625" style="990" customWidth="1"/>
    <col min="12578" max="12807" width="10.5703125" style="990"/>
    <col min="12808" max="12815" width="0" style="990" hidden="1" customWidth="1"/>
    <col min="12816" max="12816" width="3.7109375" style="990" customWidth="1"/>
    <col min="12817" max="12817" width="3.85546875" style="990" customWidth="1"/>
    <col min="12818" max="12818" width="3.7109375" style="990" customWidth="1"/>
    <col min="12819" max="12819" width="12.7109375" style="990" customWidth="1"/>
    <col min="12820" max="12820" width="52.7109375" style="990" customWidth="1"/>
    <col min="12821" max="12824" width="0" style="990" hidden="1" customWidth="1"/>
    <col min="12825" max="12825" width="12.28515625" style="990" customWidth="1"/>
    <col min="12826" max="12826" width="6.42578125" style="990" customWidth="1"/>
    <col min="12827" max="12827" width="12.28515625" style="990" customWidth="1"/>
    <col min="12828" max="12828" width="0" style="990" hidden="1" customWidth="1"/>
    <col min="12829" max="12829" width="3.7109375" style="990" customWidth="1"/>
    <col min="12830" max="12830" width="11.140625" style="990" bestFit="1" customWidth="1"/>
    <col min="12831" max="12832" width="10.5703125" style="990"/>
    <col min="12833" max="12833" width="11.140625" style="990" customWidth="1"/>
    <col min="12834" max="13063" width="10.5703125" style="990"/>
    <col min="13064" max="13071" width="0" style="990" hidden="1" customWidth="1"/>
    <col min="13072" max="13072" width="3.7109375" style="990" customWidth="1"/>
    <col min="13073" max="13073" width="3.85546875" style="990" customWidth="1"/>
    <col min="13074" max="13074" width="3.7109375" style="990" customWidth="1"/>
    <col min="13075" max="13075" width="12.7109375" style="990" customWidth="1"/>
    <col min="13076" max="13076" width="52.7109375" style="990" customWidth="1"/>
    <col min="13077" max="13080" width="0" style="990" hidden="1" customWidth="1"/>
    <col min="13081" max="13081" width="12.28515625" style="990" customWidth="1"/>
    <col min="13082" max="13082" width="6.42578125" style="990" customWidth="1"/>
    <col min="13083" max="13083" width="12.28515625" style="990" customWidth="1"/>
    <col min="13084" max="13084" width="0" style="990" hidden="1" customWidth="1"/>
    <col min="13085" max="13085" width="3.7109375" style="990" customWidth="1"/>
    <col min="13086" max="13086" width="11.140625" style="990" bestFit="1" customWidth="1"/>
    <col min="13087" max="13088" width="10.5703125" style="990"/>
    <col min="13089" max="13089" width="11.140625" style="990" customWidth="1"/>
    <col min="13090" max="13319" width="10.5703125" style="990"/>
    <col min="13320" max="13327" width="0" style="990" hidden="1" customWidth="1"/>
    <col min="13328" max="13328" width="3.7109375" style="990" customWidth="1"/>
    <col min="13329" max="13329" width="3.85546875" style="990" customWidth="1"/>
    <col min="13330" max="13330" width="3.7109375" style="990" customWidth="1"/>
    <col min="13331" max="13331" width="12.7109375" style="990" customWidth="1"/>
    <col min="13332" max="13332" width="52.7109375" style="990" customWidth="1"/>
    <col min="13333" max="13336" width="0" style="990" hidden="1" customWidth="1"/>
    <col min="13337" max="13337" width="12.28515625" style="990" customWidth="1"/>
    <col min="13338" max="13338" width="6.42578125" style="990" customWidth="1"/>
    <col min="13339" max="13339" width="12.28515625" style="990" customWidth="1"/>
    <col min="13340" max="13340" width="0" style="990" hidden="1" customWidth="1"/>
    <col min="13341" max="13341" width="3.7109375" style="990" customWidth="1"/>
    <col min="13342" max="13342" width="11.140625" style="990" bestFit="1" customWidth="1"/>
    <col min="13343" max="13344" width="10.5703125" style="990"/>
    <col min="13345" max="13345" width="11.140625" style="990" customWidth="1"/>
    <col min="13346" max="13575" width="10.5703125" style="990"/>
    <col min="13576" max="13583" width="0" style="990" hidden="1" customWidth="1"/>
    <col min="13584" max="13584" width="3.7109375" style="990" customWidth="1"/>
    <col min="13585" max="13585" width="3.85546875" style="990" customWidth="1"/>
    <col min="13586" max="13586" width="3.7109375" style="990" customWidth="1"/>
    <col min="13587" max="13587" width="12.7109375" style="990" customWidth="1"/>
    <col min="13588" max="13588" width="52.7109375" style="990" customWidth="1"/>
    <col min="13589" max="13592" width="0" style="990" hidden="1" customWidth="1"/>
    <col min="13593" max="13593" width="12.28515625" style="990" customWidth="1"/>
    <col min="13594" max="13594" width="6.42578125" style="990" customWidth="1"/>
    <col min="13595" max="13595" width="12.28515625" style="990" customWidth="1"/>
    <col min="13596" max="13596" width="0" style="990" hidden="1" customWidth="1"/>
    <col min="13597" max="13597" width="3.7109375" style="990" customWidth="1"/>
    <col min="13598" max="13598" width="11.140625" style="990" bestFit="1" customWidth="1"/>
    <col min="13599" max="13600" width="10.5703125" style="990"/>
    <col min="13601" max="13601" width="11.140625" style="990" customWidth="1"/>
    <col min="13602" max="13831" width="10.5703125" style="990"/>
    <col min="13832" max="13839" width="0" style="990" hidden="1" customWidth="1"/>
    <col min="13840" max="13840" width="3.7109375" style="990" customWidth="1"/>
    <col min="13841" max="13841" width="3.85546875" style="990" customWidth="1"/>
    <col min="13842" max="13842" width="3.7109375" style="990" customWidth="1"/>
    <col min="13843" max="13843" width="12.7109375" style="990" customWidth="1"/>
    <col min="13844" max="13844" width="52.7109375" style="990" customWidth="1"/>
    <col min="13845" max="13848" width="0" style="990" hidden="1" customWidth="1"/>
    <col min="13849" max="13849" width="12.28515625" style="990" customWidth="1"/>
    <col min="13850" max="13850" width="6.42578125" style="990" customWidth="1"/>
    <col min="13851" max="13851" width="12.28515625" style="990" customWidth="1"/>
    <col min="13852" max="13852" width="0" style="990" hidden="1" customWidth="1"/>
    <col min="13853" max="13853" width="3.7109375" style="990" customWidth="1"/>
    <col min="13854" max="13854" width="11.140625" style="990" bestFit="1" customWidth="1"/>
    <col min="13855" max="13856" width="10.5703125" style="990"/>
    <col min="13857" max="13857" width="11.140625" style="990" customWidth="1"/>
    <col min="13858" max="14087" width="10.5703125" style="990"/>
    <col min="14088" max="14095" width="0" style="990" hidden="1" customWidth="1"/>
    <col min="14096" max="14096" width="3.7109375" style="990" customWidth="1"/>
    <col min="14097" max="14097" width="3.85546875" style="990" customWidth="1"/>
    <col min="14098" max="14098" width="3.7109375" style="990" customWidth="1"/>
    <col min="14099" max="14099" width="12.7109375" style="990" customWidth="1"/>
    <col min="14100" max="14100" width="52.7109375" style="990" customWidth="1"/>
    <col min="14101" max="14104" width="0" style="990" hidden="1" customWidth="1"/>
    <col min="14105" max="14105" width="12.28515625" style="990" customWidth="1"/>
    <col min="14106" max="14106" width="6.42578125" style="990" customWidth="1"/>
    <col min="14107" max="14107" width="12.28515625" style="990" customWidth="1"/>
    <col min="14108" max="14108" width="0" style="990" hidden="1" customWidth="1"/>
    <col min="14109" max="14109" width="3.7109375" style="990" customWidth="1"/>
    <col min="14110" max="14110" width="11.140625" style="990" bestFit="1" customWidth="1"/>
    <col min="14111" max="14112" width="10.5703125" style="990"/>
    <col min="14113" max="14113" width="11.140625" style="990" customWidth="1"/>
    <col min="14114" max="14343" width="10.5703125" style="990"/>
    <col min="14344" max="14351" width="0" style="990" hidden="1" customWidth="1"/>
    <col min="14352" max="14352" width="3.7109375" style="990" customWidth="1"/>
    <col min="14353" max="14353" width="3.85546875" style="990" customWidth="1"/>
    <col min="14354" max="14354" width="3.7109375" style="990" customWidth="1"/>
    <col min="14355" max="14355" width="12.7109375" style="990" customWidth="1"/>
    <col min="14356" max="14356" width="52.7109375" style="990" customWidth="1"/>
    <col min="14357" max="14360" width="0" style="990" hidden="1" customWidth="1"/>
    <col min="14361" max="14361" width="12.28515625" style="990" customWidth="1"/>
    <col min="14362" max="14362" width="6.42578125" style="990" customWidth="1"/>
    <col min="14363" max="14363" width="12.28515625" style="990" customWidth="1"/>
    <col min="14364" max="14364" width="0" style="990" hidden="1" customWidth="1"/>
    <col min="14365" max="14365" width="3.7109375" style="990" customWidth="1"/>
    <col min="14366" max="14366" width="11.140625" style="990" bestFit="1" customWidth="1"/>
    <col min="14367" max="14368" width="10.5703125" style="990"/>
    <col min="14369" max="14369" width="11.140625" style="990" customWidth="1"/>
    <col min="14370" max="14599" width="10.5703125" style="990"/>
    <col min="14600" max="14607" width="0" style="990" hidden="1" customWidth="1"/>
    <col min="14608" max="14608" width="3.7109375" style="990" customWidth="1"/>
    <col min="14609" max="14609" width="3.85546875" style="990" customWidth="1"/>
    <col min="14610" max="14610" width="3.7109375" style="990" customWidth="1"/>
    <col min="14611" max="14611" width="12.7109375" style="990" customWidth="1"/>
    <col min="14612" max="14612" width="52.7109375" style="990" customWidth="1"/>
    <col min="14613" max="14616" width="0" style="990" hidden="1" customWidth="1"/>
    <col min="14617" max="14617" width="12.28515625" style="990" customWidth="1"/>
    <col min="14618" max="14618" width="6.42578125" style="990" customWidth="1"/>
    <col min="14619" max="14619" width="12.28515625" style="990" customWidth="1"/>
    <col min="14620" max="14620" width="0" style="990" hidden="1" customWidth="1"/>
    <col min="14621" max="14621" width="3.7109375" style="990" customWidth="1"/>
    <col min="14622" max="14622" width="11.140625" style="990" bestFit="1" customWidth="1"/>
    <col min="14623" max="14624" width="10.5703125" style="990"/>
    <col min="14625" max="14625" width="11.140625" style="990" customWidth="1"/>
    <col min="14626" max="14855" width="10.5703125" style="990"/>
    <col min="14856" max="14863" width="0" style="990" hidden="1" customWidth="1"/>
    <col min="14864" max="14864" width="3.7109375" style="990" customWidth="1"/>
    <col min="14865" max="14865" width="3.85546875" style="990" customWidth="1"/>
    <col min="14866" max="14866" width="3.7109375" style="990" customWidth="1"/>
    <col min="14867" max="14867" width="12.7109375" style="990" customWidth="1"/>
    <col min="14868" max="14868" width="52.7109375" style="990" customWidth="1"/>
    <col min="14869" max="14872" width="0" style="990" hidden="1" customWidth="1"/>
    <col min="14873" max="14873" width="12.28515625" style="990" customWidth="1"/>
    <col min="14874" max="14874" width="6.42578125" style="990" customWidth="1"/>
    <col min="14875" max="14875" width="12.28515625" style="990" customWidth="1"/>
    <col min="14876" max="14876" width="0" style="990" hidden="1" customWidth="1"/>
    <col min="14877" max="14877" width="3.7109375" style="990" customWidth="1"/>
    <col min="14878" max="14878" width="11.140625" style="990" bestFit="1" customWidth="1"/>
    <col min="14879" max="14880" width="10.5703125" style="990"/>
    <col min="14881" max="14881" width="11.140625" style="990" customWidth="1"/>
    <col min="14882" max="15111" width="10.5703125" style="990"/>
    <col min="15112" max="15119" width="0" style="990" hidden="1" customWidth="1"/>
    <col min="15120" max="15120" width="3.7109375" style="990" customWidth="1"/>
    <col min="15121" max="15121" width="3.85546875" style="990" customWidth="1"/>
    <col min="15122" max="15122" width="3.7109375" style="990" customWidth="1"/>
    <col min="15123" max="15123" width="12.7109375" style="990" customWidth="1"/>
    <col min="15124" max="15124" width="52.7109375" style="990" customWidth="1"/>
    <col min="15125" max="15128" width="0" style="990" hidden="1" customWidth="1"/>
    <col min="15129" max="15129" width="12.28515625" style="990" customWidth="1"/>
    <col min="15130" max="15130" width="6.42578125" style="990" customWidth="1"/>
    <col min="15131" max="15131" width="12.28515625" style="990" customWidth="1"/>
    <col min="15132" max="15132" width="0" style="990" hidden="1" customWidth="1"/>
    <col min="15133" max="15133" width="3.7109375" style="990" customWidth="1"/>
    <col min="15134" max="15134" width="11.140625" style="990" bestFit="1" customWidth="1"/>
    <col min="15135" max="15136" width="10.5703125" style="990"/>
    <col min="15137" max="15137" width="11.140625" style="990" customWidth="1"/>
    <col min="15138" max="15367" width="10.5703125" style="990"/>
    <col min="15368" max="15375" width="0" style="990" hidden="1" customWidth="1"/>
    <col min="15376" max="15376" width="3.7109375" style="990" customWidth="1"/>
    <col min="15377" max="15377" width="3.85546875" style="990" customWidth="1"/>
    <col min="15378" max="15378" width="3.7109375" style="990" customWidth="1"/>
    <col min="15379" max="15379" width="12.7109375" style="990" customWidth="1"/>
    <col min="15380" max="15380" width="52.7109375" style="990" customWidth="1"/>
    <col min="15381" max="15384" width="0" style="990" hidden="1" customWidth="1"/>
    <col min="15385" max="15385" width="12.28515625" style="990" customWidth="1"/>
    <col min="15386" max="15386" width="6.42578125" style="990" customWidth="1"/>
    <col min="15387" max="15387" width="12.28515625" style="990" customWidth="1"/>
    <col min="15388" max="15388" width="0" style="990" hidden="1" customWidth="1"/>
    <col min="15389" max="15389" width="3.7109375" style="990" customWidth="1"/>
    <col min="15390" max="15390" width="11.140625" style="990" bestFit="1" customWidth="1"/>
    <col min="15391" max="15392" width="10.5703125" style="990"/>
    <col min="15393" max="15393" width="11.140625" style="990" customWidth="1"/>
    <col min="15394" max="15623" width="10.5703125" style="990"/>
    <col min="15624" max="15631" width="0" style="990" hidden="1" customWidth="1"/>
    <col min="15632" max="15632" width="3.7109375" style="990" customWidth="1"/>
    <col min="15633" max="15633" width="3.85546875" style="990" customWidth="1"/>
    <col min="15634" max="15634" width="3.7109375" style="990" customWidth="1"/>
    <col min="15635" max="15635" width="12.7109375" style="990" customWidth="1"/>
    <col min="15636" max="15636" width="52.7109375" style="990" customWidth="1"/>
    <col min="15637" max="15640" width="0" style="990" hidden="1" customWidth="1"/>
    <col min="15641" max="15641" width="12.28515625" style="990" customWidth="1"/>
    <col min="15642" max="15642" width="6.42578125" style="990" customWidth="1"/>
    <col min="15643" max="15643" width="12.28515625" style="990" customWidth="1"/>
    <col min="15644" max="15644" width="0" style="990" hidden="1" customWidth="1"/>
    <col min="15645" max="15645" width="3.7109375" style="990" customWidth="1"/>
    <col min="15646" max="15646" width="11.140625" style="990" bestFit="1" customWidth="1"/>
    <col min="15647" max="15648" width="10.5703125" style="990"/>
    <col min="15649" max="15649" width="11.140625" style="990" customWidth="1"/>
    <col min="15650" max="15879" width="10.5703125" style="990"/>
    <col min="15880" max="15887" width="0" style="990" hidden="1" customWidth="1"/>
    <col min="15888" max="15888" width="3.7109375" style="990" customWidth="1"/>
    <col min="15889" max="15889" width="3.85546875" style="990" customWidth="1"/>
    <col min="15890" max="15890" width="3.7109375" style="990" customWidth="1"/>
    <col min="15891" max="15891" width="12.7109375" style="990" customWidth="1"/>
    <col min="15892" max="15892" width="52.7109375" style="990" customWidth="1"/>
    <col min="15893" max="15896" width="0" style="990" hidden="1" customWidth="1"/>
    <col min="15897" max="15897" width="12.28515625" style="990" customWidth="1"/>
    <col min="15898" max="15898" width="6.42578125" style="990" customWidth="1"/>
    <col min="15899" max="15899" width="12.28515625" style="990" customWidth="1"/>
    <col min="15900" max="15900" width="0" style="990" hidden="1" customWidth="1"/>
    <col min="15901" max="15901" width="3.7109375" style="990" customWidth="1"/>
    <col min="15902" max="15902" width="11.140625" style="990" bestFit="1" customWidth="1"/>
    <col min="15903" max="15904" width="10.5703125" style="990"/>
    <col min="15905" max="15905" width="11.140625" style="990" customWidth="1"/>
    <col min="15906" max="16135" width="10.5703125" style="990"/>
    <col min="16136" max="16143" width="0" style="990" hidden="1" customWidth="1"/>
    <col min="16144" max="16144" width="3.7109375" style="990" customWidth="1"/>
    <col min="16145" max="16145" width="3.85546875" style="990" customWidth="1"/>
    <col min="16146" max="16146" width="3.7109375" style="990" customWidth="1"/>
    <col min="16147" max="16147" width="12.7109375" style="990" customWidth="1"/>
    <col min="16148" max="16148" width="52.7109375" style="990" customWidth="1"/>
    <col min="16149" max="16152" width="0" style="990" hidden="1" customWidth="1"/>
    <col min="16153" max="16153" width="12.28515625" style="990" customWidth="1"/>
    <col min="16154" max="16154" width="6.42578125" style="990" customWidth="1"/>
    <col min="16155" max="16155" width="12.28515625" style="990" customWidth="1"/>
    <col min="16156" max="16156" width="0" style="990" hidden="1" customWidth="1"/>
    <col min="16157" max="16157" width="3.7109375" style="990" customWidth="1"/>
    <col min="16158" max="16158" width="11.140625" style="990" bestFit="1" customWidth="1"/>
    <col min="16159" max="16160" width="10.5703125" style="990"/>
    <col min="16161" max="16161" width="11.140625" style="990" customWidth="1"/>
    <col min="16162" max="16384" width="10.5703125" style="990"/>
  </cols>
  <sheetData>
    <row r="1" spans="1:41" hidden="1">
      <c r="Q1" s="768"/>
      <c r="R1" s="768"/>
      <c r="X1" s="768"/>
      <c r="Y1" s="768"/>
    </row>
    <row r="2" spans="1:41" hidden="1">
      <c r="U2" s="768"/>
      <c r="AB2" s="768"/>
    </row>
    <row r="3" spans="1:41" hidden="1"/>
    <row r="4" spans="1:41" ht="3" customHeight="1">
      <c r="J4" s="995"/>
      <c r="K4" s="995"/>
      <c r="L4" s="991"/>
      <c r="M4" s="991"/>
      <c r="N4" s="991"/>
      <c r="O4" s="998"/>
      <c r="P4" s="998"/>
      <c r="Q4" s="998"/>
      <c r="R4" s="998"/>
      <c r="S4" s="998"/>
      <c r="T4" s="998"/>
      <c r="U4" s="998"/>
      <c r="V4" s="998"/>
      <c r="W4" s="998"/>
      <c r="X4" s="998"/>
      <c r="Y4" s="998"/>
      <c r="Z4" s="998"/>
      <c r="AA4" s="998"/>
      <c r="AB4" s="998"/>
    </row>
    <row r="5" spans="1:41" ht="22.5" customHeight="1">
      <c r="J5" s="995"/>
      <c r="K5" s="995"/>
      <c r="L5" s="1226" t="s">
        <v>631</v>
      </c>
      <c r="M5" s="1226"/>
      <c r="N5" s="1226"/>
      <c r="O5" s="1226"/>
      <c r="P5" s="1226"/>
      <c r="Q5" s="1226"/>
      <c r="R5" s="1226"/>
      <c r="S5" s="1226"/>
      <c r="T5" s="1226"/>
      <c r="U5" s="664"/>
      <c r="V5" s="664"/>
      <c r="W5" s="664"/>
      <c r="X5" s="664"/>
      <c r="Y5" s="664"/>
      <c r="Z5" s="664"/>
      <c r="AA5" s="664"/>
      <c r="AB5" s="664"/>
    </row>
    <row r="6" spans="1:41" ht="3" customHeight="1">
      <c r="J6" s="995"/>
      <c r="K6" s="995"/>
      <c r="L6" s="991"/>
      <c r="M6" s="991"/>
      <c r="N6" s="991"/>
      <c r="O6" s="755"/>
      <c r="P6" s="755"/>
      <c r="Q6" s="755"/>
      <c r="R6" s="755"/>
      <c r="S6" s="755"/>
      <c r="T6" s="755"/>
      <c r="U6" s="755"/>
      <c r="V6" s="755"/>
      <c r="W6" s="755"/>
      <c r="X6" s="755"/>
      <c r="Y6" s="755"/>
      <c r="Z6" s="755"/>
      <c r="AA6" s="755"/>
      <c r="AB6" s="755"/>
      <c r="AC6" s="998"/>
    </row>
    <row r="7" spans="1:41" s="1007" customFormat="1" ht="22.5">
      <c r="A7" s="1013"/>
      <c r="B7" s="1013"/>
      <c r="C7" s="1013"/>
      <c r="D7" s="1013"/>
      <c r="E7" s="1013"/>
      <c r="F7" s="1013"/>
      <c r="G7" s="1013"/>
      <c r="H7" s="1013"/>
      <c r="L7" s="499"/>
      <c r="M7" s="617" t="s">
        <v>502</v>
      </c>
      <c r="N7" s="666"/>
      <c r="O7" s="1232" t="str">
        <f>IF(NameOrPr_ch="",IF(NameOrPr="","",NameOrPr),NameOrPr_ch)</f>
        <v>Комитет по тарифам и ценовой политике Лен.области (ЛенРТК)</v>
      </c>
      <c r="P7" s="1232"/>
      <c r="Q7" s="1232"/>
      <c r="R7" s="1232"/>
      <c r="S7" s="1232"/>
      <c r="T7" s="1232"/>
      <c r="U7" s="767"/>
      <c r="V7"/>
      <c r="W7"/>
      <c r="X7"/>
      <c r="Y7"/>
      <c r="Z7"/>
      <c r="AA7"/>
      <c r="AB7"/>
      <c r="AC7" s="767"/>
      <c r="AD7" s="519"/>
      <c r="AE7" s="1013"/>
      <c r="AF7" s="1013"/>
      <c r="AG7" s="1013"/>
      <c r="AH7" s="1013"/>
      <c r="AI7" s="1013"/>
      <c r="AJ7" s="1013"/>
      <c r="AK7" s="1013"/>
      <c r="AL7" s="1013"/>
      <c r="AM7" s="1013"/>
      <c r="AN7" s="1013"/>
      <c r="AO7" s="1013"/>
    </row>
    <row r="8" spans="1:41" s="1007" customFormat="1" ht="18.75">
      <c r="A8" s="1013"/>
      <c r="B8" s="1013"/>
      <c r="C8" s="1013"/>
      <c r="D8" s="1013"/>
      <c r="E8" s="1013"/>
      <c r="F8" s="1013"/>
      <c r="G8" s="1013"/>
      <c r="H8" s="1013"/>
      <c r="L8" s="499"/>
      <c r="M8" s="617" t="s">
        <v>596</v>
      </c>
      <c r="N8" s="666"/>
      <c r="O8" s="1232" t="str">
        <f>IF(datePr_ch="",IF(datePr="","",datePr),datePr_ch)</f>
        <v>19.12.2019</v>
      </c>
      <c r="P8" s="1232"/>
      <c r="Q8" s="1232"/>
      <c r="R8" s="1232"/>
      <c r="S8" s="1232"/>
      <c r="T8" s="1232"/>
      <c r="U8" s="767"/>
      <c r="V8"/>
      <c r="W8"/>
      <c r="X8"/>
      <c r="Y8"/>
      <c r="Z8"/>
      <c r="AA8"/>
      <c r="AB8"/>
      <c r="AC8" s="767"/>
      <c r="AD8" s="519"/>
      <c r="AE8" s="1013"/>
      <c r="AF8" s="1013"/>
      <c r="AG8" s="1013"/>
      <c r="AH8" s="1013"/>
      <c r="AI8" s="1013"/>
      <c r="AJ8" s="1013"/>
      <c r="AK8" s="1013"/>
      <c r="AL8" s="1013"/>
      <c r="AM8" s="1013"/>
      <c r="AN8" s="1013"/>
      <c r="AO8" s="1013"/>
    </row>
    <row r="9" spans="1:41" s="1007" customFormat="1" ht="18.75">
      <c r="A9" s="1013"/>
      <c r="B9" s="1013"/>
      <c r="C9" s="1013"/>
      <c r="D9" s="1013"/>
      <c r="E9" s="1013"/>
      <c r="F9" s="1013"/>
      <c r="G9" s="1013"/>
      <c r="H9" s="1013"/>
      <c r="L9" s="761"/>
      <c r="M9" s="617" t="s">
        <v>595</v>
      </c>
      <c r="N9" s="666"/>
      <c r="O9" s="1232" t="str">
        <f>IF(numberPr_ch="",IF(numberPr="","",numberPr),numberPr_ch)</f>
        <v>530-п</v>
      </c>
      <c r="P9" s="1232"/>
      <c r="Q9" s="1232"/>
      <c r="R9" s="1232"/>
      <c r="S9" s="1232"/>
      <c r="T9" s="1232"/>
      <c r="U9" s="767"/>
      <c r="V9"/>
      <c r="W9"/>
      <c r="X9"/>
      <c r="Y9"/>
      <c r="Z9"/>
      <c r="AA9"/>
      <c r="AB9"/>
      <c r="AC9" s="767"/>
      <c r="AD9" s="519"/>
      <c r="AE9" s="1013"/>
      <c r="AF9" s="1013"/>
      <c r="AG9" s="1013"/>
      <c r="AH9" s="1013"/>
      <c r="AI9" s="1013"/>
      <c r="AJ9" s="1013"/>
      <c r="AK9" s="1013"/>
      <c r="AL9" s="1013"/>
      <c r="AM9" s="1013"/>
      <c r="AN9" s="1013"/>
      <c r="AO9" s="1013"/>
    </row>
    <row r="10" spans="1:41" s="1007" customFormat="1" ht="18.75">
      <c r="A10" s="1013"/>
      <c r="B10" s="1013"/>
      <c r="C10" s="1013"/>
      <c r="D10" s="1013"/>
      <c r="E10" s="1013"/>
      <c r="F10" s="1013"/>
      <c r="G10" s="1013"/>
      <c r="H10" s="1013"/>
      <c r="L10" s="761"/>
      <c r="M10" s="617" t="s">
        <v>501</v>
      </c>
      <c r="N10" s="666"/>
      <c r="O10" s="1232" t="str">
        <f>IF(IstPub_ch="",IF(IstPub="","",IstPub),IstPub_ch)</f>
        <v>http://tarif.lenobl.ru/dokumenty/docs_category_3/</v>
      </c>
      <c r="P10" s="1232"/>
      <c r="Q10" s="1232"/>
      <c r="R10" s="1232"/>
      <c r="S10" s="1232"/>
      <c r="T10" s="1232"/>
      <c r="U10" s="767"/>
      <c r="V10"/>
      <c r="W10"/>
      <c r="X10"/>
      <c r="Y10"/>
      <c r="Z10"/>
      <c r="AA10"/>
      <c r="AB10"/>
      <c r="AC10" s="767"/>
      <c r="AD10" s="519"/>
      <c r="AE10" s="1013"/>
      <c r="AF10" s="1013"/>
      <c r="AG10" s="1013"/>
      <c r="AH10" s="1013"/>
      <c r="AI10" s="1013"/>
      <c r="AJ10" s="1013"/>
      <c r="AK10" s="1013"/>
      <c r="AL10" s="1013"/>
      <c r="AM10" s="1013"/>
      <c r="AN10" s="1013"/>
      <c r="AO10" s="1013"/>
    </row>
    <row r="11" spans="1:41" s="1007" customFormat="1" ht="11.25" hidden="1">
      <c r="A11" s="1013"/>
      <c r="B11" s="1013"/>
      <c r="C11" s="1013"/>
      <c r="D11" s="1013"/>
      <c r="E11" s="1013"/>
      <c r="F11" s="1013"/>
      <c r="G11" s="1013"/>
      <c r="H11" s="1013"/>
      <c r="L11" s="1227"/>
      <c r="M11" s="1227"/>
      <c r="N11" s="1024"/>
      <c r="O11" s="767"/>
      <c r="P11" s="767"/>
      <c r="Q11" s="767"/>
      <c r="R11" s="767"/>
      <c r="S11" s="767"/>
      <c r="T11" s="767"/>
      <c r="U11" s="1011" t="s">
        <v>373</v>
      </c>
      <c r="V11" s="767"/>
      <c r="W11" s="767"/>
      <c r="X11" s="767"/>
      <c r="Y11" s="767"/>
      <c r="Z11" s="767"/>
      <c r="AA11" s="767"/>
      <c r="AB11" s="1011" t="s">
        <v>373</v>
      </c>
      <c r="AE11" s="1013"/>
      <c r="AF11" s="1013"/>
      <c r="AG11" s="1013"/>
      <c r="AH11" s="1013"/>
      <c r="AI11" s="1013"/>
      <c r="AJ11" s="1013"/>
      <c r="AK11" s="1013"/>
      <c r="AL11" s="1013"/>
      <c r="AM11" s="1013"/>
      <c r="AN11" s="1013"/>
      <c r="AO11" s="1013"/>
    </row>
    <row r="12" spans="1:41">
      <c r="J12" s="995"/>
      <c r="K12" s="995"/>
      <c r="L12" s="991"/>
      <c r="M12" s="991"/>
      <c r="N12" s="502"/>
      <c r="O12" s="1233"/>
      <c r="P12" s="1233"/>
      <c r="Q12" s="1233"/>
      <c r="R12" s="1233"/>
      <c r="S12" s="1233"/>
      <c r="T12" s="1233"/>
      <c r="U12" s="1233"/>
      <c r="V12" s="1233" t="s">
        <v>1899</v>
      </c>
      <c r="W12" s="1233"/>
      <c r="X12" s="1233"/>
      <c r="Y12" s="1233"/>
      <c r="Z12" s="1233"/>
      <c r="AA12" s="1233"/>
      <c r="AB12" s="1233"/>
    </row>
    <row r="13" spans="1:41">
      <c r="J13" s="995"/>
      <c r="K13" s="995"/>
      <c r="L13" s="1164" t="s">
        <v>454</v>
      </c>
      <c r="M13" s="1164"/>
      <c r="N13" s="1164"/>
      <c r="O13" s="1164"/>
      <c r="P13" s="1164"/>
      <c r="Q13" s="1164"/>
      <c r="R13" s="1164"/>
      <c r="S13" s="1164"/>
      <c r="T13" s="1164"/>
      <c r="U13" s="1164"/>
      <c r="V13" s="1164"/>
      <c r="W13" s="1164"/>
      <c r="X13" s="1164"/>
      <c r="Y13" s="1164"/>
      <c r="Z13" s="1164"/>
      <c r="AA13" s="1164"/>
      <c r="AB13" s="1164"/>
      <c r="AC13" s="1164"/>
      <c r="AD13" s="1164" t="s">
        <v>455</v>
      </c>
    </row>
    <row r="14" spans="1:41" ht="14.25" customHeight="1">
      <c r="J14" s="995"/>
      <c r="K14" s="995"/>
      <c r="L14" s="1239" t="s">
        <v>92</v>
      </c>
      <c r="M14" s="1239" t="s">
        <v>639</v>
      </c>
      <c r="N14" s="661"/>
      <c r="O14" s="1240" t="s">
        <v>641</v>
      </c>
      <c r="P14" s="1241"/>
      <c r="Q14" s="1241"/>
      <c r="R14" s="1241"/>
      <c r="S14" s="1241"/>
      <c r="T14" s="1242"/>
      <c r="U14" s="1223" t="s">
        <v>341</v>
      </c>
      <c r="V14" s="1240" t="s">
        <v>641</v>
      </c>
      <c r="W14" s="1241"/>
      <c r="X14" s="1241"/>
      <c r="Y14" s="1241"/>
      <c r="Z14" s="1241"/>
      <c r="AA14" s="1242"/>
      <c r="AB14" s="1223" t="s">
        <v>341</v>
      </c>
      <c r="AC14" s="1236" t="s">
        <v>275</v>
      </c>
      <c r="AD14" s="1164"/>
    </row>
    <row r="15" spans="1:41" ht="14.25" customHeight="1">
      <c r="J15" s="995"/>
      <c r="K15" s="995"/>
      <c r="L15" s="1239"/>
      <c r="M15" s="1239"/>
      <c r="N15" s="662"/>
      <c r="O15" s="1245" t="s">
        <v>605</v>
      </c>
      <c r="P15" s="1243" t="s">
        <v>271</v>
      </c>
      <c r="Q15" s="1244"/>
      <c r="R15" s="1220" t="s">
        <v>654</v>
      </c>
      <c r="S15" s="1221"/>
      <c r="T15" s="1222"/>
      <c r="U15" s="1224"/>
      <c r="V15" s="1245" t="s">
        <v>605</v>
      </c>
      <c r="W15" s="1243" t="s">
        <v>271</v>
      </c>
      <c r="X15" s="1244"/>
      <c r="Y15" s="1220" t="s">
        <v>654</v>
      </c>
      <c r="Z15" s="1221"/>
      <c r="AA15" s="1222"/>
      <c r="AB15" s="1224"/>
      <c r="AC15" s="1237"/>
      <c r="AD15" s="1164"/>
    </row>
    <row r="16" spans="1:41" ht="33.75" customHeight="1">
      <c r="J16" s="995"/>
      <c r="K16" s="995"/>
      <c r="L16" s="1239"/>
      <c r="M16" s="1239"/>
      <c r="N16" s="663"/>
      <c r="O16" s="1246"/>
      <c r="P16" s="756" t="s">
        <v>606</v>
      </c>
      <c r="Q16" s="756" t="s">
        <v>6</v>
      </c>
      <c r="R16" s="1028" t="s">
        <v>274</v>
      </c>
      <c r="S16" s="1234" t="s">
        <v>273</v>
      </c>
      <c r="T16" s="1235"/>
      <c r="U16" s="1225"/>
      <c r="V16" s="1246"/>
      <c r="W16" s="756" t="s">
        <v>606</v>
      </c>
      <c r="X16" s="756" t="s">
        <v>6</v>
      </c>
      <c r="Y16" s="1117" t="s">
        <v>274</v>
      </c>
      <c r="Z16" s="1234" t="s">
        <v>273</v>
      </c>
      <c r="AA16" s="1235"/>
      <c r="AB16" s="1225"/>
      <c r="AC16" s="1238"/>
      <c r="AD16" s="1164"/>
    </row>
    <row r="17" spans="1:43">
      <c r="J17" s="995"/>
      <c r="K17" s="569">
        <v>1</v>
      </c>
      <c r="L17" s="647" t="s">
        <v>93</v>
      </c>
      <c r="M17" s="647" t="s">
        <v>49</v>
      </c>
      <c r="N17" s="649" t="str">
        <f ca="1">OFFSET(N17,0,-1)</f>
        <v>2</v>
      </c>
      <c r="O17" s="1025">
        <f ca="1">OFFSET(O17,0,-1)+1</f>
        <v>3</v>
      </c>
      <c r="P17" s="1025">
        <f ca="1">OFFSET(P17,0,-1)+1</f>
        <v>4</v>
      </c>
      <c r="Q17" s="1025">
        <f ca="1">OFFSET(Q17,0,-1)+1</f>
        <v>5</v>
      </c>
      <c r="R17" s="1025">
        <f ca="1">OFFSET(R17,0,-1)+1</f>
        <v>6</v>
      </c>
      <c r="S17" s="1228">
        <f ca="1">OFFSET(S17,0,-1)+1</f>
        <v>7</v>
      </c>
      <c r="T17" s="1228"/>
      <c r="U17" s="1025">
        <f ca="1">OFFSET(U17,0,-2)+1</f>
        <v>8</v>
      </c>
      <c r="V17" s="1115">
        <f ca="1">OFFSET(V17,0,-1)+1</f>
        <v>9</v>
      </c>
      <c r="W17" s="1115">
        <f ca="1">OFFSET(W17,0,-1)+1</f>
        <v>10</v>
      </c>
      <c r="X17" s="1115">
        <f ca="1">OFFSET(X17,0,-1)+1</f>
        <v>11</v>
      </c>
      <c r="Y17" s="1115">
        <f ca="1">OFFSET(Y17,0,-1)+1</f>
        <v>12</v>
      </c>
      <c r="Z17" s="1228">
        <f ca="1">OFFSET(Z17,0,-1)+1</f>
        <v>13</v>
      </c>
      <c r="AA17" s="1228"/>
      <c r="AB17" s="1115">
        <f ca="1">OFFSET(AB17,0,-2)+1</f>
        <v>14</v>
      </c>
      <c r="AC17" s="649">
        <f ca="1">OFFSET(AC17,0,-1)</f>
        <v>14</v>
      </c>
      <c r="AD17" s="1025">
        <f ca="1">OFFSET(AD17,0,-1)+1</f>
        <v>15</v>
      </c>
    </row>
    <row r="18" spans="1:43" ht="22.5">
      <c r="A18" s="1212">
        <v>1</v>
      </c>
      <c r="B18" s="1015"/>
      <c r="C18" s="1015"/>
      <c r="D18" s="1015"/>
      <c r="E18" s="981"/>
      <c r="F18" s="1026"/>
      <c r="G18" s="1026"/>
      <c r="H18" s="1026"/>
      <c r="I18" s="983"/>
      <c r="J18" s="979"/>
      <c r="K18" s="963"/>
      <c r="L18" s="1030">
        <f>mergeValue(A18)</f>
        <v>1</v>
      </c>
      <c r="M18" s="641" t="s">
        <v>20</v>
      </c>
      <c r="N18" s="646"/>
      <c r="O18" s="1213"/>
      <c r="P18" s="1213"/>
      <c r="Q18" s="1213"/>
      <c r="R18" s="1213"/>
      <c r="S18" s="1213"/>
      <c r="T18" s="1213"/>
      <c r="U18" s="1213"/>
      <c r="V18" s="1213"/>
      <c r="W18" s="1213"/>
      <c r="X18" s="1213"/>
      <c r="Y18" s="1213"/>
      <c r="Z18" s="1213"/>
      <c r="AA18" s="1213"/>
      <c r="AB18" s="1213"/>
      <c r="AC18" s="1213"/>
      <c r="AD18" s="630" t="s">
        <v>476</v>
      </c>
      <c r="AF18" s="829"/>
      <c r="AG18" s="829" t="str">
        <f t="shared" ref="AG18:AG34" si="0">IF(M18="","",M18 )</f>
        <v>Наименование тарифа</v>
      </c>
      <c r="AH18" s="829"/>
      <c r="AI18" s="829"/>
      <c r="AJ18" s="829"/>
      <c r="AP18" s="1008"/>
      <c r="AQ18" s="1008"/>
    </row>
    <row r="19" spans="1:43" ht="22.5">
      <c r="A19" s="1212"/>
      <c r="B19" s="1212">
        <v>1</v>
      </c>
      <c r="C19" s="1015"/>
      <c r="D19" s="1015"/>
      <c r="E19" s="1026"/>
      <c r="F19" s="1026"/>
      <c r="G19" s="1026"/>
      <c r="H19" s="1026"/>
      <c r="I19" s="1021"/>
      <c r="J19" s="954"/>
      <c r="K19" s="957"/>
      <c r="L19" s="1030" t="str">
        <f>mergeValue(A19) &amp;"."&amp; mergeValue(B19)</f>
        <v>1.1</v>
      </c>
      <c r="M19" s="692" t="s">
        <v>16</v>
      </c>
      <c r="N19" s="646"/>
      <c r="O19" s="1213"/>
      <c r="P19" s="1213"/>
      <c r="Q19" s="1213"/>
      <c r="R19" s="1213"/>
      <c r="S19" s="1213"/>
      <c r="T19" s="1213"/>
      <c r="U19" s="1213"/>
      <c r="V19" s="1213"/>
      <c r="W19" s="1213"/>
      <c r="X19" s="1213"/>
      <c r="Y19" s="1213"/>
      <c r="Z19" s="1213"/>
      <c r="AA19" s="1213"/>
      <c r="AB19" s="1213"/>
      <c r="AC19" s="1213"/>
      <c r="AD19" s="630" t="s">
        <v>477</v>
      </c>
      <c r="AF19" s="829"/>
      <c r="AG19" s="829" t="str">
        <f t="shared" si="0"/>
        <v>Территория действия тарифа</v>
      </c>
      <c r="AH19" s="829"/>
      <c r="AI19" s="829"/>
      <c r="AJ19" s="829"/>
      <c r="AP19" s="1008"/>
      <c r="AQ19" s="1008"/>
    </row>
    <row r="20" spans="1:43" hidden="1">
      <c r="A20" s="1212"/>
      <c r="B20" s="1212"/>
      <c r="C20" s="1212">
        <v>1</v>
      </c>
      <c r="D20" s="1015"/>
      <c r="E20" s="1026"/>
      <c r="F20" s="1026"/>
      <c r="G20" s="1026"/>
      <c r="H20" s="1026"/>
      <c r="I20" s="962"/>
      <c r="J20" s="954"/>
      <c r="K20" s="957"/>
      <c r="L20" s="1030" t="str">
        <f>mergeValue(A20) &amp;"."&amp; mergeValue(B20)&amp;"."&amp; mergeValue(C20)</f>
        <v>1.1.1</v>
      </c>
      <c r="M20" s="693"/>
      <c r="N20" s="646"/>
      <c r="O20" s="1213"/>
      <c r="P20" s="1213"/>
      <c r="Q20" s="1213"/>
      <c r="R20" s="1213"/>
      <c r="S20" s="1213"/>
      <c r="T20" s="1213"/>
      <c r="U20" s="1213"/>
      <c r="V20" s="1213"/>
      <c r="W20" s="1213"/>
      <c r="X20" s="1213"/>
      <c r="Y20" s="1213"/>
      <c r="Z20" s="1213"/>
      <c r="AA20" s="1213"/>
      <c r="AB20" s="1213"/>
      <c r="AC20" s="1213"/>
      <c r="AD20" s="630"/>
      <c r="AF20" s="829"/>
      <c r="AG20" s="829" t="str">
        <f t="shared" si="0"/>
        <v/>
      </c>
      <c r="AH20" s="829"/>
      <c r="AI20" s="829"/>
      <c r="AJ20" s="829"/>
      <c r="AP20" s="1008"/>
      <c r="AQ20" s="1008"/>
    </row>
    <row r="21" spans="1:43" hidden="1">
      <c r="A21" s="1212"/>
      <c r="B21" s="1212"/>
      <c r="C21" s="1212"/>
      <c r="D21" s="1212">
        <v>1</v>
      </c>
      <c r="E21" s="1026"/>
      <c r="F21" s="1026"/>
      <c r="G21" s="1026"/>
      <c r="H21" s="1026"/>
      <c r="I21" s="962"/>
      <c r="J21" s="954"/>
      <c r="K21" s="957"/>
      <c r="L21" s="1030" t="str">
        <f>mergeValue(A21) &amp;"."&amp; mergeValue(B21)&amp;"."&amp; mergeValue(C21)&amp;"."&amp; mergeValue(D21)</f>
        <v>1.1.1.1</v>
      </c>
      <c r="M21" s="694"/>
      <c r="N21" s="646"/>
      <c r="O21" s="1213"/>
      <c r="P21" s="1213"/>
      <c r="Q21" s="1213"/>
      <c r="R21" s="1213"/>
      <c r="S21" s="1213"/>
      <c r="T21" s="1213"/>
      <c r="U21" s="1213"/>
      <c r="V21" s="1213"/>
      <c r="W21" s="1213"/>
      <c r="X21" s="1213"/>
      <c r="Y21" s="1213"/>
      <c r="Z21" s="1213"/>
      <c r="AA21" s="1213"/>
      <c r="AB21" s="1213"/>
      <c r="AC21" s="1213"/>
      <c r="AD21" s="630"/>
      <c r="AF21" s="829"/>
      <c r="AG21" s="829" t="str">
        <f t="shared" si="0"/>
        <v/>
      </c>
      <c r="AH21" s="829"/>
      <c r="AI21" s="829"/>
      <c r="AJ21" s="829"/>
      <c r="AP21" s="1008"/>
      <c r="AQ21" s="1008"/>
    </row>
    <row r="22" spans="1:43" ht="101.25">
      <c r="A22" s="1212"/>
      <c r="B22" s="1212"/>
      <c r="C22" s="1212"/>
      <c r="D22" s="1212"/>
      <c r="E22" s="1212">
        <v>1</v>
      </c>
      <c r="F22" s="1026"/>
      <c r="G22" s="1026"/>
      <c r="H22" s="1015">
        <v>1</v>
      </c>
      <c r="I22" s="1212">
        <v>1</v>
      </c>
      <c r="J22" s="1026"/>
      <c r="K22" s="965"/>
      <c r="L22" s="1030" t="str">
        <f>mergeValue(A22) &amp;"."&amp; mergeValue(B22)&amp;"."&amp; mergeValue(C22)&amp;"."&amp; mergeValue(D22)&amp;"."&amp; mergeValue(E22)</f>
        <v>1.1.1.1.1</v>
      </c>
      <c r="M22" s="554" t="s">
        <v>9</v>
      </c>
      <c r="N22" s="646"/>
      <c r="O22" s="1215" t="s">
        <v>3</v>
      </c>
      <c r="P22" s="1216"/>
      <c r="Q22" s="1216"/>
      <c r="R22" s="1216"/>
      <c r="S22" s="1216"/>
      <c r="T22" s="1216"/>
      <c r="U22" s="1216"/>
      <c r="V22" s="1216"/>
      <c r="W22" s="1216"/>
      <c r="X22" s="1216"/>
      <c r="Y22" s="1216"/>
      <c r="Z22" s="1216"/>
      <c r="AA22" s="1216"/>
      <c r="AB22" s="1216"/>
      <c r="AC22" s="1217"/>
      <c r="AD22" s="630" t="s">
        <v>638</v>
      </c>
      <c r="AF22" s="829"/>
      <c r="AG22" s="829" t="str">
        <f t="shared" si="0"/>
        <v>Схема подключения теплопотребляющей установки к коллектору источника тепловой энергии</v>
      </c>
      <c r="AH22" s="829"/>
      <c r="AI22" s="829"/>
      <c r="AJ22" s="829"/>
      <c r="AP22" s="1008"/>
      <c r="AQ22" s="1008"/>
    </row>
    <row r="23" spans="1:43" ht="90">
      <c r="A23" s="1212"/>
      <c r="B23" s="1212"/>
      <c r="C23" s="1212"/>
      <c r="D23" s="1212"/>
      <c r="E23" s="1212"/>
      <c r="F23" s="1212">
        <v>1</v>
      </c>
      <c r="G23" s="1015"/>
      <c r="H23" s="1015"/>
      <c r="I23" s="1212"/>
      <c r="J23" s="1212">
        <v>1</v>
      </c>
      <c r="K23" s="966"/>
      <c r="L23" s="1030" t="str">
        <f>mergeValue(A23) &amp;"."&amp; mergeValue(B23)&amp;"."&amp; mergeValue(C23)&amp;"."&amp; mergeValue(D23)&amp;"."&amp; mergeValue(E23)&amp;"."&amp; mergeValue(F23)</f>
        <v>1.1.1.1.1.1</v>
      </c>
      <c r="M23" s="555" t="s">
        <v>10</v>
      </c>
      <c r="N23" s="646"/>
      <c r="O23" s="1215" t="s">
        <v>304</v>
      </c>
      <c r="P23" s="1216"/>
      <c r="Q23" s="1216"/>
      <c r="R23" s="1216"/>
      <c r="S23" s="1216"/>
      <c r="T23" s="1216"/>
      <c r="U23" s="1216"/>
      <c r="V23" s="1216"/>
      <c r="W23" s="1216"/>
      <c r="X23" s="1216"/>
      <c r="Y23" s="1216"/>
      <c r="Z23" s="1216"/>
      <c r="AA23" s="1216"/>
      <c r="AB23" s="1216"/>
      <c r="AC23" s="1217"/>
      <c r="AD23" s="630" t="s">
        <v>636</v>
      </c>
      <c r="AF23" s="829"/>
      <c r="AG23" s="829" t="str">
        <f t="shared" si="0"/>
        <v>Группа потребителей</v>
      </c>
      <c r="AH23" s="829"/>
      <c r="AI23" s="829"/>
      <c r="AJ23" s="829"/>
      <c r="AP23" s="1008"/>
      <c r="AQ23" s="1008"/>
    </row>
    <row r="24" spans="1:43" ht="17.100000000000001" customHeight="1">
      <c r="A24" s="1212"/>
      <c r="B24" s="1212"/>
      <c r="C24" s="1212"/>
      <c r="D24" s="1212"/>
      <c r="E24" s="1212"/>
      <c r="F24" s="1212"/>
      <c r="G24" s="1015">
        <v>1</v>
      </c>
      <c r="H24" s="1015"/>
      <c r="I24" s="1212"/>
      <c r="J24" s="1212"/>
      <c r="K24" s="966">
        <v>1</v>
      </c>
      <c r="L24" s="1030" t="str">
        <f>mergeValue(A24) &amp;"."&amp; mergeValue(B24)&amp;"."&amp; mergeValue(C24)&amp;"."&amp; mergeValue(D24)&amp;"."&amp; mergeValue(E24)&amp;"."&amp; mergeValue(F24)&amp;"."&amp; mergeValue(G24)</f>
        <v>1.1.1.1.1.1.1</v>
      </c>
      <c r="M24" s="1069" t="s">
        <v>642</v>
      </c>
      <c r="N24" s="646"/>
      <c r="O24" s="683">
        <v>1925.96</v>
      </c>
      <c r="P24" s="763"/>
      <c r="Q24" s="1094"/>
      <c r="R24" s="1218" t="s">
        <v>1894</v>
      </c>
      <c r="S24" s="1219" t="s">
        <v>84</v>
      </c>
      <c r="T24" s="1218" t="s">
        <v>1904</v>
      </c>
      <c r="U24" s="1219" t="s">
        <v>84</v>
      </c>
      <c r="V24" s="683">
        <v>1925.96</v>
      </c>
      <c r="W24" s="763"/>
      <c r="X24" s="1094"/>
      <c r="Y24" s="1218" t="s">
        <v>1905</v>
      </c>
      <c r="Z24" s="1219" t="s">
        <v>84</v>
      </c>
      <c r="AA24" s="1218" t="s">
        <v>1903</v>
      </c>
      <c r="AB24" s="1219" t="s">
        <v>85</v>
      </c>
      <c r="AC24" s="763"/>
      <c r="AD24" s="1229" t="s">
        <v>655</v>
      </c>
      <c r="AE24" s="1008" t="str">
        <f>strCheckDate(O25:AC25)</f>
        <v/>
      </c>
      <c r="AF24" s="829"/>
      <c r="AG24" s="829" t="str">
        <f t="shared" si="0"/>
        <v>вода</v>
      </c>
      <c r="AH24" s="829"/>
      <c r="AI24" s="829"/>
      <c r="AJ24" s="829"/>
      <c r="AP24" s="1008"/>
      <c r="AQ24" s="1008"/>
    </row>
    <row r="25" spans="1:43" ht="11.25" hidden="1" customHeight="1">
      <c r="A25" s="1212"/>
      <c r="B25" s="1212"/>
      <c r="C25" s="1212"/>
      <c r="D25" s="1212"/>
      <c r="E25" s="1212"/>
      <c r="F25" s="1212"/>
      <c r="G25" s="1015"/>
      <c r="H25" s="1015"/>
      <c r="I25" s="1212"/>
      <c r="J25" s="1212"/>
      <c r="K25" s="966"/>
      <c r="L25" s="800"/>
      <c r="M25" s="646"/>
      <c r="N25" s="646"/>
      <c r="O25" s="763"/>
      <c r="P25" s="763"/>
      <c r="Q25" s="769" t="str">
        <f>R24 &amp; "-" &amp; T24</f>
        <v>01.01.2020-30.06.2020</v>
      </c>
      <c r="R25" s="1218"/>
      <c r="S25" s="1219"/>
      <c r="T25" s="1218"/>
      <c r="U25" s="1219"/>
      <c r="V25" s="763"/>
      <c r="W25" s="763"/>
      <c r="X25" s="769" t="str">
        <f>Y24 &amp; "-" &amp; AA24</f>
        <v>01.07.2020-31.12.2020</v>
      </c>
      <c r="Y25" s="1218"/>
      <c r="Z25" s="1219"/>
      <c r="AA25" s="1218"/>
      <c r="AB25" s="1219"/>
      <c r="AC25" s="763"/>
      <c r="AD25" s="1230"/>
      <c r="AF25" s="829"/>
      <c r="AG25" s="829" t="str">
        <f t="shared" si="0"/>
        <v/>
      </c>
      <c r="AH25" s="829"/>
      <c r="AI25" s="829"/>
      <c r="AJ25" s="829"/>
      <c r="AP25" s="1008"/>
      <c r="AQ25" s="1008"/>
    </row>
    <row r="26" spans="1:43" ht="15" customHeight="1">
      <c r="A26" s="1212"/>
      <c r="B26" s="1212"/>
      <c r="C26" s="1212"/>
      <c r="D26" s="1212"/>
      <c r="E26" s="1212"/>
      <c r="F26" s="1212"/>
      <c r="G26" s="1026"/>
      <c r="H26" s="1015"/>
      <c r="I26" s="1212"/>
      <c r="J26" s="1212"/>
      <c r="K26" s="965"/>
      <c r="L26" s="688"/>
      <c r="M26" s="557" t="s">
        <v>25</v>
      </c>
      <c r="N26" s="1006"/>
      <c r="O26" s="1006"/>
      <c r="P26" s="1006"/>
      <c r="Q26" s="1006"/>
      <c r="R26" s="1006"/>
      <c r="S26" s="1006"/>
      <c r="T26" s="1006"/>
      <c r="U26" s="1006"/>
      <c r="V26" s="1006"/>
      <c r="W26" s="1006"/>
      <c r="X26" s="1006"/>
      <c r="Y26" s="1006"/>
      <c r="Z26" s="1006"/>
      <c r="AA26" s="1006"/>
      <c r="AB26" s="1006"/>
      <c r="AC26" s="762"/>
      <c r="AD26" s="1231"/>
      <c r="AF26" s="829"/>
      <c r="AG26" s="829" t="str">
        <f t="shared" si="0"/>
        <v>Добавить вид теплоносителя (параметры теплоносителя)</v>
      </c>
      <c r="AH26" s="829"/>
      <c r="AI26" s="829"/>
      <c r="AJ26" s="829"/>
      <c r="AP26" s="1008"/>
      <c r="AQ26" s="1008"/>
    </row>
    <row r="27" spans="1:43" ht="15" customHeight="1">
      <c r="A27" s="1212"/>
      <c r="B27" s="1212"/>
      <c r="C27" s="1212"/>
      <c r="D27" s="1212"/>
      <c r="E27" s="1212"/>
      <c r="F27" s="1026"/>
      <c r="G27" s="1026"/>
      <c r="H27" s="1015"/>
      <c r="I27" s="1212"/>
      <c r="J27" s="1026"/>
      <c r="K27" s="965"/>
      <c r="L27" s="688"/>
      <c r="M27" s="556" t="s">
        <v>11</v>
      </c>
      <c r="N27" s="1006"/>
      <c r="O27" s="1006"/>
      <c r="P27" s="1006"/>
      <c r="Q27" s="1006"/>
      <c r="R27" s="1006"/>
      <c r="S27" s="1006"/>
      <c r="T27" s="1006"/>
      <c r="U27" s="1005"/>
      <c r="V27" s="1006"/>
      <c r="W27" s="1006"/>
      <c r="X27" s="1006"/>
      <c r="Y27" s="1006"/>
      <c r="Z27" s="1006"/>
      <c r="AA27" s="1006"/>
      <c r="AB27" s="1005"/>
      <c r="AC27" s="1006"/>
      <c r="AD27" s="665"/>
      <c r="AF27" s="829"/>
      <c r="AG27" s="829" t="str">
        <f t="shared" si="0"/>
        <v>Добавить группу потребителей</v>
      </c>
      <c r="AH27" s="829"/>
      <c r="AI27" s="829"/>
      <c r="AJ27" s="829"/>
      <c r="AP27" s="1008"/>
      <c r="AQ27" s="1008"/>
    </row>
    <row r="28" spans="1:43" s="1061" customFormat="1" ht="101.25">
      <c r="A28" s="1212"/>
      <c r="B28" s="1212"/>
      <c r="C28" s="1212"/>
      <c r="D28" s="1212"/>
      <c r="E28" s="1212">
        <v>2</v>
      </c>
      <c r="F28" s="1114"/>
      <c r="G28" s="1114"/>
      <c r="H28" s="1079">
        <v>1</v>
      </c>
      <c r="I28" s="1248" t="s">
        <v>1899</v>
      </c>
      <c r="J28" s="1114"/>
      <c r="K28" s="965"/>
      <c r="L28" s="1119" t="str">
        <f>mergeValue(A28) &amp;"."&amp; mergeValue(B28)&amp;"."&amp; mergeValue(C28)&amp;"."&amp; mergeValue(D28)&amp;"."&amp; mergeValue(E28)</f>
        <v>1.1.1.1.2</v>
      </c>
      <c r="M28" s="554" t="s">
        <v>9</v>
      </c>
      <c r="N28" s="646"/>
      <c r="O28" s="1215" t="s">
        <v>301</v>
      </c>
      <c r="P28" s="1216"/>
      <c r="Q28" s="1216"/>
      <c r="R28" s="1216"/>
      <c r="S28" s="1216"/>
      <c r="T28" s="1216"/>
      <c r="U28" s="1216"/>
      <c r="V28" s="1216"/>
      <c r="W28" s="1216"/>
      <c r="X28" s="1216"/>
      <c r="Y28" s="1216"/>
      <c r="Z28" s="1216"/>
      <c r="AA28" s="1216"/>
      <c r="AB28" s="1216"/>
      <c r="AC28" s="1217"/>
      <c r="AD28" s="630" t="s">
        <v>638</v>
      </c>
      <c r="AE28" s="1008"/>
      <c r="AF28" s="829"/>
      <c r="AG28" s="829" t="str">
        <f t="shared" si="0"/>
        <v>Схема подключения теплопотребляющей установки к коллектору источника тепловой энергии</v>
      </c>
      <c r="AH28" s="829"/>
      <c r="AI28" s="829"/>
      <c r="AJ28" s="829"/>
      <c r="AK28" s="1008"/>
      <c r="AL28" s="1008"/>
      <c r="AM28" s="1008"/>
      <c r="AN28" s="1008"/>
      <c r="AO28" s="1008"/>
      <c r="AP28" s="1008"/>
      <c r="AQ28" s="1008"/>
    </row>
    <row r="29" spans="1:43" s="1061" customFormat="1" ht="90">
      <c r="A29" s="1212"/>
      <c r="B29" s="1212"/>
      <c r="C29" s="1212"/>
      <c r="D29" s="1212"/>
      <c r="E29" s="1212"/>
      <c r="F29" s="1212">
        <v>1</v>
      </c>
      <c r="G29" s="1079"/>
      <c r="H29" s="1079"/>
      <c r="I29" s="1212"/>
      <c r="J29" s="1212">
        <v>1</v>
      </c>
      <c r="K29" s="966"/>
      <c r="L29" s="1119" t="str">
        <f>mergeValue(A29) &amp;"."&amp; mergeValue(B29)&amp;"."&amp; mergeValue(C29)&amp;"."&amp; mergeValue(D29)&amp;"."&amp; mergeValue(E29)&amp;"."&amp; mergeValue(F29)</f>
        <v>1.1.1.1.2.1</v>
      </c>
      <c r="M29" s="555" t="s">
        <v>10</v>
      </c>
      <c r="N29" s="646"/>
      <c r="O29" s="1215" t="s">
        <v>304</v>
      </c>
      <c r="P29" s="1216"/>
      <c r="Q29" s="1216"/>
      <c r="R29" s="1216"/>
      <c r="S29" s="1216"/>
      <c r="T29" s="1216"/>
      <c r="U29" s="1216"/>
      <c r="V29" s="1216"/>
      <c r="W29" s="1216"/>
      <c r="X29" s="1216"/>
      <c r="Y29" s="1216"/>
      <c r="Z29" s="1216"/>
      <c r="AA29" s="1216"/>
      <c r="AB29" s="1216"/>
      <c r="AC29" s="1217"/>
      <c r="AD29" s="630" t="s">
        <v>636</v>
      </c>
      <c r="AE29" s="1008"/>
      <c r="AF29" s="829"/>
      <c r="AG29" s="829" t="str">
        <f t="shared" si="0"/>
        <v>Группа потребителей</v>
      </c>
      <c r="AH29" s="829"/>
      <c r="AI29" s="829"/>
      <c r="AJ29" s="829"/>
      <c r="AK29" s="1008"/>
      <c r="AL29" s="1008"/>
      <c r="AM29" s="1008"/>
      <c r="AN29" s="1008"/>
      <c r="AO29" s="1008"/>
      <c r="AP29" s="1008"/>
      <c r="AQ29" s="1008"/>
    </row>
    <row r="30" spans="1:43" s="1061" customFormat="1" ht="17.100000000000001" customHeight="1">
      <c r="A30" s="1212"/>
      <c r="B30" s="1212"/>
      <c r="C30" s="1212"/>
      <c r="D30" s="1212"/>
      <c r="E30" s="1212"/>
      <c r="F30" s="1212"/>
      <c r="G30" s="1079">
        <v>1</v>
      </c>
      <c r="H30" s="1079"/>
      <c r="I30" s="1212"/>
      <c r="J30" s="1212"/>
      <c r="K30" s="966">
        <v>1</v>
      </c>
      <c r="L30" s="1119" t="str">
        <f>mergeValue(A30) &amp;"."&amp; mergeValue(B30)&amp;"."&amp; mergeValue(C30)&amp;"."&amp; mergeValue(D30)&amp;"."&amp; mergeValue(E30)&amp;"."&amp; mergeValue(F30)&amp;"."&amp; mergeValue(G30)</f>
        <v>1.1.1.1.2.1.1</v>
      </c>
      <c r="M30" s="1069" t="s">
        <v>642</v>
      </c>
      <c r="N30" s="646"/>
      <c r="O30" s="683">
        <v>1015</v>
      </c>
      <c r="P30" s="763"/>
      <c r="Q30" s="1094"/>
      <c r="R30" s="1247" t="s">
        <v>1894</v>
      </c>
      <c r="S30" s="1219" t="s">
        <v>84</v>
      </c>
      <c r="T30" s="1247" t="s">
        <v>1904</v>
      </c>
      <c r="U30" s="1219" t="s">
        <v>84</v>
      </c>
      <c r="V30" s="683">
        <v>1035.55</v>
      </c>
      <c r="W30" s="763"/>
      <c r="X30" s="1094"/>
      <c r="Y30" s="1247" t="s">
        <v>1905</v>
      </c>
      <c r="Z30" s="1219" t="s">
        <v>84</v>
      </c>
      <c r="AA30" s="1247" t="s">
        <v>1903</v>
      </c>
      <c r="AB30" s="1219" t="s">
        <v>85</v>
      </c>
      <c r="AC30" s="763"/>
      <c r="AD30" s="1229" t="s">
        <v>655</v>
      </c>
      <c r="AE30" s="1008" t="str">
        <f>strCheckDate(O31:AC31)</f>
        <v/>
      </c>
      <c r="AF30" s="829"/>
      <c r="AG30" s="829" t="str">
        <f t="shared" si="0"/>
        <v>вода</v>
      </c>
      <c r="AH30" s="829"/>
      <c r="AI30" s="829"/>
      <c r="AJ30" s="829"/>
      <c r="AK30" s="1008"/>
      <c r="AL30" s="1008"/>
      <c r="AM30" s="1008"/>
      <c r="AN30" s="1008"/>
      <c r="AO30" s="1008"/>
      <c r="AP30" s="1008"/>
      <c r="AQ30" s="1008"/>
    </row>
    <row r="31" spans="1:43" s="1061" customFormat="1" ht="11.25" hidden="1" customHeight="1">
      <c r="A31" s="1212"/>
      <c r="B31" s="1212"/>
      <c r="C31" s="1212"/>
      <c r="D31" s="1212"/>
      <c r="E31" s="1212"/>
      <c r="F31" s="1212"/>
      <c r="G31" s="1079"/>
      <c r="H31" s="1079"/>
      <c r="I31" s="1212"/>
      <c r="J31" s="1212"/>
      <c r="K31" s="966"/>
      <c r="L31" s="800"/>
      <c r="M31" s="646"/>
      <c r="N31" s="646"/>
      <c r="O31" s="763"/>
      <c r="P31" s="763"/>
      <c r="Q31" s="769" t="str">
        <f>R30 &amp; "-" &amp; T30</f>
        <v>01.01.2020-30.06.2020</v>
      </c>
      <c r="R31" s="1218"/>
      <c r="S31" s="1219"/>
      <c r="T31" s="1218"/>
      <c r="U31" s="1219"/>
      <c r="V31" s="763"/>
      <c r="W31" s="763"/>
      <c r="X31" s="769" t="str">
        <f>Y30 &amp; "-" &amp; AA30</f>
        <v>01.07.2020-31.12.2020</v>
      </c>
      <c r="Y31" s="1218"/>
      <c r="Z31" s="1219"/>
      <c r="AA31" s="1218"/>
      <c r="AB31" s="1219"/>
      <c r="AC31" s="763"/>
      <c r="AD31" s="1230"/>
      <c r="AE31" s="1008"/>
      <c r="AF31" s="829"/>
      <c r="AG31" s="829" t="str">
        <f t="shared" si="0"/>
        <v/>
      </c>
      <c r="AH31" s="829"/>
      <c r="AI31" s="829"/>
      <c r="AJ31" s="829"/>
      <c r="AK31" s="1008"/>
      <c r="AL31" s="1008"/>
      <c r="AM31" s="1008"/>
      <c r="AN31" s="1008"/>
      <c r="AO31" s="1008"/>
      <c r="AP31" s="1008"/>
      <c r="AQ31" s="1008"/>
    </row>
    <row r="32" spans="1:43" s="1061" customFormat="1" ht="15" customHeight="1">
      <c r="A32" s="1212"/>
      <c r="B32" s="1212"/>
      <c r="C32" s="1212"/>
      <c r="D32" s="1212"/>
      <c r="E32" s="1212"/>
      <c r="F32" s="1212"/>
      <c r="G32" s="1114"/>
      <c r="H32" s="1079"/>
      <c r="I32" s="1212"/>
      <c r="J32" s="1212"/>
      <c r="K32" s="965"/>
      <c r="L32" s="688"/>
      <c r="M32" s="557" t="s">
        <v>25</v>
      </c>
      <c r="N32" s="1006"/>
      <c r="O32" s="1006"/>
      <c r="P32" s="1006"/>
      <c r="Q32" s="1006"/>
      <c r="R32" s="1006"/>
      <c r="S32" s="1006"/>
      <c r="T32" s="1006"/>
      <c r="U32" s="1006"/>
      <c r="V32" s="1006"/>
      <c r="W32" s="1006"/>
      <c r="X32" s="1006"/>
      <c r="Y32" s="1006"/>
      <c r="Z32" s="1006"/>
      <c r="AA32" s="1006"/>
      <c r="AB32" s="1006"/>
      <c r="AC32" s="762"/>
      <c r="AD32" s="1231"/>
      <c r="AE32" s="1008"/>
      <c r="AF32" s="829"/>
      <c r="AG32" s="829" t="str">
        <f t="shared" si="0"/>
        <v>Добавить вид теплоносителя (параметры теплоносителя)</v>
      </c>
      <c r="AH32" s="829"/>
      <c r="AI32" s="829"/>
      <c r="AJ32" s="829"/>
      <c r="AK32" s="1008"/>
      <c r="AL32" s="1008"/>
      <c r="AM32" s="1008"/>
      <c r="AN32" s="1008"/>
      <c r="AO32" s="1008"/>
      <c r="AP32" s="1008"/>
      <c r="AQ32" s="1008"/>
    </row>
    <row r="33" spans="1:43" s="1061" customFormat="1" ht="15" customHeight="1">
      <c r="A33" s="1212"/>
      <c r="B33" s="1212"/>
      <c r="C33" s="1212"/>
      <c r="D33" s="1212"/>
      <c r="E33" s="1212"/>
      <c r="F33" s="1114"/>
      <c r="G33" s="1114"/>
      <c r="H33" s="1079"/>
      <c r="I33" s="1212"/>
      <c r="J33" s="1114"/>
      <c r="K33" s="965"/>
      <c r="L33" s="688"/>
      <c r="M33" s="556" t="s">
        <v>11</v>
      </c>
      <c r="N33" s="1006"/>
      <c r="O33" s="1006"/>
      <c r="P33" s="1006"/>
      <c r="Q33" s="1006"/>
      <c r="R33" s="1006"/>
      <c r="S33" s="1006"/>
      <c r="T33" s="1006"/>
      <c r="U33" s="1005"/>
      <c r="V33" s="1006"/>
      <c r="W33" s="1006"/>
      <c r="X33" s="1006"/>
      <c r="Y33" s="1006"/>
      <c r="Z33" s="1006"/>
      <c r="AA33" s="1006"/>
      <c r="AB33" s="1005"/>
      <c r="AC33" s="1006"/>
      <c r="AD33" s="665"/>
      <c r="AE33" s="1008"/>
      <c r="AF33" s="829"/>
      <c r="AG33" s="829" t="str">
        <f t="shared" si="0"/>
        <v>Добавить группу потребителей</v>
      </c>
      <c r="AH33" s="829"/>
      <c r="AI33" s="829"/>
      <c r="AJ33" s="829"/>
      <c r="AK33" s="1008"/>
      <c r="AL33" s="1008"/>
      <c r="AM33" s="1008"/>
      <c r="AN33" s="1008"/>
      <c r="AO33" s="1008"/>
      <c r="AP33" s="1008"/>
      <c r="AQ33" s="1008"/>
    </row>
    <row r="34" spans="1:43" ht="15" customHeight="1">
      <c r="A34" s="1212"/>
      <c r="B34" s="1212"/>
      <c r="C34" s="1212"/>
      <c r="D34" s="1212"/>
      <c r="E34" s="964"/>
      <c r="F34" s="1026"/>
      <c r="G34" s="1026"/>
      <c r="H34" s="1026"/>
      <c r="I34" s="979"/>
      <c r="J34" s="994"/>
      <c r="K34" s="963"/>
      <c r="L34" s="688"/>
      <c r="M34" s="1001" t="s">
        <v>12</v>
      </c>
      <c r="N34" s="1006"/>
      <c r="O34" s="1006"/>
      <c r="P34" s="1006"/>
      <c r="Q34" s="1006"/>
      <c r="R34" s="1006"/>
      <c r="S34" s="1006"/>
      <c r="T34" s="1006"/>
      <c r="U34" s="1005"/>
      <c r="V34" s="1006"/>
      <c r="W34" s="1006"/>
      <c r="X34" s="1006"/>
      <c r="Y34" s="1006"/>
      <c r="Z34" s="1006"/>
      <c r="AA34" s="1006"/>
      <c r="AB34" s="1005"/>
      <c r="AC34" s="1006"/>
      <c r="AD34" s="665"/>
      <c r="AF34" s="829"/>
      <c r="AG34" s="829" t="str">
        <f t="shared" si="0"/>
        <v>Добавить схему подключения</v>
      </c>
      <c r="AH34" s="829"/>
      <c r="AI34" s="829"/>
      <c r="AJ34" s="829"/>
      <c r="AP34" s="1008"/>
      <c r="AQ34" s="1008"/>
    </row>
    <row r="35" spans="1:43" ht="11.25">
      <c r="A35" s="990"/>
      <c r="B35" s="990"/>
      <c r="C35" s="990"/>
      <c r="D35" s="990"/>
      <c r="E35" s="990"/>
      <c r="F35" s="990"/>
      <c r="G35" s="990"/>
      <c r="H35" s="990"/>
      <c r="I35" s="990"/>
      <c r="J35" s="990"/>
      <c r="K35" s="990"/>
      <c r="AE35" s="990"/>
      <c r="AF35" s="990"/>
      <c r="AG35" s="990"/>
      <c r="AH35" s="990"/>
      <c r="AI35" s="990"/>
      <c r="AJ35" s="990"/>
      <c r="AK35" s="990"/>
      <c r="AL35" s="990"/>
      <c r="AM35" s="990"/>
      <c r="AN35" s="990"/>
      <c r="AO35" s="990"/>
    </row>
    <row r="36" spans="1:43" ht="90" customHeight="1">
      <c r="L36" s="1">
        <v>1</v>
      </c>
      <c r="M36" s="1205" t="s">
        <v>632</v>
      </c>
      <c r="N36" s="1205"/>
      <c r="O36" s="1205"/>
      <c r="P36" s="1205"/>
      <c r="Q36" s="1205"/>
      <c r="R36" s="1205"/>
      <c r="S36" s="1205"/>
      <c r="T36" s="1205"/>
      <c r="U36" s="1205"/>
      <c r="V36" s="1205"/>
      <c r="W36" s="1205"/>
      <c r="X36" s="1205"/>
      <c r="Y36" s="1205"/>
      <c r="Z36" s="1205"/>
      <c r="AA36" s="1205"/>
      <c r="AB36" s="1205"/>
      <c r="AC36" s="1205"/>
      <c r="AD36" s="1205"/>
    </row>
  </sheetData>
  <sheetProtection password="FA9C" sheet="1" objects="1" scenarios="1" formatColumns="0" formatRows="0"/>
  <dataConsolidate leftLabels="1"/>
  <mergeCells count="66">
    <mergeCell ref="AD24:AD26"/>
    <mergeCell ref="M36:AD36"/>
    <mergeCell ref="O21:AC21"/>
    <mergeCell ref="E22:E27"/>
    <mergeCell ref="I22:I27"/>
    <mergeCell ref="O22:AC22"/>
    <mergeCell ref="F23:F26"/>
    <mergeCell ref="J23:J26"/>
    <mergeCell ref="O23:AC23"/>
    <mergeCell ref="R24:R25"/>
    <mergeCell ref="S24:S25"/>
    <mergeCell ref="T24:T25"/>
    <mergeCell ref="R30:R31"/>
    <mergeCell ref="S30:S31"/>
    <mergeCell ref="T30:T31"/>
    <mergeCell ref="U30:U31"/>
    <mergeCell ref="S17:T17"/>
    <mergeCell ref="A18:A34"/>
    <mergeCell ref="O18:AC18"/>
    <mergeCell ref="B19:B34"/>
    <mergeCell ref="O19:AC19"/>
    <mergeCell ref="C20:C34"/>
    <mergeCell ref="O20:AC20"/>
    <mergeCell ref="D21:D34"/>
    <mergeCell ref="U24:U25"/>
    <mergeCell ref="AB24:AB25"/>
    <mergeCell ref="E28:E33"/>
    <mergeCell ref="I28:I33"/>
    <mergeCell ref="O28:AC28"/>
    <mergeCell ref="F29:F32"/>
    <mergeCell ref="J29:J32"/>
    <mergeCell ref="O29:AC29"/>
    <mergeCell ref="L13:AC13"/>
    <mergeCell ref="AD13:AD16"/>
    <mergeCell ref="L14:L16"/>
    <mergeCell ref="M14:M16"/>
    <mergeCell ref="O14:T14"/>
    <mergeCell ref="U14:U16"/>
    <mergeCell ref="AC14:AC16"/>
    <mergeCell ref="O15:O16"/>
    <mergeCell ref="P15:Q15"/>
    <mergeCell ref="R15:T15"/>
    <mergeCell ref="S16:T16"/>
    <mergeCell ref="V14:AA14"/>
    <mergeCell ref="AB14:AB16"/>
    <mergeCell ref="V15:V16"/>
    <mergeCell ref="W15:X15"/>
    <mergeCell ref="Y15:AA15"/>
    <mergeCell ref="V12:AB12"/>
    <mergeCell ref="L11:M11"/>
    <mergeCell ref="L5:T5"/>
    <mergeCell ref="O7:T7"/>
    <mergeCell ref="O8:T8"/>
    <mergeCell ref="O9:T9"/>
    <mergeCell ref="O10:T10"/>
    <mergeCell ref="O12:U12"/>
    <mergeCell ref="Z16:AA16"/>
    <mergeCell ref="Z17:AA17"/>
    <mergeCell ref="Y24:Y25"/>
    <mergeCell ref="Z24:Z25"/>
    <mergeCell ref="AA24:AA25"/>
    <mergeCell ref="Y30:Y31"/>
    <mergeCell ref="Z30:Z31"/>
    <mergeCell ref="AA30:AA31"/>
    <mergeCell ref="AB30:AB31"/>
    <mergeCell ref="AD30:AD32"/>
  </mergeCells>
  <dataValidations count="11">
    <dataValidation allowBlank="1" sqref="WWA983068:WWL983074 JO65564:JZ65570 TK65564:TV65570 ADG65564:ADR65570 ANC65564:ANN65570 AWY65564:AXJ65570 BGU65564:BHF65570 BQQ65564:BRB65570 CAM65564:CAX65570 CKI65564:CKT65570 CUE65564:CUP65570 DEA65564:DEL65570 DNW65564:DOH65570 DXS65564:DYD65570 EHO65564:EHZ65570 ERK65564:ERV65570 FBG65564:FBR65570 FLC65564:FLN65570 FUY65564:FVJ65570 GEU65564:GFF65570 GOQ65564:GPB65570 GYM65564:GYX65570 HII65564:HIT65570 HSE65564:HSP65570 ICA65564:ICL65570 ILW65564:IMH65570 IVS65564:IWD65570 JFO65564:JFZ65570 JPK65564:JPV65570 JZG65564:JZR65570 KJC65564:KJN65570 KSY65564:KTJ65570 LCU65564:LDF65570 LMQ65564:LNB65570 LWM65564:LWX65570 MGI65564:MGT65570 MQE65564:MQP65570 NAA65564:NAL65570 NJW65564:NKH65570 NTS65564:NUD65570 ODO65564:ODZ65570 ONK65564:ONV65570 OXG65564:OXR65570 PHC65564:PHN65570 PQY65564:PRJ65570 QAU65564:QBF65570 QKQ65564:QLB65570 QUM65564:QUX65570 REI65564:RET65570 ROE65564:ROP65570 RYA65564:RYL65570 SHW65564:SIH65570 SRS65564:SSD65570 TBO65564:TBZ65570 TLK65564:TLV65570 TVG65564:TVR65570 UFC65564:UFN65570 UOY65564:UPJ65570 UYU65564:UZF65570 VIQ65564:VJB65570 VSM65564:VSX65570 WCI65564:WCT65570 WME65564:WMP65570 WWA65564:WWL65570 JO131100:JZ131106 TK131100:TV131106 ADG131100:ADR131106 ANC131100:ANN131106 AWY131100:AXJ131106 BGU131100:BHF131106 BQQ131100:BRB131106 CAM131100:CAX131106 CKI131100:CKT131106 CUE131100:CUP131106 DEA131100:DEL131106 DNW131100:DOH131106 DXS131100:DYD131106 EHO131100:EHZ131106 ERK131100:ERV131106 FBG131100:FBR131106 FLC131100:FLN131106 FUY131100:FVJ131106 GEU131100:GFF131106 GOQ131100:GPB131106 GYM131100:GYX131106 HII131100:HIT131106 HSE131100:HSP131106 ICA131100:ICL131106 ILW131100:IMH131106 IVS131100:IWD131106 JFO131100:JFZ131106 JPK131100:JPV131106 JZG131100:JZR131106 KJC131100:KJN131106 KSY131100:KTJ131106 LCU131100:LDF131106 LMQ131100:LNB131106 LWM131100:LWX131106 MGI131100:MGT131106 MQE131100:MQP131106 NAA131100:NAL131106 NJW131100:NKH131106 NTS131100:NUD131106 ODO131100:ODZ131106 ONK131100:ONV131106 OXG131100:OXR131106 PHC131100:PHN131106 PQY131100:PRJ131106 QAU131100:QBF131106 QKQ131100:QLB131106 QUM131100:QUX131106 REI131100:RET131106 ROE131100:ROP131106 RYA131100:RYL131106 SHW131100:SIH131106 SRS131100:SSD131106 TBO131100:TBZ131106 TLK131100:TLV131106 TVG131100:TVR131106 UFC131100:UFN131106 UOY131100:UPJ131106 UYU131100:UZF131106 VIQ131100:VJB131106 VSM131100:VSX131106 WCI131100:WCT131106 WME131100:WMP131106 WWA131100:WWL131106 JO196636:JZ196642 TK196636:TV196642 ADG196636:ADR196642 ANC196636:ANN196642 AWY196636:AXJ196642 BGU196636:BHF196642 BQQ196636:BRB196642 CAM196636:CAX196642 CKI196636:CKT196642 CUE196636:CUP196642 DEA196636:DEL196642 DNW196636:DOH196642 DXS196636:DYD196642 EHO196636:EHZ196642 ERK196636:ERV196642 FBG196636:FBR196642 FLC196636:FLN196642 FUY196636:FVJ196642 GEU196636:GFF196642 GOQ196636:GPB196642 GYM196636:GYX196642 HII196636:HIT196642 HSE196636:HSP196642 ICA196636:ICL196642 ILW196636:IMH196642 IVS196636:IWD196642 JFO196636:JFZ196642 JPK196636:JPV196642 JZG196636:JZR196642 KJC196636:KJN196642 KSY196636:KTJ196642 LCU196636:LDF196642 LMQ196636:LNB196642 LWM196636:LWX196642 MGI196636:MGT196642 MQE196636:MQP196642 NAA196636:NAL196642 NJW196636:NKH196642 NTS196636:NUD196642 ODO196636:ODZ196642 ONK196636:ONV196642 OXG196636:OXR196642 PHC196636:PHN196642 PQY196636:PRJ196642 QAU196636:QBF196642 QKQ196636:QLB196642 QUM196636:QUX196642 REI196636:RET196642 ROE196636:ROP196642 RYA196636:RYL196642 SHW196636:SIH196642 SRS196636:SSD196642 TBO196636:TBZ196642 TLK196636:TLV196642 TVG196636:TVR196642 UFC196636:UFN196642 UOY196636:UPJ196642 UYU196636:UZF196642 VIQ196636:VJB196642 VSM196636:VSX196642 WCI196636:WCT196642 WME196636:WMP196642 WWA196636:WWL196642 JO262172:JZ262178 TK262172:TV262178 ADG262172:ADR262178 ANC262172:ANN262178 AWY262172:AXJ262178 BGU262172:BHF262178 BQQ262172:BRB262178 CAM262172:CAX262178 CKI262172:CKT262178 CUE262172:CUP262178 DEA262172:DEL262178 DNW262172:DOH262178 DXS262172:DYD262178 EHO262172:EHZ262178 ERK262172:ERV262178 FBG262172:FBR262178 FLC262172:FLN262178 FUY262172:FVJ262178 GEU262172:GFF262178 GOQ262172:GPB262178 GYM262172:GYX262178 HII262172:HIT262178 HSE262172:HSP262178 ICA262172:ICL262178 ILW262172:IMH262178 IVS262172:IWD262178 JFO262172:JFZ262178 JPK262172:JPV262178 JZG262172:JZR262178 KJC262172:KJN262178 KSY262172:KTJ262178 LCU262172:LDF262178 LMQ262172:LNB262178 LWM262172:LWX262178 MGI262172:MGT262178 MQE262172:MQP262178 NAA262172:NAL262178 NJW262172:NKH262178 NTS262172:NUD262178 ODO262172:ODZ262178 ONK262172:ONV262178 OXG262172:OXR262178 PHC262172:PHN262178 PQY262172:PRJ262178 QAU262172:QBF262178 QKQ262172:QLB262178 QUM262172:QUX262178 REI262172:RET262178 ROE262172:ROP262178 RYA262172:RYL262178 SHW262172:SIH262178 SRS262172:SSD262178 TBO262172:TBZ262178 TLK262172:TLV262178 TVG262172:TVR262178 UFC262172:UFN262178 UOY262172:UPJ262178 UYU262172:UZF262178 VIQ262172:VJB262178 VSM262172:VSX262178 WCI262172:WCT262178 WME262172:WMP262178 WWA262172:WWL262178 JO327708:JZ327714 TK327708:TV327714 ADG327708:ADR327714 ANC327708:ANN327714 AWY327708:AXJ327714 BGU327708:BHF327714 BQQ327708:BRB327714 CAM327708:CAX327714 CKI327708:CKT327714 CUE327708:CUP327714 DEA327708:DEL327714 DNW327708:DOH327714 DXS327708:DYD327714 EHO327708:EHZ327714 ERK327708:ERV327714 FBG327708:FBR327714 FLC327708:FLN327714 FUY327708:FVJ327714 GEU327708:GFF327714 GOQ327708:GPB327714 GYM327708:GYX327714 HII327708:HIT327714 HSE327708:HSP327714 ICA327708:ICL327714 ILW327708:IMH327714 IVS327708:IWD327714 JFO327708:JFZ327714 JPK327708:JPV327714 JZG327708:JZR327714 KJC327708:KJN327714 KSY327708:KTJ327714 LCU327708:LDF327714 LMQ327708:LNB327714 LWM327708:LWX327714 MGI327708:MGT327714 MQE327708:MQP327714 NAA327708:NAL327714 NJW327708:NKH327714 NTS327708:NUD327714 ODO327708:ODZ327714 ONK327708:ONV327714 OXG327708:OXR327714 PHC327708:PHN327714 PQY327708:PRJ327714 QAU327708:QBF327714 QKQ327708:QLB327714 QUM327708:QUX327714 REI327708:RET327714 ROE327708:ROP327714 RYA327708:RYL327714 SHW327708:SIH327714 SRS327708:SSD327714 TBO327708:TBZ327714 TLK327708:TLV327714 TVG327708:TVR327714 UFC327708:UFN327714 UOY327708:UPJ327714 UYU327708:UZF327714 VIQ327708:VJB327714 VSM327708:VSX327714 WCI327708:WCT327714 WME327708:WMP327714 WWA327708:WWL327714 JO393244:JZ393250 TK393244:TV393250 ADG393244:ADR393250 ANC393244:ANN393250 AWY393244:AXJ393250 BGU393244:BHF393250 BQQ393244:BRB393250 CAM393244:CAX393250 CKI393244:CKT393250 CUE393244:CUP393250 DEA393244:DEL393250 DNW393244:DOH393250 DXS393244:DYD393250 EHO393244:EHZ393250 ERK393244:ERV393250 FBG393244:FBR393250 FLC393244:FLN393250 FUY393244:FVJ393250 GEU393244:GFF393250 GOQ393244:GPB393250 GYM393244:GYX393250 HII393244:HIT393250 HSE393244:HSP393250 ICA393244:ICL393250 ILW393244:IMH393250 IVS393244:IWD393250 JFO393244:JFZ393250 JPK393244:JPV393250 JZG393244:JZR393250 KJC393244:KJN393250 KSY393244:KTJ393250 LCU393244:LDF393250 LMQ393244:LNB393250 LWM393244:LWX393250 MGI393244:MGT393250 MQE393244:MQP393250 NAA393244:NAL393250 NJW393244:NKH393250 NTS393244:NUD393250 ODO393244:ODZ393250 ONK393244:ONV393250 OXG393244:OXR393250 PHC393244:PHN393250 PQY393244:PRJ393250 QAU393244:QBF393250 QKQ393244:QLB393250 QUM393244:QUX393250 REI393244:RET393250 ROE393244:ROP393250 RYA393244:RYL393250 SHW393244:SIH393250 SRS393244:SSD393250 TBO393244:TBZ393250 TLK393244:TLV393250 TVG393244:TVR393250 UFC393244:UFN393250 UOY393244:UPJ393250 UYU393244:UZF393250 VIQ393244:VJB393250 VSM393244:VSX393250 WCI393244:WCT393250 WME393244:WMP393250 WWA393244:WWL393250 JO458780:JZ458786 TK458780:TV458786 ADG458780:ADR458786 ANC458780:ANN458786 AWY458780:AXJ458786 BGU458780:BHF458786 BQQ458780:BRB458786 CAM458780:CAX458786 CKI458780:CKT458786 CUE458780:CUP458786 DEA458780:DEL458786 DNW458780:DOH458786 DXS458780:DYD458786 EHO458780:EHZ458786 ERK458780:ERV458786 FBG458780:FBR458786 FLC458780:FLN458786 FUY458780:FVJ458786 GEU458780:GFF458786 GOQ458780:GPB458786 GYM458780:GYX458786 HII458780:HIT458786 HSE458780:HSP458786 ICA458780:ICL458786 ILW458780:IMH458786 IVS458780:IWD458786 JFO458780:JFZ458786 JPK458780:JPV458786 JZG458780:JZR458786 KJC458780:KJN458786 KSY458780:KTJ458786 LCU458780:LDF458786 LMQ458780:LNB458786 LWM458780:LWX458786 MGI458780:MGT458786 MQE458780:MQP458786 NAA458780:NAL458786 NJW458780:NKH458786 NTS458780:NUD458786 ODO458780:ODZ458786 ONK458780:ONV458786 OXG458780:OXR458786 PHC458780:PHN458786 PQY458780:PRJ458786 QAU458780:QBF458786 QKQ458780:QLB458786 QUM458780:QUX458786 REI458780:RET458786 ROE458780:ROP458786 RYA458780:RYL458786 SHW458780:SIH458786 SRS458780:SSD458786 TBO458780:TBZ458786 TLK458780:TLV458786 TVG458780:TVR458786 UFC458780:UFN458786 UOY458780:UPJ458786 UYU458780:UZF458786 VIQ458780:VJB458786 VSM458780:VSX458786 WCI458780:WCT458786 WME458780:WMP458786 WWA458780:WWL458786 JO524316:JZ524322 TK524316:TV524322 ADG524316:ADR524322 ANC524316:ANN524322 AWY524316:AXJ524322 BGU524316:BHF524322 BQQ524316:BRB524322 CAM524316:CAX524322 CKI524316:CKT524322 CUE524316:CUP524322 DEA524316:DEL524322 DNW524316:DOH524322 DXS524316:DYD524322 EHO524316:EHZ524322 ERK524316:ERV524322 FBG524316:FBR524322 FLC524316:FLN524322 FUY524316:FVJ524322 GEU524316:GFF524322 GOQ524316:GPB524322 GYM524316:GYX524322 HII524316:HIT524322 HSE524316:HSP524322 ICA524316:ICL524322 ILW524316:IMH524322 IVS524316:IWD524322 JFO524316:JFZ524322 JPK524316:JPV524322 JZG524316:JZR524322 KJC524316:KJN524322 KSY524316:KTJ524322 LCU524316:LDF524322 LMQ524316:LNB524322 LWM524316:LWX524322 MGI524316:MGT524322 MQE524316:MQP524322 NAA524316:NAL524322 NJW524316:NKH524322 NTS524316:NUD524322 ODO524316:ODZ524322 ONK524316:ONV524322 OXG524316:OXR524322 PHC524316:PHN524322 PQY524316:PRJ524322 QAU524316:QBF524322 QKQ524316:QLB524322 QUM524316:QUX524322 REI524316:RET524322 ROE524316:ROP524322 RYA524316:RYL524322 SHW524316:SIH524322 SRS524316:SSD524322 TBO524316:TBZ524322 TLK524316:TLV524322 TVG524316:TVR524322 UFC524316:UFN524322 UOY524316:UPJ524322 UYU524316:UZF524322 VIQ524316:VJB524322 VSM524316:VSX524322 WCI524316:WCT524322 WME524316:WMP524322 WWA524316:WWL524322 JO589852:JZ589858 TK589852:TV589858 ADG589852:ADR589858 ANC589852:ANN589858 AWY589852:AXJ589858 BGU589852:BHF589858 BQQ589852:BRB589858 CAM589852:CAX589858 CKI589852:CKT589858 CUE589852:CUP589858 DEA589852:DEL589858 DNW589852:DOH589858 DXS589852:DYD589858 EHO589852:EHZ589858 ERK589852:ERV589858 FBG589852:FBR589858 FLC589852:FLN589858 FUY589852:FVJ589858 GEU589852:GFF589858 GOQ589852:GPB589858 GYM589852:GYX589858 HII589852:HIT589858 HSE589852:HSP589858 ICA589852:ICL589858 ILW589852:IMH589858 IVS589852:IWD589858 JFO589852:JFZ589858 JPK589852:JPV589858 JZG589852:JZR589858 KJC589852:KJN589858 KSY589852:KTJ589858 LCU589852:LDF589858 LMQ589852:LNB589858 LWM589852:LWX589858 MGI589852:MGT589858 MQE589852:MQP589858 NAA589852:NAL589858 NJW589852:NKH589858 NTS589852:NUD589858 ODO589852:ODZ589858 ONK589852:ONV589858 OXG589852:OXR589858 PHC589852:PHN589858 PQY589852:PRJ589858 QAU589852:QBF589858 QKQ589852:QLB589858 QUM589852:QUX589858 REI589852:RET589858 ROE589852:ROP589858 RYA589852:RYL589858 SHW589852:SIH589858 SRS589852:SSD589858 TBO589852:TBZ589858 TLK589852:TLV589858 TVG589852:TVR589858 UFC589852:UFN589858 UOY589852:UPJ589858 UYU589852:UZF589858 VIQ589852:VJB589858 VSM589852:VSX589858 WCI589852:WCT589858 WME589852:WMP589858 WWA589852:WWL589858 JO655388:JZ655394 TK655388:TV655394 ADG655388:ADR655394 ANC655388:ANN655394 AWY655388:AXJ655394 BGU655388:BHF655394 BQQ655388:BRB655394 CAM655388:CAX655394 CKI655388:CKT655394 CUE655388:CUP655394 DEA655388:DEL655394 DNW655388:DOH655394 DXS655388:DYD655394 EHO655388:EHZ655394 ERK655388:ERV655394 FBG655388:FBR655394 FLC655388:FLN655394 FUY655388:FVJ655394 GEU655388:GFF655394 GOQ655388:GPB655394 GYM655388:GYX655394 HII655388:HIT655394 HSE655388:HSP655394 ICA655388:ICL655394 ILW655388:IMH655394 IVS655388:IWD655394 JFO655388:JFZ655394 JPK655388:JPV655394 JZG655388:JZR655394 KJC655388:KJN655394 KSY655388:KTJ655394 LCU655388:LDF655394 LMQ655388:LNB655394 LWM655388:LWX655394 MGI655388:MGT655394 MQE655388:MQP655394 NAA655388:NAL655394 NJW655388:NKH655394 NTS655388:NUD655394 ODO655388:ODZ655394 ONK655388:ONV655394 OXG655388:OXR655394 PHC655388:PHN655394 PQY655388:PRJ655394 QAU655388:QBF655394 QKQ655388:QLB655394 QUM655388:QUX655394 REI655388:RET655394 ROE655388:ROP655394 RYA655388:RYL655394 SHW655388:SIH655394 SRS655388:SSD655394 TBO655388:TBZ655394 TLK655388:TLV655394 TVG655388:TVR655394 UFC655388:UFN655394 UOY655388:UPJ655394 UYU655388:UZF655394 VIQ655388:VJB655394 VSM655388:VSX655394 WCI655388:WCT655394 WME655388:WMP655394 WWA655388:WWL655394 JO720924:JZ720930 TK720924:TV720930 ADG720924:ADR720930 ANC720924:ANN720930 AWY720924:AXJ720930 BGU720924:BHF720930 BQQ720924:BRB720930 CAM720924:CAX720930 CKI720924:CKT720930 CUE720924:CUP720930 DEA720924:DEL720930 DNW720924:DOH720930 DXS720924:DYD720930 EHO720924:EHZ720930 ERK720924:ERV720930 FBG720924:FBR720930 FLC720924:FLN720930 FUY720924:FVJ720930 GEU720924:GFF720930 GOQ720924:GPB720930 GYM720924:GYX720930 HII720924:HIT720930 HSE720924:HSP720930 ICA720924:ICL720930 ILW720924:IMH720930 IVS720924:IWD720930 JFO720924:JFZ720930 JPK720924:JPV720930 JZG720924:JZR720930 KJC720924:KJN720930 KSY720924:KTJ720930 LCU720924:LDF720930 LMQ720924:LNB720930 LWM720924:LWX720930 MGI720924:MGT720930 MQE720924:MQP720930 NAA720924:NAL720930 NJW720924:NKH720930 NTS720924:NUD720930 ODO720924:ODZ720930 ONK720924:ONV720930 OXG720924:OXR720930 PHC720924:PHN720930 PQY720924:PRJ720930 QAU720924:QBF720930 QKQ720924:QLB720930 QUM720924:QUX720930 REI720924:RET720930 ROE720924:ROP720930 RYA720924:RYL720930 SHW720924:SIH720930 SRS720924:SSD720930 TBO720924:TBZ720930 TLK720924:TLV720930 TVG720924:TVR720930 UFC720924:UFN720930 UOY720924:UPJ720930 UYU720924:UZF720930 VIQ720924:VJB720930 VSM720924:VSX720930 WCI720924:WCT720930 WME720924:WMP720930 WWA720924:WWL720930 JO786460:JZ786466 TK786460:TV786466 ADG786460:ADR786466 ANC786460:ANN786466 AWY786460:AXJ786466 BGU786460:BHF786466 BQQ786460:BRB786466 CAM786460:CAX786466 CKI786460:CKT786466 CUE786460:CUP786466 DEA786460:DEL786466 DNW786460:DOH786466 DXS786460:DYD786466 EHO786460:EHZ786466 ERK786460:ERV786466 FBG786460:FBR786466 FLC786460:FLN786466 FUY786460:FVJ786466 GEU786460:GFF786466 GOQ786460:GPB786466 GYM786460:GYX786466 HII786460:HIT786466 HSE786460:HSP786466 ICA786460:ICL786466 ILW786460:IMH786466 IVS786460:IWD786466 JFO786460:JFZ786466 JPK786460:JPV786466 JZG786460:JZR786466 KJC786460:KJN786466 KSY786460:KTJ786466 LCU786460:LDF786466 LMQ786460:LNB786466 LWM786460:LWX786466 MGI786460:MGT786466 MQE786460:MQP786466 NAA786460:NAL786466 NJW786460:NKH786466 NTS786460:NUD786466 ODO786460:ODZ786466 ONK786460:ONV786466 OXG786460:OXR786466 PHC786460:PHN786466 PQY786460:PRJ786466 QAU786460:QBF786466 QKQ786460:QLB786466 QUM786460:QUX786466 REI786460:RET786466 ROE786460:ROP786466 RYA786460:RYL786466 SHW786460:SIH786466 SRS786460:SSD786466 TBO786460:TBZ786466 TLK786460:TLV786466 TVG786460:TVR786466 UFC786460:UFN786466 UOY786460:UPJ786466 UYU786460:UZF786466 VIQ786460:VJB786466 VSM786460:VSX786466 WCI786460:WCT786466 WME786460:WMP786466 WWA786460:WWL786466 JO851996:JZ852002 TK851996:TV852002 ADG851996:ADR852002 ANC851996:ANN852002 AWY851996:AXJ852002 BGU851996:BHF852002 BQQ851996:BRB852002 CAM851996:CAX852002 CKI851996:CKT852002 CUE851996:CUP852002 DEA851996:DEL852002 DNW851996:DOH852002 DXS851996:DYD852002 EHO851996:EHZ852002 ERK851996:ERV852002 FBG851996:FBR852002 FLC851996:FLN852002 FUY851996:FVJ852002 GEU851996:GFF852002 GOQ851996:GPB852002 GYM851996:GYX852002 HII851996:HIT852002 HSE851996:HSP852002 ICA851996:ICL852002 ILW851996:IMH852002 IVS851996:IWD852002 JFO851996:JFZ852002 JPK851996:JPV852002 JZG851996:JZR852002 KJC851996:KJN852002 KSY851996:KTJ852002 LCU851996:LDF852002 LMQ851996:LNB852002 LWM851996:LWX852002 MGI851996:MGT852002 MQE851996:MQP852002 NAA851996:NAL852002 NJW851996:NKH852002 NTS851996:NUD852002 ODO851996:ODZ852002 ONK851996:ONV852002 OXG851996:OXR852002 PHC851996:PHN852002 PQY851996:PRJ852002 QAU851996:QBF852002 QKQ851996:QLB852002 QUM851996:QUX852002 REI851996:RET852002 ROE851996:ROP852002 RYA851996:RYL852002 SHW851996:SIH852002 SRS851996:SSD852002 TBO851996:TBZ852002 TLK851996:TLV852002 TVG851996:TVR852002 UFC851996:UFN852002 UOY851996:UPJ852002 UYU851996:UZF852002 VIQ851996:VJB852002 VSM851996:VSX852002 WCI851996:WCT852002 WME851996:WMP852002 WWA851996:WWL852002 JO917532:JZ917538 TK917532:TV917538 ADG917532:ADR917538 ANC917532:ANN917538 AWY917532:AXJ917538 BGU917532:BHF917538 BQQ917532:BRB917538 CAM917532:CAX917538 CKI917532:CKT917538 CUE917532:CUP917538 DEA917532:DEL917538 DNW917532:DOH917538 DXS917532:DYD917538 EHO917532:EHZ917538 ERK917532:ERV917538 FBG917532:FBR917538 FLC917532:FLN917538 FUY917532:FVJ917538 GEU917532:GFF917538 GOQ917532:GPB917538 GYM917532:GYX917538 HII917532:HIT917538 HSE917532:HSP917538 ICA917532:ICL917538 ILW917532:IMH917538 IVS917532:IWD917538 JFO917532:JFZ917538 JPK917532:JPV917538 JZG917532:JZR917538 KJC917532:KJN917538 KSY917532:KTJ917538 LCU917532:LDF917538 LMQ917532:LNB917538 LWM917532:LWX917538 MGI917532:MGT917538 MQE917532:MQP917538 NAA917532:NAL917538 NJW917532:NKH917538 NTS917532:NUD917538 ODO917532:ODZ917538 ONK917532:ONV917538 OXG917532:OXR917538 PHC917532:PHN917538 PQY917532:PRJ917538 QAU917532:QBF917538 QKQ917532:QLB917538 QUM917532:QUX917538 REI917532:RET917538 ROE917532:ROP917538 RYA917532:RYL917538 SHW917532:SIH917538 SRS917532:SSD917538 TBO917532:TBZ917538 TLK917532:TLV917538 TVG917532:TVR917538 UFC917532:UFN917538 UOY917532:UPJ917538 UYU917532:UZF917538 VIQ917532:VJB917538 VSM917532:VSX917538 WCI917532:WCT917538 WME917532:WMP917538 WWA917532:WWL917538 JO983068:JZ983074 TK983068:TV983074 ADG983068:ADR983074 ANC983068:ANN983074 AWY983068:AXJ983074 BGU983068:BHF983074 BQQ983068:BRB983074 CAM983068:CAX983074 CKI983068:CKT983074 CUE983068:CUP983074 DEA983068:DEL983074 DNW983068:DOH983074 DXS983068:DYD983074 EHO983068:EHZ983074 ERK983068:ERV983074 FBG983068:FBR983074 FLC983068:FLN983074 FUY983068:FVJ983074 GEU983068:GFF983074 GOQ983068:GPB983074 GYM983068:GYX983074 HII983068:HIT983074 HSE983068:HSP983074 ICA983068:ICL983074 ILW983068:IMH983074 IVS983068:IWD983074 JFO983068:JFZ983074 JPK983068:JPV983074 JZG983068:JZR983074 KJC983068:KJN983074 KSY983068:KTJ983074 LCU983068:LDF983074 LMQ983068:LNB983074 LWM983068:LWX983074 MGI983068:MGT983074 MQE983068:MQP983074 NAA983068:NAL983074 NJW983068:NKH983074 NTS983068:NUD983074 ODO983068:ODZ983074 ONK983068:ONV983074 OXG983068:OXR983074 PHC983068:PHN983074 PQY983068:PRJ983074 QAU983068:QBF983074 QKQ983068:QLB983074 QUM983068:QUX983074 REI983068:RET983074 ROE983068:ROP983074 RYA983068:RYL983074 SHW983068:SIH983074 SRS983068:SSD983074 TBO983068:TBZ983074 TLK983068:TLV983074 TVG983068:TVR983074 UFC983068:UFN983074 UOY983068:UPJ983074 UYU983068:UZF983074 VIQ983068:VJB983074 VSM983068:VSX983074 WCI983068:WCT983074 WME983068:WMP983074 ADG32:ADR34 TK32:TV34 JO32:JZ34 WWA32:WWL34 WME32:WMP34 WCI32:WCT34 VSM32:VSX34 VIQ32:VJB34 UYU32:UZF34 UOY32:UPJ34 UFC32:UFN34 TVG32:TVR34 TLK32:TLV34 TBO32:TBZ34 SRS32:SSD34 SHW32:SIH34 RYA32:RYL34 ROE32:ROP34 REI32:RET34 QUM32:QUX34 QKQ32:QLB34 QAU32:QBF34 PQY32:PRJ34 PHC32:PHN34 OXG32:OXR34 ONK32:ONV34 ODO32:ODZ34 NTS32:NUD34 NJW32:NKH34 NAA32:NAL34 MQE32:MQP34 MGI32:MGT34 LWM32:LWX34 LMQ32:LNB34 LCU32:LDF34 KSY32:KTJ34 KJC32:KJN34 JZG32:JZR34 JPK32:JPV34 JFO32:JFZ34 IVS32:IWD34 ILW32:IMH34 ICA32:ICL34 HSE32:HSP34 HII32:HIT34 GYM32:GYX34 GOQ32:GPB34 GEU32:GFF34 FUY32:FVJ34 FLC32:FLN34 FBG32:FBR34 ERK32:ERV34 EHO32:EHZ34 DXS32:DYD34 DNW32:DOH34 DEA32:DEL34 CUE32:CUP34 CKI32:CKT34 CAM32:CAX34 BQQ32:BRB34 BGU32:BHF34 AWY32:AXJ34 L33:AD34 L26:AC26 L65564:AD65570 L983068:AD983074 L917532:AD917538 L851996:AD852002 L786460:AD786466 L720924:AD720930 L655388:AD655394 L589852:AD589858 L524316:AD524322 L458780:AD458786 L393244:AD393250 L327708:AD327714 L262172:AD262178 L196636:AD196642 L131100:AD131106 L27:AD27 AWY26:AXJ27 BGU26:BHF27 BQQ26:BRB27 CAM26:CAX27 CKI26:CKT27 CUE26:CUP27 DEA26:DEL27 DNW26:DOH27 DXS26:DYD27 EHO26:EHZ27 ERK26:ERV27 FBG26:FBR27 FLC26:FLN27 FUY26:FVJ27 GEU26:GFF27 GOQ26:GPB27 GYM26:GYX27 HII26:HIT27 HSE26:HSP27 ICA26:ICL27 ILW26:IMH27 IVS26:IWD27 JFO26:JFZ27 JPK26:JPV27 JZG26:JZR27 KJC26:KJN27 KSY26:KTJ27 LCU26:LDF27 LMQ26:LNB27 LWM26:LWX27 MGI26:MGT27 MQE26:MQP27 NAA26:NAL27 NJW26:NKH27 NTS26:NUD27 ODO26:ODZ27 ONK26:ONV27 OXG26:OXR27 PHC26:PHN27 PQY26:PRJ27 QAU26:QBF27 QKQ26:QLB27 QUM26:QUX27 REI26:RET27 ROE26:ROP27 RYA26:RYL27 SHW26:SIH27 SRS26:SSD27 TBO26:TBZ27 TLK26:TLV27 TVG26:TVR27 UFC26:UFN27 UOY26:UPJ27 UYU26:UZF27 VIQ26:VJB27 VSM26:VSX27 WCI26:WCT27 WME26:WMP27 WWA26:WWL27 JO26:JZ27 TK26:TV27 ADG26:ADR27 ANC26:ANN27 ANC32:ANN34 L32:AC32"/>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63 JT65563 TP65563 ADL65563 ANH65563 AXD65563 BGZ65563 BQV65563 CAR65563 CKN65563 CUJ65563 DEF65563 DOB65563 DXX65563 EHT65563 ERP65563 FBL65563 FLH65563 FVD65563 GEZ65563 GOV65563 GYR65563 HIN65563 HSJ65563 ICF65563 IMB65563 IVX65563 JFT65563 JPP65563 JZL65563 KJH65563 KTD65563 LCZ65563 LMV65563 LWR65563 MGN65563 MQJ65563 NAF65563 NKB65563 NTX65563 ODT65563 ONP65563 OXL65563 PHH65563 PRD65563 QAZ65563 QKV65563 QUR65563 REN65563 ROJ65563 RYF65563 SIB65563 SRX65563 TBT65563 TLP65563 TVL65563 UFH65563 UPD65563 UYZ65563 VIV65563 VSR65563 WCN65563 WMJ65563 WWF65563 Q131099 JT131099 TP131099 ADL131099 ANH131099 AXD131099 BGZ131099 BQV131099 CAR131099 CKN131099 CUJ131099 DEF131099 DOB131099 DXX131099 EHT131099 ERP131099 FBL131099 FLH131099 FVD131099 GEZ131099 GOV131099 GYR131099 HIN131099 HSJ131099 ICF131099 IMB131099 IVX131099 JFT131099 JPP131099 JZL131099 KJH131099 KTD131099 LCZ131099 LMV131099 LWR131099 MGN131099 MQJ131099 NAF131099 NKB131099 NTX131099 ODT131099 ONP131099 OXL131099 PHH131099 PRD131099 QAZ131099 QKV131099 QUR131099 REN131099 ROJ131099 RYF131099 SIB131099 SRX131099 TBT131099 TLP131099 TVL131099 UFH131099 UPD131099 UYZ131099 VIV131099 VSR131099 WCN131099 WMJ131099 WWF131099 Q196635 JT196635 TP196635 ADL196635 ANH196635 AXD196635 BGZ196635 BQV196635 CAR196635 CKN196635 CUJ196635 DEF196635 DOB196635 DXX196635 EHT196635 ERP196635 FBL196635 FLH196635 FVD196635 GEZ196635 GOV196635 GYR196635 HIN196635 HSJ196635 ICF196635 IMB196635 IVX196635 JFT196635 JPP196635 JZL196635 KJH196635 KTD196635 LCZ196635 LMV196635 LWR196635 MGN196635 MQJ196635 NAF196635 NKB196635 NTX196635 ODT196635 ONP196635 OXL196635 PHH196635 PRD196635 QAZ196635 QKV196635 QUR196635 REN196635 ROJ196635 RYF196635 SIB196635 SRX196635 TBT196635 TLP196635 TVL196635 UFH196635 UPD196635 UYZ196635 VIV196635 VSR196635 WCN196635 WMJ196635 WWF196635 Q262171 JT262171 TP262171 ADL262171 ANH262171 AXD262171 BGZ262171 BQV262171 CAR262171 CKN262171 CUJ262171 DEF262171 DOB262171 DXX262171 EHT262171 ERP262171 FBL262171 FLH262171 FVD262171 GEZ262171 GOV262171 GYR262171 HIN262171 HSJ262171 ICF262171 IMB262171 IVX262171 JFT262171 JPP262171 JZL262171 KJH262171 KTD262171 LCZ262171 LMV262171 LWR262171 MGN262171 MQJ262171 NAF262171 NKB262171 NTX262171 ODT262171 ONP262171 OXL262171 PHH262171 PRD262171 QAZ262171 QKV262171 QUR262171 REN262171 ROJ262171 RYF262171 SIB262171 SRX262171 TBT262171 TLP262171 TVL262171 UFH262171 UPD262171 UYZ262171 VIV262171 VSR262171 WCN262171 WMJ262171 WWF262171 Q327707 JT327707 TP327707 ADL327707 ANH327707 AXD327707 BGZ327707 BQV327707 CAR327707 CKN327707 CUJ327707 DEF327707 DOB327707 DXX327707 EHT327707 ERP327707 FBL327707 FLH327707 FVD327707 GEZ327707 GOV327707 GYR327707 HIN327707 HSJ327707 ICF327707 IMB327707 IVX327707 JFT327707 JPP327707 JZL327707 KJH327707 KTD327707 LCZ327707 LMV327707 LWR327707 MGN327707 MQJ327707 NAF327707 NKB327707 NTX327707 ODT327707 ONP327707 OXL327707 PHH327707 PRD327707 QAZ327707 QKV327707 QUR327707 REN327707 ROJ327707 RYF327707 SIB327707 SRX327707 TBT327707 TLP327707 TVL327707 UFH327707 UPD327707 UYZ327707 VIV327707 VSR327707 WCN327707 WMJ327707 WWF327707 Q393243 JT393243 TP393243 ADL393243 ANH393243 AXD393243 BGZ393243 BQV393243 CAR393243 CKN393243 CUJ393243 DEF393243 DOB393243 DXX393243 EHT393243 ERP393243 FBL393243 FLH393243 FVD393243 GEZ393243 GOV393243 GYR393243 HIN393243 HSJ393243 ICF393243 IMB393243 IVX393243 JFT393243 JPP393243 JZL393243 KJH393243 KTD393243 LCZ393243 LMV393243 LWR393243 MGN393243 MQJ393243 NAF393243 NKB393243 NTX393243 ODT393243 ONP393243 OXL393243 PHH393243 PRD393243 QAZ393243 QKV393243 QUR393243 REN393243 ROJ393243 RYF393243 SIB393243 SRX393243 TBT393243 TLP393243 TVL393243 UFH393243 UPD393243 UYZ393243 VIV393243 VSR393243 WCN393243 WMJ393243 WWF393243 Q458779 JT458779 TP458779 ADL458779 ANH458779 AXD458779 BGZ458779 BQV458779 CAR458779 CKN458779 CUJ458779 DEF458779 DOB458779 DXX458779 EHT458779 ERP458779 FBL458779 FLH458779 FVD458779 GEZ458779 GOV458779 GYR458779 HIN458779 HSJ458779 ICF458779 IMB458779 IVX458779 JFT458779 JPP458779 JZL458779 KJH458779 KTD458779 LCZ458779 LMV458779 LWR458779 MGN458779 MQJ458779 NAF458779 NKB458779 NTX458779 ODT458779 ONP458779 OXL458779 PHH458779 PRD458779 QAZ458779 QKV458779 QUR458779 REN458779 ROJ458779 RYF458779 SIB458779 SRX458779 TBT458779 TLP458779 TVL458779 UFH458779 UPD458779 UYZ458779 VIV458779 VSR458779 WCN458779 WMJ458779 WWF458779 Q524315 JT524315 TP524315 ADL524315 ANH524315 AXD524315 BGZ524315 BQV524315 CAR524315 CKN524315 CUJ524315 DEF524315 DOB524315 DXX524315 EHT524315 ERP524315 FBL524315 FLH524315 FVD524315 GEZ524315 GOV524315 GYR524315 HIN524315 HSJ524315 ICF524315 IMB524315 IVX524315 JFT524315 JPP524315 JZL524315 KJH524315 KTD524315 LCZ524315 LMV524315 LWR524315 MGN524315 MQJ524315 NAF524315 NKB524315 NTX524315 ODT524315 ONP524315 OXL524315 PHH524315 PRD524315 QAZ524315 QKV524315 QUR524315 REN524315 ROJ524315 RYF524315 SIB524315 SRX524315 TBT524315 TLP524315 TVL524315 UFH524315 UPD524315 UYZ524315 VIV524315 VSR524315 WCN524315 WMJ524315 WWF524315 Q589851 JT589851 TP589851 ADL589851 ANH589851 AXD589851 BGZ589851 BQV589851 CAR589851 CKN589851 CUJ589851 DEF589851 DOB589851 DXX589851 EHT589851 ERP589851 FBL589851 FLH589851 FVD589851 GEZ589851 GOV589851 GYR589851 HIN589851 HSJ589851 ICF589851 IMB589851 IVX589851 JFT589851 JPP589851 JZL589851 KJH589851 KTD589851 LCZ589851 LMV589851 LWR589851 MGN589851 MQJ589851 NAF589851 NKB589851 NTX589851 ODT589851 ONP589851 OXL589851 PHH589851 PRD589851 QAZ589851 QKV589851 QUR589851 REN589851 ROJ589851 RYF589851 SIB589851 SRX589851 TBT589851 TLP589851 TVL589851 UFH589851 UPD589851 UYZ589851 VIV589851 VSR589851 WCN589851 WMJ589851 WWF589851 Q655387 JT655387 TP655387 ADL655387 ANH655387 AXD655387 BGZ655387 BQV655387 CAR655387 CKN655387 CUJ655387 DEF655387 DOB655387 DXX655387 EHT655387 ERP655387 FBL655387 FLH655387 FVD655387 GEZ655387 GOV655387 GYR655387 HIN655387 HSJ655387 ICF655387 IMB655387 IVX655387 JFT655387 JPP655387 JZL655387 KJH655387 KTD655387 LCZ655387 LMV655387 LWR655387 MGN655387 MQJ655387 NAF655387 NKB655387 NTX655387 ODT655387 ONP655387 OXL655387 PHH655387 PRD655387 QAZ655387 QKV655387 QUR655387 REN655387 ROJ655387 RYF655387 SIB655387 SRX655387 TBT655387 TLP655387 TVL655387 UFH655387 UPD655387 UYZ655387 VIV655387 VSR655387 WCN655387 WMJ655387 WWF655387 Q720923 JT720923 TP720923 ADL720923 ANH720923 AXD720923 BGZ720923 BQV720923 CAR720923 CKN720923 CUJ720923 DEF720923 DOB720923 DXX720923 EHT720923 ERP720923 FBL720923 FLH720923 FVD720923 GEZ720923 GOV720923 GYR720923 HIN720923 HSJ720923 ICF720923 IMB720923 IVX720923 JFT720923 JPP720923 JZL720923 KJH720923 KTD720923 LCZ720923 LMV720923 LWR720923 MGN720923 MQJ720923 NAF720923 NKB720923 NTX720923 ODT720923 ONP720923 OXL720923 PHH720923 PRD720923 QAZ720923 QKV720923 QUR720923 REN720923 ROJ720923 RYF720923 SIB720923 SRX720923 TBT720923 TLP720923 TVL720923 UFH720923 UPD720923 UYZ720923 VIV720923 VSR720923 WCN720923 WMJ720923 WWF720923 Q786459 JT786459 TP786459 ADL786459 ANH786459 AXD786459 BGZ786459 BQV786459 CAR786459 CKN786459 CUJ786459 DEF786459 DOB786459 DXX786459 EHT786459 ERP786459 FBL786459 FLH786459 FVD786459 GEZ786459 GOV786459 GYR786459 HIN786459 HSJ786459 ICF786459 IMB786459 IVX786459 JFT786459 JPP786459 JZL786459 KJH786459 KTD786459 LCZ786459 LMV786459 LWR786459 MGN786459 MQJ786459 NAF786459 NKB786459 NTX786459 ODT786459 ONP786459 OXL786459 PHH786459 PRD786459 QAZ786459 QKV786459 QUR786459 REN786459 ROJ786459 RYF786459 SIB786459 SRX786459 TBT786459 TLP786459 TVL786459 UFH786459 UPD786459 UYZ786459 VIV786459 VSR786459 WCN786459 WMJ786459 WWF786459 Q851995 JT851995 TP851995 ADL851995 ANH851995 AXD851995 BGZ851995 BQV851995 CAR851995 CKN851995 CUJ851995 DEF851995 DOB851995 DXX851995 EHT851995 ERP851995 FBL851995 FLH851995 FVD851995 GEZ851995 GOV851995 GYR851995 HIN851995 HSJ851995 ICF851995 IMB851995 IVX851995 JFT851995 JPP851995 JZL851995 KJH851995 KTD851995 LCZ851995 LMV851995 LWR851995 MGN851995 MQJ851995 NAF851995 NKB851995 NTX851995 ODT851995 ONP851995 OXL851995 PHH851995 PRD851995 QAZ851995 QKV851995 QUR851995 REN851995 ROJ851995 RYF851995 SIB851995 SRX851995 TBT851995 TLP851995 TVL851995 UFH851995 UPD851995 UYZ851995 VIV851995 VSR851995 WCN851995 WMJ851995 WWF851995 Q917531 JT917531 TP917531 ADL917531 ANH917531 AXD917531 BGZ917531 BQV917531 CAR917531 CKN917531 CUJ917531 DEF917531 DOB917531 DXX917531 EHT917531 ERP917531 FBL917531 FLH917531 FVD917531 GEZ917531 GOV917531 GYR917531 HIN917531 HSJ917531 ICF917531 IMB917531 IVX917531 JFT917531 JPP917531 JZL917531 KJH917531 KTD917531 LCZ917531 LMV917531 LWR917531 MGN917531 MQJ917531 NAF917531 NKB917531 NTX917531 ODT917531 ONP917531 OXL917531 PHH917531 PRD917531 QAZ917531 QKV917531 QUR917531 REN917531 ROJ917531 RYF917531 SIB917531 SRX917531 TBT917531 TLP917531 TVL917531 UFH917531 UPD917531 UYZ917531 VIV917531 VSR917531 WCN917531 WMJ917531 WWF917531 Q983067 JT983067 TP983067 ADL983067 ANH983067 AXD983067 BGZ983067 BQV983067 CAR983067 CKN983067 CUJ983067 DEF983067 DOB983067 DXX983067 EHT983067 ERP983067 FBL983067 FLH983067 FVD983067 GEZ983067 GOV983067 GYR983067 HIN983067 HSJ983067 ICF983067 IMB983067 IVX983067 JFT983067 JPP983067 JZL983067 KJH983067 KTD983067 LCZ983067 LMV983067 LWR983067 MGN983067 MQJ983067 NAF983067 NKB983067 NTX983067 ODT983067 ONP983067 OXL983067 PHH983067 PRD983067 QAZ983067 QKV983067 QUR983067 REN983067 ROJ983067 RYF983067 SIB983067 SRX983067 TBT983067 TLP983067 TVL983067 UFH983067 UPD983067 UYZ983067 VIV983067 VSR983067 WCN983067 WMJ983067 WWF983067 X983067 X65563 X131099 X196635 X262171 X327707 X393243 X458779 X524315 X589851 X655387 X720923 X786459 X851995 X917531 X25 Q31 JT31 TP31 ADL31 ANH31 AXD31 BGZ31 BQV31 CAR31 CKN31 CUJ31 DEF31 DOB31 DXX31 EHT31 ERP31 FBL31 FLH31 FVD31 GEZ31 GOV31 GYR31 HIN31 HSJ31 ICF31 IMB31 IVX31 JFT31 JPP31 JZL31 KJH31 KTD31 LCZ31 LMV31 LWR31 MGN31 MQJ31 NAF31 NKB31 NTX31 ODT31 ONP31 OXL31 PHH31 PRD31 QAZ31 QKV31 QUR31 REN31 ROJ31 RYF31 SIB31 SRX31 TBT31 TLP31 TVL31 UFH31 UPD31 UYZ31 VIV31 VSR31 WCN31 WMJ31 WWF31 X31"/>
    <dataValidation allowBlank="1" showInputMessage="1" showErrorMessage="1" prompt="Для выбора выполните двойной щелчок левой клавиши мыши по соответствующей ячейке." sqref="S65562 JV65562 TR65562 ADN65562 ANJ65562 AXF65562 BHB65562 BQX65562 CAT65562 CKP65562 CUL65562 DEH65562 DOD65562 DXZ65562 EHV65562 ERR65562 FBN65562 FLJ65562 FVF65562 GFB65562 GOX65562 GYT65562 HIP65562 HSL65562 ICH65562 IMD65562 IVZ65562 JFV65562 JPR65562 JZN65562 KJJ65562 KTF65562 LDB65562 LMX65562 LWT65562 MGP65562 MQL65562 NAH65562 NKD65562 NTZ65562 ODV65562 ONR65562 OXN65562 PHJ65562 PRF65562 QBB65562 QKX65562 QUT65562 REP65562 ROL65562 RYH65562 SID65562 SRZ65562 TBV65562 TLR65562 TVN65562 UFJ65562 UPF65562 UZB65562 VIX65562 VST65562 WCP65562 WML65562 WWH65562 S131098 JV131098 TR131098 ADN131098 ANJ131098 AXF131098 BHB131098 BQX131098 CAT131098 CKP131098 CUL131098 DEH131098 DOD131098 DXZ131098 EHV131098 ERR131098 FBN131098 FLJ131098 FVF131098 GFB131098 GOX131098 GYT131098 HIP131098 HSL131098 ICH131098 IMD131098 IVZ131098 JFV131098 JPR131098 JZN131098 KJJ131098 KTF131098 LDB131098 LMX131098 LWT131098 MGP131098 MQL131098 NAH131098 NKD131098 NTZ131098 ODV131098 ONR131098 OXN131098 PHJ131098 PRF131098 QBB131098 QKX131098 QUT131098 REP131098 ROL131098 RYH131098 SID131098 SRZ131098 TBV131098 TLR131098 TVN131098 UFJ131098 UPF131098 UZB131098 VIX131098 VST131098 WCP131098 WML131098 WWH131098 S196634 JV196634 TR196634 ADN196634 ANJ196634 AXF196634 BHB196634 BQX196634 CAT196634 CKP196634 CUL196634 DEH196634 DOD196634 DXZ196634 EHV196634 ERR196634 FBN196634 FLJ196634 FVF196634 GFB196634 GOX196634 GYT196634 HIP196634 HSL196634 ICH196634 IMD196634 IVZ196634 JFV196634 JPR196634 JZN196634 KJJ196634 KTF196634 LDB196634 LMX196634 LWT196634 MGP196634 MQL196634 NAH196634 NKD196634 NTZ196634 ODV196634 ONR196634 OXN196634 PHJ196634 PRF196634 QBB196634 QKX196634 QUT196634 REP196634 ROL196634 RYH196634 SID196634 SRZ196634 TBV196634 TLR196634 TVN196634 UFJ196634 UPF196634 UZB196634 VIX196634 VST196634 WCP196634 WML196634 WWH196634 S262170 JV262170 TR262170 ADN262170 ANJ262170 AXF262170 BHB262170 BQX262170 CAT262170 CKP262170 CUL262170 DEH262170 DOD262170 DXZ262170 EHV262170 ERR262170 FBN262170 FLJ262170 FVF262170 GFB262170 GOX262170 GYT262170 HIP262170 HSL262170 ICH262170 IMD262170 IVZ262170 JFV262170 JPR262170 JZN262170 KJJ262170 KTF262170 LDB262170 LMX262170 LWT262170 MGP262170 MQL262170 NAH262170 NKD262170 NTZ262170 ODV262170 ONR262170 OXN262170 PHJ262170 PRF262170 QBB262170 QKX262170 QUT262170 REP262170 ROL262170 RYH262170 SID262170 SRZ262170 TBV262170 TLR262170 TVN262170 UFJ262170 UPF262170 UZB262170 VIX262170 VST262170 WCP262170 WML262170 WWH262170 S327706 JV327706 TR327706 ADN327706 ANJ327706 AXF327706 BHB327706 BQX327706 CAT327706 CKP327706 CUL327706 DEH327706 DOD327706 DXZ327706 EHV327706 ERR327706 FBN327706 FLJ327706 FVF327706 GFB327706 GOX327706 GYT327706 HIP327706 HSL327706 ICH327706 IMD327706 IVZ327706 JFV327706 JPR327706 JZN327706 KJJ327706 KTF327706 LDB327706 LMX327706 LWT327706 MGP327706 MQL327706 NAH327706 NKD327706 NTZ327706 ODV327706 ONR327706 OXN327706 PHJ327706 PRF327706 QBB327706 QKX327706 QUT327706 REP327706 ROL327706 RYH327706 SID327706 SRZ327706 TBV327706 TLR327706 TVN327706 UFJ327706 UPF327706 UZB327706 VIX327706 VST327706 WCP327706 WML327706 WWH327706 S393242 JV393242 TR393242 ADN393242 ANJ393242 AXF393242 BHB393242 BQX393242 CAT393242 CKP393242 CUL393242 DEH393242 DOD393242 DXZ393242 EHV393242 ERR393242 FBN393242 FLJ393242 FVF393242 GFB393242 GOX393242 GYT393242 HIP393242 HSL393242 ICH393242 IMD393242 IVZ393242 JFV393242 JPR393242 JZN393242 KJJ393242 KTF393242 LDB393242 LMX393242 LWT393242 MGP393242 MQL393242 NAH393242 NKD393242 NTZ393242 ODV393242 ONR393242 OXN393242 PHJ393242 PRF393242 QBB393242 QKX393242 QUT393242 REP393242 ROL393242 RYH393242 SID393242 SRZ393242 TBV393242 TLR393242 TVN393242 UFJ393242 UPF393242 UZB393242 VIX393242 VST393242 WCP393242 WML393242 WWH393242 S458778 JV458778 TR458778 ADN458778 ANJ458778 AXF458778 BHB458778 BQX458778 CAT458778 CKP458778 CUL458778 DEH458778 DOD458778 DXZ458778 EHV458778 ERR458778 FBN458778 FLJ458778 FVF458778 GFB458778 GOX458778 GYT458778 HIP458778 HSL458778 ICH458778 IMD458778 IVZ458778 JFV458778 JPR458778 JZN458778 KJJ458778 KTF458778 LDB458778 LMX458778 LWT458778 MGP458778 MQL458778 NAH458778 NKD458778 NTZ458778 ODV458778 ONR458778 OXN458778 PHJ458778 PRF458778 QBB458778 QKX458778 QUT458778 REP458778 ROL458778 RYH458778 SID458778 SRZ458778 TBV458778 TLR458778 TVN458778 UFJ458778 UPF458778 UZB458778 VIX458778 VST458778 WCP458778 WML458778 WWH458778 S524314 JV524314 TR524314 ADN524314 ANJ524314 AXF524314 BHB524314 BQX524314 CAT524314 CKP524314 CUL524314 DEH524314 DOD524314 DXZ524314 EHV524314 ERR524314 FBN524314 FLJ524314 FVF524314 GFB524314 GOX524314 GYT524314 HIP524314 HSL524314 ICH524314 IMD524314 IVZ524314 JFV524314 JPR524314 JZN524314 KJJ524314 KTF524314 LDB524314 LMX524314 LWT524314 MGP524314 MQL524314 NAH524314 NKD524314 NTZ524314 ODV524314 ONR524314 OXN524314 PHJ524314 PRF524314 QBB524314 QKX524314 QUT524314 REP524314 ROL524314 RYH524314 SID524314 SRZ524314 TBV524314 TLR524314 TVN524314 UFJ524314 UPF524314 UZB524314 VIX524314 VST524314 WCP524314 WML524314 WWH524314 S589850 JV589850 TR589850 ADN589850 ANJ589850 AXF589850 BHB589850 BQX589850 CAT589850 CKP589850 CUL589850 DEH589850 DOD589850 DXZ589850 EHV589850 ERR589850 FBN589850 FLJ589850 FVF589850 GFB589850 GOX589850 GYT589850 HIP589850 HSL589850 ICH589850 IMD589850 IVZ589850 JFV589850 JPR589850 JZN589850 KJJ589850 KTF589850 LDB589850 LMX589850 LWT589850 MGP589850 MQL589850 NAH589850 NKD589850 NTZ589850 ODV589850 ONR589850 OXN589850 PHJ589850 PRF589850 QBB589850 QKX589850 QUT589850 REP589850 ROL589850 RYH589850 SID589850 SRZ589850 TBV589850 TLR589850 TVN589850 UFJ589850 UPF589850 UZB589850 VIX589850 VST589850 WCP589850 WML589850 WWH589850 S655386 JV655386 TR655386 ADN655386 ANJ655386 AXF655386 BHB655386 BQX655386 CAT655386 CKP655386 CUL655386 DEH655386 DOD655386 DXZ655386 EHV655386 ERR655386 FBN655386 FLJ655386 FVF655386 GFB655386 GOX655386 GYT655386 HIP655386 HSL655386 ICH655386 IMD655386 IVZ655386 JFV655386 JPR655386 JZN655386 KJJ655386 KTF655386 LDB655386 LMX655386 LWT655386 MGP655386 MQL655386 NAH655386 NKD655386 NTZ655386 ODV655386 ONR655386 OXN655386 PHJ655386 PRF655386 QBB655386 QKX655386 QUT655386 REP655386 ROL655386 RYH655386 SID655386 SRZ655386 TBV655386 TLR655386 TVN655386 UFJ655386 UPF655386 UZB655386 VIX655386 VST655386 WCP655386 WML655386 WWH655386 S720922 JV720922 TR720922 ADN720922 ANJ720922 AXF720922 BHB720922 BQX720922 CAT720922 CKP720922 CUL720922 DEH720922 DOD720922 DXZ720922 EHV720922 ERR720922 FBN720922 FLJ720922 FVF720922 GFB720922 GOX720922 GYT720922 HIP720922 HSL720922 ICH720922 IMD720922 IVZ720922 JFV720922 JPR720922 JZN720922 KJJ720922 KTF720922 LDB720922 LMX720922 LWT720922 MGP720922 MQL720922 NAH720922 NKD720922 NTZ720922 ODV720922 ONR720922 OXN720922 PHJ720922 PRF720922 QBB720922 QKX720922 QUT720922 REP720922 ROL720922 RYH720922 SID720922 SRZ720922 TBV720922 TLR720922 TVN720922 UFJ720922 UPF720922 UZB720922 VIX720922 VST720922 WCP720922 WML720922 WWH720922 S786458 JV786458 TR786458 ADN786458 ANJ786458 AXF786458 BHB786458 BQX786458 CAT786458 CKP786458 CUL786458 DEH786458 DOD786458 DXZ786458 EHV786458 ERR786458 FBN786458 FLJ786458 FVF786458 GFB786458 GOX786458 GYT786458 HIP786458 HSL786458 ICH786458 IMD786458 IVZ786458 JFV786458 JPR786458 JZN786458 KJJ786458 KTF786458 LDB786458 LMX786458 LWT786458 MGP786458 MQL786458 NAH786458 NKD786458 NTZ786458 ODV786458 ONR786458 OXN786458 PHJ786458 PRF786458 QBB786458 QKX786458 QUT786458 REP786458 ROL786458 RYH786458 SID786458 SRZ786458 TBV786458 TLR786458 TVN786458 UFJ786458 UPF786458 UZB786458 VIX786458 VST786458 WCP786458 WML786458 WWH786458 S851994 JV851994 TR851994 ADN851994 ANJ851994 AXF851994 BHB851994 BQX851994 CAT851994 CKP851994 CUL851994 DEH851994 DOD851994 DXZ851994 EHV851994 ERR851994 FBN851994 FLJ851994 FVF851994 GFB851994 GOX851994 GYT851994 HIP851994 HSL851994 ICH851994 IMD851994 IVZ851994 JFV851994 JPR851994 JZN851994 KJJ851994 KTF851994 LDB851994 LMX851994 LWT851994 MGP851994 MQL851994 NAH851994 NKD851994 NTZ851994 ODV851994 ONR851994 OXN851994 PHJ851994 PRF851994 QBB851994 QKX851994 QUT851994 REP851994 ROL851994 RYH851994 SID851994 SRZ851994 TBV851994 TLR851994 TVN851994 UFJ851994 UPF851994 UZB851994 VIX851994 VST851994 WCP851994 WML851994 WWH851994 S917530 JV917530 TR917530 ADN917530 ANJ917530 AXF917530 BHB917530 BQX917530 CAT917530 CKP917530 CUL917530 DEH917530 DOD917530 DXZ917530 EHV917530 ERR917530 FBN917530 FLJ917530 FVF917530 GFB917530 GOX917530 GYT917530 HIP917530 HSL917530 ICH917530 IMD917530 IVZ917530 JFV917530 JPR917530 JZN917530 KJJ917530 KTF917530 LDB917530 LMX917530 LWT917530 MGP917530 MQL917530 NAH917530 NKD917530 NTZ917530 ODV917530 ONR917530 OXN917530 PHJ917530 PRF917530 QBB917530 QKX917530 QUT917530 REP917530 ROL917530 RYH917530 SID917530 SRZ917530 TBV917530 TLR917530 TVN917530 UFJ917530 UPF917530 UZB917530 VIX917530 VST917530 WCP917530 WML917530 WWH917530 S983066 JV983066 TR983066 ADN983066 ANJ983066 AXF983066 BHB983066 BQX983066 CAT983066 CKP983066 CUL983066 DEH983066 DOD983066 DXZ983066 EHV983066 ERR983066 FBN983066 FLJ983066 FVF983066 GFB983066 GOX983066 GYT983066 HIP983066 HSL983066 ICH983066 IMD983066 IVZ983066 JFV983066 JPR983066 JZN983066 KJJ983066 KTF983066 LDB983066 LMX983066 LWT983066 MGP983066 MQL983066 NAH983066 NKD983066 NTZ983066 ODV983066 ONR983066 OXN983066 PHJ983066 PRF983066 QBB983066 QKX983066 QUT983066 REP983066 ROL983066 RYH983066 SID983066 SRZ983066 TBV983066 TLR983066 TVN983066 UFJ983066 UPF983066 UZB983066 VIX983066 VST983066 WCP983066 WML983066 WWH983066 U524314 U589850 JX65562 TT65562 ADP65562 ANL65562 AXH65562 BHD65562 BQZ65562 CAV65562 CKR65562 CUN65562 DEJ65562 DOF65562 DYB65562 EHX65562 ERT65562 FBP65562 FLL65562 FVH65562 GFD65562 GOZ65562 GYV65562 HIR65562 HSN65562 ICJ65562 IMF65562 IWB65562 JFX65562 JPT65562 JZP65562 KJL65562 KTH65562 LDD65562 LMZ65562 LWV65562 MGR65562 MQN65562 NAJ65562 NKF65562 NUB65562 ODX65562 ONT65562 OXP65562 PHL65562 PRH65562 QBD65562 QKZ65562 QUV65562 RER65562 RON65562 RYJ65562 SIF65562 SSB65562 TBX65562 TLT65562 TVP65562 UFL65562 UPH65562 UZD65562 VIZ65562 VSV65562 WCR65562 WMN65562 WWJ65562 U655386 JX131098 TT131098 ADP131098 ANL131098 AXH131098 BHD131098 BQZ131098 CAV131098 CKR131098 CUN131098 DEJ131098 DOF131098 DYB131098 EHX131098 ERT131098 FBP131098 FLL131098 FVH131098 GFD131098 GOZ131098 GYV131098 HIR131098 HSN131098 ICJ131098 IMF131098 IWB131098 JFX131098 JPT131098 JZP131098 KJL131098 KTH131098 LDD131098 LMZ131098 LWV131098 MGR131098 MQN131098 NAJ131098 NKF131098 NUB131098 ODX131098 ONT131098 OXP131098 PHL131098 PRH131098 QBD131098 QKZ131098 QUV131098 RER131098 RON131098 RYJ131098 SIF131098 SSB131098 TBX131098 TLT131098 TVP131098 UFL131098 UPH131098 UZD131098 VIZ131098 VSV131098 WCR131098 WMN131098 WWJ131098 U720922 JX196634 TT196634 ADP196634 ANL196634 AXH196634 BHD196634 BQZ196634 CAV196634 CKR196634 CUN196634 DEJ196634 DOF196634 DYB196634 EHX196634 ERT196634 FBP196634 FLL196634 FVH196634 GFD196634 GOZ196634 GYV196634 HIR196634 HSN196634 ICJ196634 IMF196634 IWB196634 JFX196634 JPT196634 JZP196634 KJL196634 KTH196634 LDD196634 LMZ196634 LWV196634 MGR196634 MQN196634 NAJ196634 NKF196634 NUB196634 ODX196634 ONT196634 OXP196634 PHL196634 PRH196634 QBD196634 QKZ196634 QUV196634 RER196634 RON196634 RYJ196634 SIF196634 SSB196634 TBX196634 TLT196634 TVP196634 UFL196634 UPH196634 UZD196634 VIZ196634 VSV196634 WCR196634 WMN196634 WWJ196634 U786458 JX262170 TT262170 ADP262170 ANL262170 AXH262170 BHD262170 BQZ262170 CAV262170 CKR262170 CUN262170 DEJ262170 DOF262170 DYB262170 EHX262170 ERT262170 FBP262170 FLL262170 FVH262170 GFD262170 GOZ262170 GYV262170 HIR262170 HSN262170 ICJ262170 IMF262170 IWB262170 JFX262170 JPT262170 JZP262170 KJL262170 KTH262170 LDD262170 LMZ262170 LWV262170 MGR262170 MQN262170 NAJ262170 NKF262170 NUB262170 ODX262170 ONT262170 OXP262170 PHL262170 PRH262170 QBD262170 QKZ262170 QUV262170 RER262170 RON262170 RYJ262170 SIF262170 SSB262170 TBX262170 TLT262170 TVP262170 UFL262170 UPH262170 UZD262170 VIZ262170 VSV262170 WCR262170 WMN262170 WWJ262170 U851994 JX327706 TT327706 ADP327706 ANL327706 AXH327706 BHD327706 BQZ327706 CAV327706 CKR327706 CUN327706 DEJ327706 DOF327706 DYB327706 EHX327706 ERT327706 FBP327706 FLL327706 FVH327706 GFD327706 GOZ327706 GYV327706 HIR327706 HSN327706 ICJ327706 IMF327706 IWB327706 JFX327706 JPT327706 JZP327706 KJL327706 KTH327706 LDD327706 LMZ327706 LWV327706 MGR327706 MQN327706 NAJ327706 NKF327706 NUB327706 ODX327706 ONT327706 OXP327706 PHL327706 PRH327706 QBD327706 QKZ327706 QUV327706 RER327706 RON327706 RYJ327706 SIF327706 SSB327706 TBX327706 TLT327706 TVP327706 UFL327706 UPH327706 UZD327706 VIZ327706 VSV327706 WCR327706 WMN327706 WWJ327706 U917530 JX393242 TT393242 ADP393242 ANL393242 AXH393242 BHD393242 BQZ393242 CAV393242 CKR393242 CUN393242 DEJ393242 DOF393242 DYB393242 EHX393242 ERT393242 FBP393242 FLL393242 FVH393242 GFD393242 GOZ393242 GYV393242 HIR393242 HSN393242 ICJ393242 IMF393242 IWB393242 JFX393242 JPT393242 JZP393242 KJL393242 KTH393242 LDD393242 LMZ393242 LWV393242 MGR393242 MQN393242 NAJ393242 NKF393242 NUB393242 ODX393242 ONT393242 OXP393242 PHL393242 PRH393242 QBD393242 QKZ393242 QUV393242 RER393242 RON393242 RYJ393242 SIF393242 SSB393242 TBX393242 TLT393242 TVP393242 UFL393242 UPH393242 UZD393242 VIZ393242 VSV393242 WCR393242 WMN393242 WWJ393242 U983066 JX458778 TT458778 ADP458778 ANL458778 AXH458778 BHD458778 BQZ458778 CAV458778 CKR458778 CUN458778 DEJ458778 DOF458778 DYB458778 EHX458778 ERT458778 FBP458778 FLL458778 FVH458778 GFD458778 GOZ458778 GYV458778 HIR458778 HSN458778 ICJ458778 IMF458778 IWB458778 JFX458778 JPT458778 JZP458778 KJL458778 KTH458778 LDD458778 LMZ458778 LWV458778 MGR458778 MQN458778 NAJ458778 NKF458778 NUB458778 ODX458778 ONT458778 OXP458778 PHL458778 PRH458778 QBD458778 QKZ458778 QUV458778 RER458778 RON458778 RYJ458778 SIF458778 SSB458778 TBX458778 TLT458778 TVP458778 UFL458778 UPH458778 UZD458778 VIZ458778 VSV458778 WCR458778 WMN458778 WWJ458778 U65562 JX524314 TT524314 ADP524314 ANL524314 AXH524314 BHD524314 BQZ524314 CAV524314 CKR524314 CUN524314 DEJ524314 DOF524314 DYB524314 EHX524314 ERT524314 FBP524314 FLL524314 FVH524314 GFD524314 GOZ524314 GYV524314 HIR524314 HSN524314 ICJ524314 IMF524314 IWB524314 JFX524314 JPT524314 JZP524314 KJL524314 KTH524314 LDD524314 LMZ524314 LWV524314 MGR524314 MQN524314 NAJ524314 NKF524314 NUB524314 ODX524314 ONT524314 OXP524314 PHL524314 PRH524314 QBD524314 QKZ524314 QUV524314 RER524314 RON524314 RYJ524314 SIF524314 SSB524314 TBX524314 TLT524314 TVP524314 UFL524314 UPH524314 UZD524314 VIZ524314 VSV524314 WCR524314 WMN524314 WWJ524314 U131098 JX589850 TT589850 ADP589850 ANL589850 AXH589850 BHD589850 BQZ589850 CAV589850 CKR589850 CUN589850 DEJ589850 DOF589850 DYB589850 EHX589850 ERT589850 FBP589850 FLL589850 FVH589850 GFD589850 GOZ589850 GYV589850 HIR589850 HSN589850 ICJ589850 IMF589850 IWB589850 JFX589850 JPT589850 JZP589850 KJL589850 KTH589850 LDD589850 LMZ589850 LWV589850 MGR589850 MQN589850 NAJ589850 NKF589850 NUB589850 ODX589850 ONT589850 OXP589850 PHL589850 PRH589850 QBD589850 QKZ589850 QUV589850 RER589850 RON589850 RYJ589850 SIF589850 SSB589850 TBX589850 TLT589850 TVP589850 UFL589850 UPH589850 UZD589850 VIZ589850 VSV589850 WCR589850 WMN589850 WWJ589850 U196634 JX655386 TT655386 ADP655386 ANL655386 AXH655386 BHD655386 BQZ655386 CAV655386 CKR655386 CUN655386 DEJ655386 DOF655386 DYB655386 EHX655386 ERT655386 FBP655386 FLL655386 FVH655386 GFD655386 GOZ655386 GYV655386 HIR655386 HSN655386 ICJ655386 IMF655386 IWB655386 JFX655386 JPT655386 JZP655386 KJL655386 KTH655386 LDD655386 LMZ655386 LWV655386 MGR655386 MQN655386 NAJ655386 NKF655386 NUB655386 ODX655386 ONT655386 OXP655386 PHL655386 PRH655386 QBD655386 QKZ655386 QUV655386 RER655386 RON655386 RYJ655386 SIF655386 SSB655386 TBX655386 TLT655386 TVP655386 UFL655386 UPH655386 UZD655386 VIZ655386 VSV655386 WCR655386 WMN655386 WWJ655386 U262170 JX720922 TT720922 ADP720922 ANL720922 AXH720922 BHD720922 BQZ720922 CAV720922 CKR720922 CUN720922 DEJ720922 DOF720922 DYB720922 EHX720922 ERT720922 FBP720922 FLL720922 FVH720922 GFD720922 GOZ720922 GYV720922 HIR720922 HSN720922 ICJ720922 IMF720922 IWB720922 JFX720922 JPT720922 JZP720922 KJL720922 KTH720922 LDD720922 LMZ720922 LWV720922 MGR720922 MQN720922 NAJ720922 NKF720922 NUB720922 ODX720922 ONT720922 OXP720922 PHL720922 PRH720922 QBD720922 QKZ720922 QUV720922 RER720922 RON720922 RYJ720922 SIF720922 SSB720922 TBX720922 TLT720922 TVP720922 UFL720922 UPH720922 UZD720922 VIZ720922 VSV720922 WCR720922 WMN720922 WWJ720922 WWJ24 JX786458 TT786458 ADP786458 ANL786458 AXH786458 BHD786458 BQZ786458 CAV786458 CKR786458 CUN786458 DEJ786458 DOF786458 DYB786458 EHX786458 ERT786458 FBP786458 FLL786458 FVH786458 GFD786458 GOZ786458 GYV786458 HIR786458 HSN786458 ICJ786458 IMF786458 IWB786458 JFX786458 JPT786458 JZP786458 KJL786458 KTH786458 LDD786458 LMZ786458 LWV786458 MGR786458 MQN786458 NAJ786458 NKF786458 NUB786458 ODX786458 ONT786458 OXP786458 PHL786458 PRH786458 QBD786458 QKZ786458 QUV786458 RER786458 RON786458 RYJ786458 SIF786458 SSB786458 TBX786458 TLT786458 TVP786458 UFL786458 UPH786458 UZD786458 VIZ786458 VSV786458 WCR786458 WMN786458 WWJ786458 U24 JX851994 TT851994 ADP851994 ANL851994 AXH851994 BHD851994 BQZ851994 CAV851994 CKR851994 CUN851994 DEJ851994 DOF851994 DYB851994 EHX851994 ERT851994 FBP851994 FLL851994 FVH851994 GFD851994 GOZ851994 GYV851994 HIR851994 HSN851994 ICJ851994 IMF851994 IWB851994 JFX851994 JPT851994 JZP851994 KJL851994 KTH851994 LDD851994 LMZ851994 LWV851994 MGR851994 MQN851994 NAJ851994 NKF851994 NUB851994 ODX851994 ONT851994 OXP851994 PHL851994 PRH851994 QBD851994 QKZ851994 QUV851994 RER851994 RON851994 RYJ851994 SIF851994 SSB851994 TBX851994 TLT851994 TVP851994 UFL851994 UPH851994 UZD851994 VIZ851994 VSV851994 WCR851994 WMN851994 WWJ851994 JX917530 TT917530 ADP917530 ANL917530 AXH917530 BHD917530 BQZ917530 CAV917530 CKR917530 CUN917530 DEJ917530 DOF917530 DYB917530 EHX917530 ERT917530 FBP917530 FLL917530 FVH917530 GFD917530 GOZ917530 GYV917530 HIR917530 HSN917530 ICJ917530 IMF917530 IWB917530 JFX917530 JPT917530 JZP917530 KJL917530 KTH917530 LDD917530 LMZ917530 LWV917530 MGR917530 MQN917530 NAJ917530 NKF917530 NUB917530 ODX917530 ONT917530 OXP917530 PHL917530 PRH917530 QBD917530 QKZ917530 QUV917530 RER917530 RON917530 RYJ917530 SIF917530 SSB917530 TBX917530 TLT917530 TVP917530 UFL917530 UPH917530 UZD917530 VIZ917530 VSV917530 WCR917530 WMN917530 WWJ917530 WWJ983066 JX983066 TT983066 ADP983066 ANL983066 AXH983066 BHD983066 BQZ983066 CAV983066 CKR983066 CUN983066 DEJ983066 DOF983066 DYB983066 EHX983066 ERT983066 FBP983066 FLL983066 FVH983066 GFD983066 GOZ983066 GYV983066 HIR983066 HSN983066 ICJ983066 IMF983066 IWB983066 JFX983066 JPT983066 JZP983066 KJL983066 KTH983066 LDD983066 LMZ983066 LWV983066 MGR983066 MQN983066 NAJ983066 NKF983066 NUB983066 ODX983066 ONT983066 OXP983066 PHL983066 PRH983066 QBD983066 QKZ983066 QUV983066 RER983066 RON983066 RYJ983066 SIF983066 SSB983066 TBX983066 TLT983066 TVP983066 UFL983066 UPH983066 UZD983066 VIZ983066 VSV983066 WCR983066 WMN983066 WMN24 WCR24 VSV24 VIZ24 UZD24 UPH24 UFL24 TVP24 TLT24 TBX24 SSB24 SIF24 RYJ24 RON24 RER24 QUV24 QKZ24 QBD24 PRH24 PHL24 OXP24 ONT24 ODX24 NUB24 NKF24 NAJ24 MQN24 MGR24 LWV24 LMZ24 LDD24 KTH24 KJL24 JZP24 JPT24 JFX24 IWB24 IMF24 ICJ24 HSN24 HIR24 GYV24 GOZ24 GFD24 FVH24 FLL24 FBP24 ERT24 EHX24 DYB24 DOF24 DEJ24 CUN24 CKR24 CAV24 BQZ24 BHD24 AXH24 ANL24 ADP24 TT24 TR24 JX24 WWH24 WML24 WCP24 VST24 VIX24 UZB24 UPF24 UFJ24 TVN24 TLR24 TBV24 SRZ24 SID24 RYH24 ROL24 REP24 QUT24 QKX24 QBB24 PRF24 PHJ24 OXN24 ONR24 ODV24 NTZ24 NKD24 NAH24 MQL24 MGP24 LWT24 LMX24 LDB24 KTF24 KJJ24 JZN24 JPR24 JFV24 IVZ24 IMD24 ICH24 HSL24 HIP24 GYT24 GOX24 GFB24 FVF24 FLJ24 FBN24 ERR24 EHV24 DXZ24 DOD24 DEH24 CUL24 CKP24 CAT24 BQX24 BHB24 AXF24 ANJ24 ADN24 JV24 U327706 U393242 S24 U458778 Z65562 Z131098 Z196634 Z262170 Z327706 Z393242 Z458778 Z524314 Z589850 Z655386 Z720922 Z786458 Z851994 Z917530 Z983066 AB524314 AB589850 AB655386 AB720922 AB786458 AB851994 AB917530 AB983066 AB65562 AB131098 AB196634 AB262170 AB458778 AB327706 AB393242 AB24 Z24 JV30 S30 WWJ30 WMN30 WCR30 VSV30 VIZ30 UZD30 UPH30 UFL30 TVP30 TLT30 TBX30 SSB30 SIF30 RYJ30 RON30 RER30 QUV30 QKZ30 QBD30 PRH30 PHL30 OXP30 ONT30 ODX30 NUB30 NKF30 NAJ30 MQN30 MGR30 LWV30 LMZ30 LDD30 KTH30 KJL30 JZP30 JPT30 JFX30 IWB30 IMF30 ICJ30 HSN30 HIR30 GYV30 GOZ30 GFD30 FVH30 FLL30 FBP30 ERT30 EHX30 DYB30 DOF30 DEJ30 CUN30 CKR30 CAV30 BQZ30 BHD30 AXH30 ANL30 ADP30 TT30 TR30 JX30 WWH30 WML30 WCP30 VST30 VIX30 UZB30 UPF30 UFJ30 TVN30 TLR30 TBV30 SRZ30 SID30 RYH30 ROL30 REP30 QUT30 QKX30 QBB30 PRF30 PHJ30 OXN30 ONR30 ODV30 NTZ30 NKD30 NAH30 MQL30 MGP30 LWT30 LMX30 LDB30 KTF30 KJJ30 JZN30 JPR30 JFV30 IVZ30 IMD30 ICH30 HSL30 HIP30 GYT30 GOX30 GFB30 FVF30 FLJ30 FBN30 ERR30 EHV30 DXZ30 DOD30 DEH30 CUL30 CKP30 CAT30 BQX30 BHB30 AXF30 ANJ30 ADN30 U30 Z30 AB3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2 JU65562 TQ65562 ADM65562 ANI65562 AXE65562 BHA65562 BQW65562 CAS65562 CKO65562 CUK65562 DEG65562 DOC65562 DXY65562 EHU65562 ERQ65562 FBM65562 FLI65562 FVE65562 GFA65562 GOW65562 GYS65562 HIO65562 HSK65562 ICG65562 IMC65562 IVY65562 JFU65562 JPQ65562 JZM65562 KJI65562 KTE65562 LDA65562 LMW65562 LWS65562 MGO65562 MQK65562 NAG65562 NKC65562 NTY65562 ODU65562 ONQ65562 OXM65562 PHI65562 PRE65562 QBA65562 QKW65562 QUS65562 REO65562 ROK65562 RYG65562 SIC65562 SRY65562 TBU65562 TLQ65562 TVM65562 UFI65562 UPE65562 UZA65562 VIW65562 VSS65562 WCO65562 WMK65562 WWG65562 R131098 JU131098 TQ131098 ADM131098 ANI131098 AXE131098 BHA131098 BQW131098 CAS131098 CKO131098 CUK131098 DEG131098 DOC131098 DXY131098 EHU131098 ERQ131098 FBM131098 FLI131098 FVE131098 GFA131098 GOW131098 GYS131098 HIO131098 HSK131098 ICG131098 IMC131098 IVY131098 JFU131098 JPQ131098 JZM131098 KJI131098 KTE131098 LDA131098 LMW131098 LWS131098 MGO131098 MQK131098 NAG131098 NKC131098 NTY131098 ODU131098 ONQ131098 OXM131098 PHI131098 PRE131098 QBA131098 QKW131098 QUS131098 REO131098 ROK131098 RYG131098 SIC131098 SRY131098 TBU131098 TLQ131098 TVM131098 UFI131098 UPE131098 UZA131098 VIW131098 VSS131098 WCO131098 WMK131098 WWG131098 R196634 JU196634 TQ196634 ADM196634 ANI196634 AXE196634 BHA196634 BQW196634 CAS196634 CKO196634 CUK196634 DEG196634 DOC196634 DXY196634 EHU196634 ERQ196634 FBM196634 FLI196634 FVE196634 GFA196634 GOW196634 GYS196634 HIO196634 HSK196634 ICG196634 IMC196634 IVY196634 JFU196634 JPQ196634 JZM196634 KJI196634 KTE196634 LDA196634 LMW196634 LWS196634 MGO196634 MQK196634 NAG196634 NKC196634 NTY196634 ODU196634 ONQ196634 OXM196634 PHI196634 PRE196634 QBA196634 QKW196634 QUS196634 REO196634 ROK196634 RYG196634 SIC196634 SRY196634 TBU196634 TLQ196634 TVM196634 UFI196634 UPE196634 UZA196634 VIW196634 VSS196634 WCO196634 WMK196634 WWG196634 R262170 JU262170 TQ262170 ADM262170 ANI262170 AXE262170 BHA262170 BQW262170 CAS262170 CKO262170 CUK262170 DEG262170 DOC262170 DXY262170 EHU262170 ERQ262170 FBM262170 FLI262170 FVE262170 GFA262170 GOW262170 GYS262170 HIO262170 HSK262170 ICG262170 IMC262170 IVY262170 JFU262170 JPQ262170 JZM262170 KJI262170 KTE262170 LDA262170 LMW262170 LWS262170 MGO262170 MQK262170 NAG262170 NKC262170 NTY262170 ODU262170 ONQ262170 OXM262170 PHI262170 PRE262170 QBA262170 QKW262170 QUS262170 REO262170 ROK262170 RYG262170 SIC262170 SRY262170 TBU262170 TLQ262170 TVM262170 UFI262170 UPE262170 UZA262170 VIW262170 VSS262170 WCO262170 WMK262170 WWG262170 R327706 JU327706 TQ327706 ADM327706 ANI327706 AXE327706 BHA327706 BQW327706 CAS327706 CKO327706 CUK327706 DEG327706 DOC327706 DXY327706 EHU327706 ERQ327706 FBM327706 FLI327706 FVE327706 GFA327706 GOW327706 GYS327706 HIO327706 HSK327706 ICG327706 IMC327706 IVY327706 JFU327706 JPQ327706 JZM327706 KJI327706 KTE327706 LDA327706 LMW327706 LWS327706 MGO327706 MQK327706 NAG327706 NKC327706 NTY327706 ODU327706 ONQ327706 OXM327706 PHI327706 PRE327706 QBA327706 QKW327706 QUS327706 REO327706 ROK327706 RYG327706 SIC327706 SRY327706 TBU327706 TLQ327706 TVM327706 UFI327706 UPE327706 UZA327706 VIW327706 VSS327706 WCO327706 WMK327706 WWG327706 R393242 JU393242 TQ393242 ADM393242 ANI393242 AXE393242 BHA393242 BQW393242 CAS393242 CKO393242 CUK393242 DEG393242 DOC393242 DXY393242 EHU393242 ERQ393242 FBM393242 FLI393242 FVE393242 GFA393242 GOW393242 GYS393242 HIO393242 HSK393242 ICG393242 IMC393242 IVY393242 JFU393242 JPQ393242 JZM393242 KJI393242 KTE393242 LDA393242 LMW393242 LWS393242 MGO393242 MQK393242 NAG393242 NKC393242 NTY393242 ODU393242 ONQ393242 OXM393242 PHI393242 PRE393242 QBA393242 QKW393242 QUS393242 REO393242 ROK393242 RYG393242 SIC393242 SRY393242 TBU393242 TLQ393242 TVM393242 UFI393242 UPE393242 UZA393242 VIW393242 VSS393242 WCO393242 WMK393242 WWG393242 R458778 JU458778 TQ458778 ADM458778 ANI458778 AXE458778 BHA458778 BQW458778 CAS458778 CKO458778 CUK458778 DEG458778 DOC458778 DXY458778 EHU458778 ERQ458778 FBM458778 FLI458778 FVE458778 GFA458778 GOW458778 GYS458778 HIO458778 HSK458778 ICG458778 IMC458778 IVY458778 JFU458778 JPQ458778 JZM458778 KJI458778 KTE458778 LDA458778 LMW458778 LWS458778 MGO458778 MQK458778 NAG458778 NKC458778 NTY458778 ODU458778 ONQ458778 OXM458778 PHI458778 PRE458778 QBA458778 QKW458778 QUS458778 REO458778 ROK458778 RYG458778 SIC458778 SRY458778 TBU458778 TLQ458778 TVM458778 UFI458778 UPE458778 UZA458778 VIW458778 VSS458778 WCO458778 WMK458778 WWG458778 R524314 JU524314 TQ524314 ADM524314 ANI524314 AXE524314 BHA524314 BQW524314 CAS524314 CKO524314 CUK524314 DEG524314 DOC524314 DXY524314 EHU524314 ERQ524314 FBM524314 FLI524314 FVE524314 GFA524314 GOW524314 GYS524314 HIO524314 HSK524314 ICG524314 IMC524314 IVY524314 JFU524314 JPQ524314 JZM524314 KJI524314 KTE524314 LDA524314 LMW524314 LWS524314 MGO524314 MQK524314 NAG524314 NKC524314 NTY524314 ODU524314 ONQ524314 OXM524314 PHI524314 PRE524314 QBA524314 QKW524314 QUS524314 REO524314 ROK524314 RYG524314 SIC524314 SRY524314 TBU524314 TLQ524314 TVM524314 UFI524314 UPE524314 UZA524314 VIW524314 VSS524314 WCO524314 WMK524314 WWG524314 R589850 JU589850 TQ589850 ADM589850 ANI589850 AXE589850 BHA589850 BQW589850 CAS589850 CKO589850 CUK589850 DEG589850 DOC589850 DXY589850 EHU589850 ERQ589850 FBM589850 FLI589850 FVE589850 GFA589850 GOW589850 GYS589850 HIO589850 HSK589850 ICG589850 IMC589850 IVY589850 JFU589850 JPQ589850 JZM589850 KJI589850 KTE589850 LDA589850 LMW589850 LWS589850 MGO589850 MQK589850 NAG589850 NKC589850 NTY589850 ODU589850 ONQ589850 OXM589850 PHI589850 PRE589850 QBA589850 QKW589850 QUS589850 REO589850 ROK589850 RYG589850 SIC589850 SRY589850 TBU589850 TLQ589850 TVM589850 UFI589850 UPE589850 UZA589850 VIW589850 VSS589850 WCO589850 WMK589850 WWG589850 R655386 JU655386 TQ655386 ADM655386 ANI655386 AXE655386 BHA655386 BQW655386 CAS655386 CKO655386 CUK655386 DEG655386 DOC655386 DXY655386 EHU655386 ERQ655386 FBM655386 FLI655386 FVE655386 GFA655386 GOW655386 GYS655386 HIO655386 HSK655386 ICG655386 IMC655386 IVY655386 JFU655386 JPQ655386 JZM655386 KJI655386 KTE655386 LDA655386 LMW655386 LWS655386 MGO655386 MQK655386 NAG655386 NKC655386 NTY655386 ODU655386 ONQ655386 OXM655386 PHI655386 PRE655386 QBA655386 QKW655386 QUS655386 REO655386 ROK655386 RYG655386 SIC655386 SRY655386 TBU655386 TLQ655386 TVM655386 UFI655386 UPE655386 UZA655386 VIW655386 VSS655386 WCO655386 WMK655386 WWG655386 R720922 JU720922 TQ720922 ADM720922 ANI720922 AXE720922 BHA720922 BQW720922 CAS720922 CKO720922 CUK720922 DEG720922 DOC720922 DXY720922 EHU720922 ERQ720922 FBM720922 FLI720922 FVE720922 GFA720922 GOW720922 GYS720922 HIO720922 HSK720922 ICG720922 IMC720922 IVY720922 JFU720922 JPQ720922 JZM720922 KJI720922 KTE720922 LDA720922 LMW720922 LWS720922 MGO720922 MQK720922 NAG720922 NKC720922 NTY720922 ODU720922 ONQ720922 OXM720922 PHI720922 PRE720922 QBA720922 QKW720922 QUS720922 REO720922 ROK720922 RYG720922 SIC720922 SRY720922 TBU720922 TLQ720922 TVM720922 UFI720922 UPE720922 UZA720922 VIW720922 VSS720922 WCO720922 WMK720922 WWG720922 R786458 JU786458 TQ786458 ADM786458 ANI786458 AXE786458 BHA786458 BQW786458 CAS786458 CKO786458 CUK786458 DEG786458 DOC786458 DXY786458 EHU786458 ERQ786458 FBM786458 FLI786458 FVE786458 GFA786458 GOW786458 GYS786458 HIO786458 HSK786458 ICG786458 IMC786458 IVY786458 JFU786458 JPQ786458 JZM786458 KJI786458 KTE786458 LDA786458 LMW786458 LWS786458 MGO786458 MQK786458 NAG786458 NKC786458 NTY786458 ODU786458 ONQ786458 OXM786458 PHI786458 PRE786458 QBA786458 QKW786458 QUS786458 REO786458 ROK786458 RYG786458 SIC786458 SRY786458 TBU786458 TLQ786458 TVM786458 UFI786458 UPE786458 UZA786458 VIW786458 VSS786458 WCO786458 WMK786458 WWG786458 R851994 JU851994 TQ851994 ADM851994 ANI851994 AXE851994 BHA851994 BQW851994 CAS851994 CKO851994 CUK851994 DEG851994 DOC851994 DXY851994 EHU851994 ERQ851994 FBM851994 FLI851994 FVE851994 GFA851994 GOW851994 GYS851994 HIO851994 HSK851994 ICG851994 IMC851994 IVY851994 JFU851994 JPQ851994 JZM851994 KJI851994 KTE851994 LDA851994 LMW851994 LWS851994 MGO851994 MQK851994 NAG851994 NKC851994 NTY851994 ODU851994 ONQ851994 OXM851994 PHI851994 PRE851994 QBA851994 QKW851994 QUS851994 REO851994 ROK851994 RYG851994 SIC851994 SRY851994 TBU851994 TLQ851994 TVM851994 UFI851994 UPE851994 UZA851994 VIW851994 VSS851994 WCO851994 WMK851994 WWG851994 R917530 JU917530 TQ917530 ADM917530 ANI917530 AXE917530 BHA917530 BQW917530 CAS917530 CKO917530 CUK917530 DEG917530 DOC917530 DXY917530 EHU917530 ERQ917530 FBM917530 FLI917530 FVE917530 GFA917530 GOW917530 GYS917530 HIO917530 HSK917530 ICG917530 IMC917530 IVY917530 JFU917530 JPQ917530 JZM917530 KJI917530 KTE917530 LDA917530 LMW917530 LWS917530 MGO917530 MQK917530 NAG917530 NKC917530 NTY917530 ODU917530 ONQ917530 OXM917530 PHI917530 PRE917530 QBA917530 QKW917530 QUS917530 REO917530 ROK917530 RYG917530 SIC917530 SRY917530 TBU917530 TLQ917530 TVM917530 UFI917530 UPE917530 UZA917530 VIW917530 VSS917530 WCO917530 WMK917530 WWG917530 R983066 JU983066 TQ983066 ADM983066 ANI983066 AXE983066 BHA983066 BQW983066 CAS983066 CKO983066 CUK983066 DEG983066 DOC983066 DXY983066 EHU983066 ERQ983066 FBM983066 FLI983066 FVE983066 GFA983066 GOW983066 GYS983066 HIO983066 HSK983066 ICG983066 IMC983066 IVY983066 JFU983066 JPQ983066 JZM983066 KJI983066 KTE983066 LDA983066 LMW983066 LWS983066 MGO983066 MQK983066 NAG983066 NKC983066 NTY983066 ODU983066 ONQ983066 OXM983066 PHI983066 PRE983066 QBA983066 QKW983066 QUS983066 REO983066 ROK983066 RYG983066 SIC983066 SRY983066 TBU983066 TLQ983066 TVM983066 UFI983066 UPE983066 UZA983066 VIW983066 VSS983066 WCO983066 WMK983066 WWG983066 WWI983066 T65562 JW65562 TS65562 ADO65562 ANK65562 AXG65562 BHC65562 BQY65562 CAU65562 CKQ65562 CUM65562 DEI65562 DOE65562 DYA65562 EHW65562 ERS65562 FBO65562 FLK65562 FVG65562 GFC65562 GOY65562 GYU65562 HIQ65562 HSM65562 ICI65562 IME65562 IWA65562 JFW65562 JPS65562 JZO65562 KJK65562 KTG65562 LDC65562 LMY65562 LWU65562 MGQ65562 MQM65562 NAI65562 NKE65562 NUA65562 ODW65562 ONS65562 OXO65562 PHK65562 PRG65562 QBC65562 QKY65562 QUU65562 REQ65562 ROM65562 RYI65562 SIE65562 SSA65562 TBW65562 TLS65562 TVO65562 UFK65562 UPG65562 UZC65562 VIY65562 VSU65562 WCQ65562 WMM65562 WWI65562 T131098 JW131098 TS131098 ADO131098 ANK131098 AXG131098 BHC131098 BQY131098 CAU131098 CKQ131098 CUM131098 DEI131098 DOE131098 DYA131098 EHW131098 ERS131098 FBO131098 FLK131098 FVG131098 GFC131098 GOY131098 GYU131098 HIQ131098 HSM131098 ICI131098 IME131098 IWA131098 JFW131098 JPS131098 JZO131098 KJK131098 KTG131098 LDC131098 LMY131098 LWU131098 MGQ131098 MQM131098 NAI131098 NKE131098 NUA131098 ODW131098 ONS131098 OXO131098 PHK131098 PRG131098 QBC131098 QKY131098 QUU131098 REQ131098 ROM131098 RYI131098 SIE131098 SSA131098 TBW131098 TLS131098 TVO131098 UFK131098 UPG131098 UZC131098 VIY131098 VSU131098 WCQ131098 WMM131098 WWI131098 T196634 JW196634 TS196634 ADO196634 ANK196634 AXG196634 BHC196634 BQY196634 CAU196634 CKQ196634 CUM196634 DEI196634 DOE196634 DYA196634 EHW196634 ERS196634 FBO196634 FLK196634 FVG196634 GFC196634 GOY196634 GYU196634 HIQ196634 HSM196634 ICI196634 IME196634 IWA196634 JFW196634 JPS196634 JZO196634 KJK196634 KTG196634 LDC196634 LMY196634 LWU196634 MGQ196634 MQM196634 NAI196634 NKE196634 NUA196634 ODW196634 ONS196634 OXO196634 PHK196634 PRG196634 QBC196634 QKY196634 QUU196634 REQ196634 ROM196634 RYI196634 SIE196634 SSA196634 TBW196634 TLS196634 TVO196634 UFK196634 UPG196634 UZC196634 VIY196634 VSU196634 WCQ196634 WMM196634 WWI196634 T262170 JW262170 TS262170 ADO262170 ANK262170 AXG262170 BHC262170 BQY262170 CAU262170 CKQ262170 CUM262170 DEI262170 DOE262170 DYA262170 EHW262170 ERS262170 FBO262170 FLK262170 FVG262170 GFC262170 GOY262170 GYU262170 HIQ262170 HSM262170 ICI262170 IME262170 IWA262170 JFW262170 JPS262170 JZO262170 KJK262170 KTG262170 LDC262170 LMY262170 LWU262170 MGQ262170 MQM262170 NAI262170 NKE262170 NUA262170 ODW262170 ONS262170 OXO262170 PHK262170 PRG262170 QBC262170 QKY262170 QUU262170 REQ262170 ROM262170 RYI262170 SIE262170 SSA262170 TBW262170 TLS262170 TVO262170 UFK262170 UPG262170 UZC262170 VIY262170 VSU262170 WCQ262170 WMM262170 WWI262170 T327706 JW327706 TS327706 ADO327706 ANK327706 AXG327706 BHC327706 BQY327706 CAU327706 CKQ327706 CUM327706 DEI327706 DOE327706 DYA327706 EHW327706 ERS327706 FBO327706 FLK327706 FVG327706 GFC327706 GOY327706 GYU327706 HIQ327706 HSM327706 ICI327706 IME327706 IWA327706 JFW327706 JPS327706 JZO327706 KJK327706 KTG327706 LDC327706 LMY327706 LWU327706 MGQ327706 MQM327706 NAI327706 NKE327706 NUA327706 ODW327706 ONS327706 OXO327706 PHK327706 PRG327706 QBC327706 QKY327706 QUU327706 REQ327706 ROM327706 RYI327706 SIE327706 SSA327706 TBW327706 TLS327706 TVO327706 UFK327706 UPG327706 UZC327706 VIY327706 VSU327706 WCQ327706 WMM327706 WWI327706 T393242 JW393242 TS393242 ADO393242 ANK393242 AXG393242 BHC393242 BQY393242 CAU393242 CKQ393242 CUM393242 DEI393242 DOE393242 DYA393242 EHW393242 ERS393242 FBO393242 FLK393242 FVG393242 GFC393242 GOY393242 GYU393242 HIQ393242 HSM393242 ICI393242 IME393242 IWA393242 JFW393242 JPS393242 JZO393242 KJK393242 KTG393242 LDC393242 LMY393242 LWU393242 MGQ393242 MQM393242 NAI393242 NKE393242 NUA393242 ODW393242 ONS393242 OXO393242 PHK393242 PRG393242 QBC393242 QKY393242 QUU393242 REQ393242 ROM393242 RYI393242 SIE393242 SSA393242 TBW393242 TLS393242 TVO393242 UFK393242 UPG393242 UZC393242 VIY393242 VSU393242 WCQ393242 WMM393242 WWI393242 T458778 JW458778 TS458778 ADO458778 ANK458778 AXG458778 BHC458778 BQY458778 CAU458778 CKQ458778 CUM458778 DEI458778 DOE458778 DYA458778 EHW458778 ERS458778 FBO458778 FLK458778 FVG458778 GFC458778 GOY458778 GYU458778 HIQ458778 HSM458778 ICI458778 IME458778 IWA458778 JFW458778 JPS458778 JZO458778 KJK458778 KTG458778 LDC458778 LMY458778 LWU458778 MGQ458778 MQM458778 NAI458778 NKE458778 NUA458778 ODW458778 ONS458778 OXO458778 PHK458778 PRG458778 QBC458778 QKY458778 QUU458778 REQ458778 ROM458778 RYI458778 SIE458778 SSA458778 TBW458778 TLS458778 TVO458778 UFK458778 UPG458778 UZC458778 VIY458778 VSU458778 WCQ458778 WMM458778 WWI458778 T524314 JW524314 TS524314 ADO524314 ANK524314 AXG524314 BHC524314 BQY524314 CAU524314 CKQ524314 CUM524314 DEI524314 DOE524314 DYA524314 EHW524314 ERS524314 FBO524314 FLK524314 FVG524314 GFC524314 GOY524314 GYU524314 HIQ524314 HSM524314 ICI524314 IME524314 IWA524314 JFW524314 JPS524314 JZO524314 KJK524314 KTG524314 LDC524314 LMY524314 LWU524314 MGQ524314 MQM524314 NAI524314 NKE524314 NUA524314 ODW524314 ONS524314 OXO524314 PHK524314 PRG524314 QBC524314 QKY524314 QUU524314 REQ524314 ROM524314 RYI524314 SIE524314 SSA524314 TBW524314 TLS524314 TVO524314 UFK524314 UPG524314 UZC524314 VIY524314 VSU524314 WCQ524314 WMM524314 WWI524314 T589850 JW589850 TS589850 ADO589850 ANK589850 AXG589850 BHC589850 BQY589850 CAU589850 CKQ589850 CUM589850 DEI589850 DOE589850 DYA589850 EHW589850 ERS589850 FBO589850 FLK589850 FVG589850 GFC589850 GOY589850 GYU589850 HIQ589850 HSM589850 ICI589850 IME589850 IWA589850 JFW589850 JPS589850 JZO589850 KJK589850 KTG589850 LDC589850 LMY589850 LWU589850 MGQ589850 MQM589850 NAI589850 NKE589850 NUA589850 ODW589850 ONS589850 OXO589850 PHK589850 PRG589850 QBC589850 QKY589850 QUU589850 REQ589850 ROM589850 RYI589850 SIE589850 SSA589850 TBW589850 TLS589850 TVO589850 UFK589850 UPG589850 UZC589850 VIY589850 VSU589850 WCQ589850 WMM589850 WWI589850 T655386 JW655386 TS655386 ADO655386 ANK655386 AXG655386 BHC655386 BQY655386 CAU655386 CKQ655386 CUM655386 DEI655386 DOE655386 DYA655386 EHW655386 ERS655386 FBO655386 FLK655386 FVG655386 GFC655386 GOY655386 GYU655386 HIQ655386 HSM655386 ICI655386 IME655386 IWA655386 JFW655386 JPS655386 JZO655386 KJK655386 KTG655386 LDC655386 LMY655386 LWU655386 MGQ655386 MQM655386 NAI655386 NKE655386 NUA655386 ODW655386 ONS655386 OXO655386 PHK655386 PRG655386 QBC655386 QKY655386 QUU655386 REQ655386 ROM655386 RYI655386 SIE655386 SSA655386 TBW655386 TLS655386 TVO655386 UFK655386 UPG655386 UZC655386 VIY655386 VSU655386 WCQ655386 WMM655386 WWI655386 T720922 JW720922 TS720922 ADO720922 ANK720922 AXG720922 BHC720922 BQY720922 CAU720922 CKQ720922 CUM720922 DEI720922 DOE720922 DYA720922 EHW720922 ERS720922 FBO720922 FLK720922 FVG720922 GFC720922 GOY720922 GYU720922 HIQ720922 HSM720922 ICI720922 IME720922 IWA720922 JFW720922 JPS720922 JZO720922 KJK720922 KTG720922 LDC720922 LMY720922 LWU720922 MGQ720922 MQM720922 NAI720922 NKE720922 NUA720922 ODW720922 ONS720922 OXO720922 PHK720922 PRG720922 QBC720922 QKY720922 QUU720922 REQ720922 ROM720922 RYI720922 SIE720922 SSA720922 TBW720922 TLS720922 TVO720922 UFK720922 UPG720922 UZC720922 VIY720922 VSU720922 WCQ720922 WMM720922 WWI720922 T786458 JW786458 TS786458 ADO786458 ANK786458 AXG786458 BHC786458 BQY786458 CAU786458 CKQ786458 CUM786458 DEI786458 DOE786458 DYA786458 EHW786458 ERS786458 FBO786458 FLK786458 FVG786458 GFC786458 GOY786458 GYU786458 HIQ786458 HSM786458 ICI786458 IME786458 IWA786458 JFW786458 JPS786458 JZO786458 KJK786458 KTG786458 LDC786458 LMY786458 LWU786458 MGQ786458 MQM786458 NAI786458 NKE786458 NUA786458 ODW786458 ONS786458 OXO786458 PHK786458 PRG786458 QBC786458 QKY786458 QUU786458 REQ786458 ROM786458 RYI786458 SIE786458 SSA786458 TBW786458 TLS786458 TVO786458 UFK786458 UPG786458 UZC786458 VIY786458 VSU786458 WCQ786458 WMM786458 WWI786458 T851994 JW851994 TS851994 ADO851994 ANK851994 AXG851994 BHC851994 BQY851994 CAU851994 CKQ851994 CUM851994 DEI851994 DOE851994 DYA851994 EHW851994 ERS851994 FBO851994 FLK851994 FVG851994 GFC851994 GOY851994 GYU851994 HIQ851994 HSM851994 ICI851994 IME851994 IWA851994 JFW851994 JPS851994 JZO851994 KJK851994 KTG851994 LDC851994 LMY851994 LWU851994 MGQ851994 MQM851994 NAI851994 NKE851994 NUA851994 ODW851994 ONS851994 OXO851994 PHK851994 PRG851994 QBC851994 QKY851994 QUU851994 REQ851994 ROM851994 RYI851994 SIE851994 SSA851994 TBW851994 TLS851994 TVO851994 UFK851994 UPG851994 UZC851994 VIY851994 VSU851994 WCQ851994 WMM851994 WWI851994 T917530 JW917530 TS917530 ADO917530 ANK917530 AXG917530 BHC917530 BQY917530 CAU917530 CKQ917530 CUM917530 DEI917530 DOE917530 DYA917530 EHW917530 ERS917530 FBO917530 FLK917530 FVG917530 GFC917530 GOY917530 GYU917530 HIQ917530 HSM917530 ICI917530 IME917530 IWA917530 JFW917530 JPS917530 JZO917530 KJK917530 KTG917530 LDC917530 LMY917530 LWU917530 MGQ917530 MQM917530 NAI917530 NKE917530 NUA917530 ODW917530 ONS917530 OXO917530 PHK917530 PRG917530 QBC917530 QKY917530 QUU917530 REQ917530 ROM917530 RYI917530 SIE917530 SSA917530 TBW917530 TLS917530 TVO917530 UFK917530 UPG917530 UZC917530 VIY917530 VSU917530 WCQ917530 WMM917530 WWI917530 T983066 JW983066 TS983066 ADO983066 ANK983066 AXG983066 BHC983066 BQY983066 CAU983066 CKQ983066 CUM983066 DEI983066 DOE983066 DYA983066 EHW983066 ERS983066 FBO983066 FLK983066 FVG983066 GFC983066 GOY983066 GYU983066 HIQ983066 HSM983066 ICI983066 IME983066 IWA983066 JFW983066 JPS983066 JZO983066 KJK983066 KTG983066 LDC983066 LMY983066 LWU983066 MGQ983066 MQM983066 NAI983066 NKE983066 NUA983066 ODW983066 ONS983066 OXO983066 PHK983066 PRG983066 QBC983066 QKY983066 QUU983066 REQ983066 ROM983066 RYI983066 SIE983066 SSA983066 TBW983066 TLS983066 TVO983066 UFK983066 UPG983066 UZC983066 VIY983066 VSU983066 WCQ983066 WMM983066 WCQ24 VSU24 VIY24 UZC24 UPG24 UFK24 TVO24 TLS24 TBW24 SSA24 SIE24 RYI24 ROM24 REQ24 QUU24 QKY24 QBC24 PRG24 PHK24 OXO24 ONS24 ODW24 NUA24 NKE24 NAI24 MQM24 MGQ24 LWU24 LMY24 LDC24 KTG24 KJK24 JZO24 JPS24 JFW24 IWA24 IME24 ICI24 HSM24 HIQ24 GYU24 GOY24 GFC24 FVG24 FLK24 FBO24 ERS24 EHW24 DYA24 DOE24 DEI24 CUM24 CKQ24 CAU24 BQY24 BHC24 AXG24 ANK24 ADO24 TS24 JW24 WWI24 WWG24 WMK24 WCO24 VSS24 VIW24 UZA24 UPE24 UFI24 TVM24 TLQ24 TBU24 SRY24 SIC24 RYG24 ROK24 REO24 QUS24 QKW24 QBA24 PRE24 PHI24 OXM24 ONQ24 ODU24 NTY24 NKC24 NAG24 MQK24 MGO24 LWS24 LMW24 LDA24 KTE24 KJI24 JZM24 JPQ24 JFU24 IVY24 IMC24 ICG24 HSK24 HIO24 GYS24 GOW24 GFA24 FVE24 FLI24 FBM24 ERQ24 EHU24 DXY24 DOC24 DEG24 CUK24 CKO24 CAS24 BQW24 BHA24 AXE24 ANI24 ADM24 TQ24 JU24 R24 WMM24 Y65562 Y131098 Y196634 Y262170 Y327706 Y393242 Y458778 Y524314 Y589850 Y655386 Y720922 Y786458 Y851994 Y917530 Y983066 AA65562 AA131098 AA196634 AA262170 AA327706 AA393242 AA458778 AA524314 AA589850 AA655386 AA720922 AA786458 AA851994 AA917530 AA983066 Y24 R30 WWI30 WMM30 WCQ30 VSU30 VIY30 UZC30 UPG30 UFK30 TVO30 TLS30 TBW30 SSA30 SIE30 RYI30 ROM30 REQ30 QUU30 QKY30 QBC30 PRG30 PHK30 OXO30 ONS30 ODW30 NUA30 NKE30 NAI30 MQM30 MGQ30 LWU30 LMY30 LDC30 KTG30 KJK30 JZO30 JPS30 JFW30 IWA30 IME30 ICI30 HSM30 HIQ30 GYU30 GOY30 GFC30 FVG30 FLK30 FBO30 ERS30 EHW30 DYA30 DOE30 DEI30 CUM30 CKQ30 CAU30 BQY30 BHC30 AXG30 ANK30 ADO30 TS30 JW30 T30 WWG30 WMK30 WCO30 VSS30 VIW30 UZA30 UPE30 UFI30 TVM30 TLQ30 TBU30 SRY30 SIC30 RYG30 ROK30 REO30 QUS30 QKW30 QBA30 PRE30 PHI30 OXM30 ONQ30 ODU30 NTY30 NKC30 NAG30 MQK30 MGO30 LWS30 LMW30 LDA30 KTE30 KJI30 JZM30 JPQ30 JFU30 IVY30 IMC30 ICG30 HSK30 HIO30 GYS30 GOW30 GFA30 FVE30 FLI30 FBM30 ERQ30 EHU30 DXY30 DOC30 DEG30 CUK30 CKO30 CAS30 BQW30 BHA30 AXE30 ANI30 ADM30 TQ30 JU30 Y30 AA30"/>
    <dataValidation type="list" allowBlank="1" showInputMessage="1" showErrorMessage="1" errorTitle="Ошибка" error="Выберите значение из списка" sqref="WWB983066 M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M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M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M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M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M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M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M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M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M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M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M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M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M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M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M24 WWB24 WMF24 JP30 TL30 ADH30 AND30 AWZ30 M30 WWB30 WMF30 WCJ30 VSN30 VIR30 UYV30 UOZ30 UFD30 TVH30 TLL30 TBP30 SRT30 SHX30 RYB30 ROF30 REJ30 QUN30 QKR30 QAV30 PQZ30 PHD30 OXH30 ONL30 ODP30 NTT30 NJX30 NAB30 MQF30 MGJ30 LWN30 LMR30 LCV30 KSZ30 KJD30 JZH30 JPL30 JFP30 IVT30 ILX30 ICB30 HSF30 HIJ30 GYN30 GOR30 GEV30 FUZ30 FLD30 FBH30 ERL30 EHP30 DXT30 DNX30 DEB30 CUF30 CKJ30 CAN30 BQR30 BGV30">
      <formula1>kind_of_heat_transfer</formula1>
    </dataValidation>
    <dataValidation type="list" allowBlank="1" showInputMessage="1" errorTitle="Ошибка" error="Выберите значение из списка" prompt="Выберите значение из списка" sqref="JR23:JY23 TN23:TU23 ADJ23:ADQ23 ANF23:ANM23 AXB23:AXI23 BGX23:BHE23 BQT23:BRA23 CAP23:CAW23 CKL23:CKS23 CUH23:CUO23 DED23:DEK23 DNZ23:DOG23 DXV23:DYC23 EHR23:EHY23 ERN23:ERU23 FBJ23:FBQ23 FLF23:FLM23 FVB23:FVI23 GEX23:GFE23 GOT23:GPA23 GYP23:GYW23 HIL23:HIS23 HSH23:HSO23 ICD23:ICK23 ILZ23:IMG23 IVV23:IWC23 JFR23:JFY23 JPN23:JPU23 JZJ23:JZQ23 KJF23:KJM23 KTB23:KTI23 LCX23:LDE23 LMT23:LNA23 LWP23:LWW23 MGL23:MGS23 MQH23:MQO23 NAD23:NAK23 NJZ23:NKG23 NTV23:NUC23 ODR23:ODY23 ONN23:ONU23 OXJ23:OXQ23 PHF23:PHM23 PRB23:PRI23 QAX23:QBE23 QKT23:QLA23 QUP23:QUW23 REL23:RES23 ROH23:ROO23 RYD23:RYK23 SHZ23:SIG23 SRV23:SSC23 TBR23:TBY23 TLN23:TLU23 TVJ23:TVQ23 UFF23:UFM23 UPB23:UPI23 UYX23:UZE23 VIT23:VJA23 VSP23:VSW23 WCL23:WCS23 WMH23:WMO23 WWD23:WWK23 JR65561:JY65561 TN65561:TU65561 ADJ65561:ADQ65561 ANF65561:ANM65561 AXB65561:AXI65561 BGX65561:BHE65561 BQT65561:BRA65561 CAP65561:CAW65561 CKL65561:CKS65561 CUH65561:CUO65561 DED65561:DEK65561 DNZ65561:DOG65561 DXV65561:DYC65561 EHR65561:EHY65561 ERN65561:ERU65561 FBJ65561:FBQ65561 FLF65561:FLM65561 FVB65561:FVI65561 GEX65561:GFE65561 GOT65561:GPA65561 GYP65561:GYW65561 HIL65561:HIS65561 HSH65561:HSO65561 ICD65561:ICK65561 ILZ65561:IMG65561 IVV65561:IWC65561 JFR65561:JFY65561 JPN65561:JPU65561 JZJ65561:JZQ65561 KJF65561:KJM65561 KTB65561:KTI65561 LCX65561:LDE65561 LMT65561:LNA65561 LWP65561:LWW65561 MGL65561:MGS65561 MQH65561:MQO65561 NAD65561:NAK65561 NJZ65561:NKG65561 NTV65561:NUC65561 ODR65561:ODY65561 ONN65561:ONU65561 OXJ65561:OXQ65561 PHF65561:PHM65561 PRB65561:PRI65561 QAX65561:QBE65561 QKT65561:QLA65561 QUP65561:QUW65561 REL65561:RES65561 ROH65561:ROO65561 RYD65561:RYK65561 SHZ65561:SIG65561 SRV65561:SSC65561 TBR65561:TBY65561 TLN65561:TLU65561 TVJ65561:TVQ65561 UFF65561:UFM65561 UPB65561:UPI65561 UYX65561:UZE65561 VIT65561:VJA65561 VSP65561:VSW65561 WCL65561:WCS65561 WMH65561:WMO65561 WWD65561:WWK65561 JR131097:JY131097 TN131097:TU131097 ADJ131097:ADQ131097 ANF131097:ANM131097 AXB131097:AXI131097 BGX131097:BHE131097 BQT131097:BRA131097 CAP131097:CAW131097 CKL131097:CKS131097 CUH131097:CUO131097 DED131097:DEK131097 DNZ131097:DOG131097 DXV131097:DYC131097 EHR131097:EHY131097 ERN131097:ERU131097 FBJ131097:FBQ131097 FLF131097:FLM131097 FVB131097:FVI131097 GEX131097:GFE131097 GOT131097:GPA131097 GYP131097:GYW131097 HIL131097:HIS131097 HSH131097:HSO131097 ICD131097:ICK131097 ILZ131097:IMG131097 IVV131097:IWC131097 JFR131097:JFY131097 JPN131097:JPU131097 JZJ131097:JZQ131097 KJF131097:KJM131097 KTB131097:KTI131097 LCX131097:LDE131097 LMT131097:LNA131097 LWP131097:LWW131097 MGL131097:MGS131097 MQH131097:MQO131097 NAD131097:NAK131097 NJZ131097:NKG131097 NTV131097:NUC131097 ODR131097:ODY131097 ONN131097:ONU131097 OXJ131097:OXQ131097 PHF131097:PHM131097 PRB131097:PRI131097 QAX131097:QBE131097 QKT131097:QLA131097 QUP131097:QUW131097 REL131097:RES131097 ROH131097:ROO131097 RYD131097:RYK131097 SHZ131097:SIG131097 SRV131097:SSC131097 TBR131097:TBY131097 TLN131097:TLU131097 TVJ131097:TVQ131097 UFF131097:UFM131097 UPB131097:UPI131097 UYX131097:UZE131097 VIT131097:VJA131097 VSP131097:VSW131097 WCL131097:WCS131097 WMH131097:WMO131097 WWD131097:WWK131097 JR196633:JY196633 TN196633:TU196633 ADJ196633:ADQ196633 ANF196633:ANM196633 AXB196633:AXI196633 BGX196633:BHE196633 BQT196633:BRA196633 CAP196633:CAW196633 CKL196633:CKS196633 CUH196633:CUO196633 DED196633:DEK196633 DNZ196633:DOG196633 DXV196633:DYC196633 EHR196633:EHY196633 ERN196633:ERU196633 FBJ196633:FBQ196633 FLF196633:FLM196633 FVB196633:FVI196633 GEX196633:GFE196633 GOT196633:GPA196633 GYP196633:GYW196633 HIL196633:HIS196633 HSH196633:HSO196633 ICD196633:ICK196633 ILZ196633:IMG196633 IVV196633:IWC196633 JFR196633:JFY196633 JPN196633:JPU196633 JZJ196633:JZQ196633 KJF196633:KJM196633 KTB196633:KTI196633 LCX196633:LDE196633 LMT196633:LNA196633 LWP196633:LWW196633 MGL196633:MGS196633 MQH196633:MQO196633 NAD196633:NAK196633 NJZ196633:NKG196633 NTV196633:NUC196633 ODR196633:ODY196633 ONN196633:ONU196633 OXJ196633:OXQ196633 PHF196633:PHM196633 PRB196633:PRI196633 QAX196633:QBE196633 QKT196633:QLA196633 QUP196633:QUW196633 REL196633:RES196633 ROH196633:ROO196633 RYD196633:RYK196633 SHZ196633:SIG196633 SRV196633:SSC196633 TBR196633:TBY196633 TLN196633:TLU196633 TVJ196633:TVQ196633 UFF196633:UFM196633 UPB196633:UPI196633 UYX196633:UZE196633 VIT196633:VJA196633 VSP196633:VSW196633 WCL196633:WCS196633 WMH196633:WMO196633 WWD196633:WWK196633 JR262169:JY262169 TN262169:TU262169 ADJ262169:ADQ262169 ANF262169:ANM262169 AXB262169:AXI262169 BGX262169:BHE262169 BQT262169:BRA262169 CAP262169:CAW262169 CKL262169:CKS262169 CUH262169:CUO262169 DED262169:DEK262169 DNZ262169:DOG262169 DXV262169:DYC262169 EHR262169:EHY262169 ERN262169:ERU262169 FBJ262169:FBQ262169 FLF262169:FLM262169 FVB262169:FVI262169 GEX262169:GFE262169 GOT262169:GPA262169 GYP262169:GYW262169 HIL262169:HIS262169 HSH262169:HSO262169 ICD262169:ICK262169 ILZ262169:IMG262169 IVV262169:IWC262169 JFR262169:JFY262169 JPN262169:JPU262169 JZJ262169:JZQ262169 KJF262169:KJM262169 KTB262169:KTI262169 LCX262169:LDE262169 LMT262169:LNA262169 LWP262169:LWW262169 MGL262169:MGS262169 MQH262169:MQO262169 NAD262169:NAK262169 NJZ262169:NKG262169 NTV262169:NUC262169 ODR262169:ODY262169 ONN262169:ONU262169 OXJ262169:OXQ262169 PHF262169:PHM262169 PRB262169:PRI262169 QAX262169:QBE262169 QKT262169:QLA262169 QUP262169:QUW262169 REL262169:RES262169 ROH262169:ROO262169 RYD262169:RYK262169 SHZ262169:SIG262169 SRV262169:SSC262169 TBR262169:TBY262169 TLN262169:TLU262169 TVJ262169:TVQ262169 UFF262169:UFM262169 UPB262169:UPI262169 UYX262169:UZE262169 VIT262169:VJA262169 VSP262169:VSW262169 WCL262169:WCS262169 WMH262169:WMO262169 WWD262169:WWK262169 JR327705:JY327705 TN327705:TU327705 ADJ327705:ADQ327705 ANF327705:ANM327705 AXB327705:AXI327705 BGX327705:BHE327705 BQT327705:BRA327705 CAP327705:CAW327705 CKL327705:CKS327705 CUH327705:CUO327705 DED327705:DEK327705 DNZ327705:DOG327705 DXV327705:DYC327705 EHR327705:EHY327705 ERN327705:ERU327705 FBJ327705:FBQ327705 FLF327705:FLM327705 FVB327705:FVI327705 GEX327705:GFE327705 GOT327705:GPA327705 GYP327705:GYW327705 HIL327705:HIS327705 HSH327705:HSO327705 ICD327705:ICK327705 ILZ327705:IMG327705 IVV327705:IWC327705 JFR327705:JFY327705 JPN327705:JPU327705 JZJ327705:JZQ327705 KJF327705:KJM327705 KTB327705:KTI327705 LCX327705:LDE327705 LMT327705:LNA327705 LWP327705:LWW327705 MGL327705:MGS327705 MQH327705:MQO327705 NAD327705:NAK327705 NJZ327705:NKG327705 NTV327705:NUC327705 ODR327705:ODY327705 ONN327705:ONU327705 OXJ327705:OXQ327705 PHF327705:PHM327705 PRB327705:PRI327705 QAX327705:QBE327705 QKT327705:QLA327705 QUP327705:QUW327705 REL327705:RES327705 ROH327705:ROO327705 RYD327705:RYK327705 SHZ327705:SIG327705 SRV327705:SSC327705 TBR327705:TBY327705 TLN327705:TLU327705 TVJ327705:TVQ327705 UFF327705:UFM327705 UPB327705:UPI327705 UYX327705:UZE327705 VIT327705:VJA327705 VSP327705:VSW327705 WCL327705:WCS327705 WMH327705:WMO327705 WWD327705:WWK327705 JR393241:JY393241 TN393241:TU393241 ADJ393241:ADQ393241 ANF393241:ANM393241 AXB393241:AXI393241 BGX393241:BHE393241 BQT393241:BRA393241 CAP393241:CAW393241 CKL393241:CKS393241 CUH393241:CUO393241 DED393241:DEK393241 DNZ393241:DOG393241 DXV393241:DYC393241 EHR393241:EHY393241 ERN393241:ERU393241 FBJ393241:FBQ393241 FLF393241:FLM393241 FVB393241:FVI393241 GEX393241:GFE393241 GOT393241:GPA393241 GYP393241:GYW393241 HIL393241:HIS393241 HSH393241:HSO393241 ICD393241:ICK393241 ILZ393241:IMG393241 IVV393241:IWC393241 JFR393241:JFY393241 JPN393241:JPU393241 JZJ393241:JZQ393241 KJF393241:KJM393241 KTB393241:KTI393241 LCX393241:LDE393241 LMT393241:LNA393241 LWP393241:LWW393241 MGL393241:MGS393241 MQH393241:MQO393241 NAD393241:NAK393241 NJZ393241:NKG393241 NTV393241:NUC393241 ODR393241:ODY393241 ONN393241:ONU393241 OXJ393241:OXQ393241 PHF393241:PHM393241 PRB393241:PRI393241 QAX393241:QBE393241 QKT393241:QLA393241 QUP393241:QUW393241 REL393241:RES393241 ROH393241:ROO393241 RYD393241:RYK393241 SHZ393241:SIG393241 SRV393241:SSC393241 TBR393241:TBY393241 TLN393241:TLU393241 TVJ393241:TVQ393241 UFF393241:UFM393241 UPB393241:UPI393241 UYX393241:UZE393241 VIT393241:VJA393241 VSP393241:VSW393241 WCL393241:WCS393241 WMH393241:WMO393241 WWD393241:WWK393241 JR458777:JY458777 TN458777:TU458777 ADJ458777:ADQ458777 ANF458777:ANM458777 AXB458777:AXI458777 BGX458777:BHE458777 BQT458777:BRA458777 CAP458777:CAW458777 CKL458777:CKS458777 CUH458777:CUO458777 DED458777:DEK458777 DNZ458777:DOG458777 DXV458777:DYC458777 EHR458777:EHY458777 ERN458777:ERU458777 FBJ458777:FBQ458777 FLF458777:FLM458777 FVB458777:FVI458777 GEX458777:GFE458777 GOT458777:GPA458777 GYP458777:GYW458777 HIL458777:HIS458777 HSH458777:HSO458777 ICD458777:ICK458777 ILZ458777:IMG458777 IVV458777:IWC458777 JFR458777:JFY458777 JPN458777:JPU458777 JZJ458777:JZQ458777 KJF458777:KJM458777 KTB458777:KTI458777 LCX458777:LDE458777 LMT458777:LNA458777 LWP458777:LWW458777 MGL458777:MGS458777 MQH458777:MQO458777 NAD458777:NAK458777 NJZ458777:NKG458777 NTV458777:NUC458777 ODR458777:ODY458777 ONN458777:ONU458777 OXJ458777:OXQ458777 PHF458777:PHM458777 PRB458777:PRI458777 QAX458777:QBE458777 QKT458777:QLA458777 QUP458777:QUW458777 REL458777:RES458777 ROH458777:ROO458777 RYD458777:RYK458777 SHZ458777:SIG458777 SRV458777:SSC458777 TBR458777:TBY458777 TLN458777:TLU458777 TVJ458777:TVQ458777 UFF458777:UFM458777 UPB458777:UPI458777 UYX458777:UZE458777 VIT458777:VJA458777 VSP458777:VSW458777 WCL458777:WCS458777 WMH458777:WMO458777 WWD458777:WWK458777 JR524313:JY524313 TN524313:TU524313 ADJ524313:ADQ524313 ANF524313:ANM524313 AXB524313:AXI524313 BGX524313:BHE524313 BQT524313:BRA524313 CAP524313:CAW524313 CKL524313:CKS524313 CUH524313:CUO524313 DED524313:DEK524313 DNZ524313:DOG524313 DXV524313:DYC524313 EHR524313:EHY524313 ERN524313:ERU524313 FBJ524313:FBQ524313 FLF524313:FLM524313 FVB524313:FVI524313 GEX524313:GFE524313 GOT524313:GPA524313 GYP524313:GYW524313 HIL524313:HIS524313 HSH524313:HSO524313 ICD524313:ICK524313 ILZ524313:IMG524313 IVV524313:IWC524313 JFR524313:JFY524313 JPN524313:JPU524313 JZJ524313:JZQ524313 KJF524313:KJM524313 KTB524313:KTI524313 LCX524313:LDE524313 LMT524313:LNA524313 LWP524313:LWW524313 MGL524313:MGS524313 MQH524313:MQO524313 NAD524313:NAK524313 NJZ524313:NKG524313 NTV524313:NUC524313 ODR524313:ODY524313 ONN524313:ONU524313 OXJ524313:OXQ524313 PHF524313:PHM524313 PRB524313:PRI524313 QAX524313:QBE524313 QKT524313:QLA524313 QUP524313:QUW524313 REL524313:RES524313 ROH524313:ROO524313 RYD524313:RYK524313 SHZ524313:SIG524313 SRV524313:SSC524313 TBR524313:TBY524313 TLN524313:TLU524313 TVJ524313:TVQ524313 UFF524313:UFM524313 UPB524313:UPI524313 UYX524313:UZE524313 VIT524313:VJA524313 VSP524313:VSW524313 WCL524313:WCS524313 WMH524313:WMO524313 WWD524313:WWK524313 JR589849:JY589849 TN589849:TU589849 ADJ589849:ADQ589849 ANF589849:ANM589849 AXB589849:AXI589849 BGX589849:BHE589849 BQT589849:BRA589849 CAP589849:CAW589849 CKL589849:CKS589849 CUH589849:CUO589849 DED589849:DEK589849 DNZ589849:DOG589849 DXV589849:DYC589849 EHR589849:EHY589849 ERN589849:ERU589849 FBJ589849:FBQ589849 FLF589849:FLM589849 FVB589849:FVI589849 GEX589849:GFE589849 GOT589849:GPA589849 GYP589849:GYW589849 HIL589849:HIS589849 HSH589849:HSO589849 ICD589849:ICK589849 ILZ589849:IMG589849 IVV589849:IWC589849 JFR589849:JFY589849 JPN589849:JPU589849 JZJ589849:JZQ589849 KJF589849:KJM589849 KTB589849:KTI589849 LCX589849:LDE589849 LMT589849:LNA589849 LWP589849:LWW589849 MGL589849:MGS589849 MQH589849:MQO589849 NAD589849:NAK589849 NJZ589849:NKG589849 NTV589849:NUC589849 ODR589849:ODY589849 ONN589849:ONU589849 OXJ589849:OXQ589849 PHF589849:PHM589849 PRB589849:PRI589849 QAX589849:QBE589849 QKT589849:QLA589849 QUP589849:QUW589849 REL589849:RES589849 ROH589849:ROO589849 RYD589849:RYK589849 SHZ589849:SIG589849 SRV589849:SSC589849 TBR589849:TBY589849 TLN589849:TLU589849 TVJ589849:TVQ589849 UFF589849:UFM589849 UPB589849:UPI589849 UYX589849:UZE589849 VIT589849:VJA589849 VSP589849:VSW589849 WCL589849:WCS589849 WMH589849:WMO589849 WWD589849:WWK589849 JR655385:JY655385 TN655385:TU655385 ADJ655385:ADQ655385 ANF655385:ANM655385 AXB655385:AXI655385 BGX655385:BHE655385 BQT655385:BRA655385 CAP655385:CAW655385 CKL655385:CKS655385 CUH655385:CUO655385 DED655385:DEK655385 DNZ655385:DOG655385 DXV655385:DYC655385 EHR655385:EHY655385 ERN655385:ERU655385 FBJ655385:FBQ655385 FLF655385:FLM655385 FVB655385:FVI655385 GEX655385:GFE655385 GOT655385:GPA655385 GYP655385:GYW655385 HIL655385:HIS655385 HSH655385:HSO655385 ICD655385:ICK655385 ILZ655385:IMG655385 IVV655385:IWC655385 JFR655385:JFY655385 JPN655385:JPU655385 JZJ655385:JZQ655385 KJF655385:KJM655385 KTB655385:KTI655385 LCX655385:LDE655385 LMT655385:LNA655385 LWP655385:LWW655385 MGL655385:MGS655385 MQH655385:MQO655385 NAD655385:NAK655385 NJZ655385:NKG655385 NTV655385:NUC655385 ODR655385:ODY655385 ONN655385:ONU655385 OXJ655385:OXQ655385 PHF655385:PHM655385 PRB655385:PRI655385 QAX655385:QBE655385 QKT655385:QLA655385 QUP655385:QUW655385 REL655385:RES655385 ROH655385:ROO655385 RYD655385:RYK655385 SHZ655385:SIG655385 SRV655385:SSC655385 TBR655385:TBY655385 TLN655385:TLU655385 TVJ655385:TVQ655385 UFF655385:UFM655385 UPB655385:UPI655385 UYX655385:UZE655385 VIT655385:VJA655385 VSP655385:VSW655385 WCL655385:WCS655385 WMH655385:WMO655385 WWD655385:WWK655385 JR720921:JY720921 TN720921:TU720921 ADJ720921:ADQ720921 ANF720921:ANM720921 AXB720921:AXI720921 BGX720921:BHE720921 BQT720921:BRA720921 CAP720921:CAW720921 CKL720921:CKS720921 CUH720921:CUO720921 DED720921:DEK720921 DNZ720921:DOG720921 DXV720921:DYC720921 EHR720921:EHY720921 ERN720921:ERU720921 FBJ720921:FBQ720921 FLF720921:FLM720921 FVB720921:FVI720921 GEX720921:GFE720921 GOT720921:GPA720921 GYP720921:GYW720921 HIL720921:HIS720921 HSH720921:HSO720921 ICD720921:ICK720921 ILZ720921:IMG720921 IVV720921:IWC720921 JFR720921:JFY720921 JPN720921:JPU720921 JZJ720921:JZQ720921 KJF720921:KJM720921 KTB720921:KTI720921 LCX720921:LDE720921 LMT720921:LNA720921 LWP720921:LWW720921 MGL720921:MGS720921 MQH720921:MQO720921 NAD720921:NAK720921 NJZ720921:NKG720921 NTV720921:NUC720921 ODR720921:ODY720921 ONN720921:ONU720921 OXJ720921:OXQ720921 PHF720921:PHM720921 PRB720921:PRI720921 QAX720921:QBE720921 QKT720921:QLA720921 QUP720921:QUW720921 REL720921:RES720921 ROH720921:ROO720921 RYD720921:RYK720921 SHZ720921:SIG720921 SRV720921:SSC720921 TBR720921:TBY720921 TLN720921:TLU720921 TVJ720921:TVQ720921 UFF720921:UFM720921 UPB720921:UPI720921 UYX720921:UZE720921 VIT720921:VJA720921 VSP720921:VSW720921 WCL720921:WCS720921 WMH720921:WMO720921 WWD720921:WWK720921 JR786457:JY786457 TN786457:TU786457 ADJ786457:ADQ786457 ANF786457:ANM786457 AXB786457:AXI786457 BGX786457:BHE786457 BQT786457:BRA786457 CAP786457:CAW786457 CKL786457:CKS786457 CUH786457:CUO786457 DED786457:DEK786457 DNZ786457:DOG786457 DXV786457:DYC786457 EHR786457:EHY786457 ERN786457:ERU786457 FBJ786457:FBQ786457 FLF786457:FLM786457 FVB786457:FVI786457 GEX786457:GFE786457 GOT786457:GPA786457 GYP786457:GYW786457 HIL786457:HIS786457 HSH786457:HSO786457 ICD786457:ICK786457 ILZ786457:IMG786457 IVV786457:IWC786457 JFR786457:JFY786457 JPN786457:JPU786457 JZJ786457:JZQ786457 KJF786457:KJM786457 KTB786457:KTI786457 LCX786457:LDE786457 LMT786457:LNA786457 LWP786457:LWW786457 MGL786457:MGS786457 MQH786457:MQO786457 NAD786457:NAK786457 NJZ786457:NKG786457 NTV786457:NUC786457 ODR786457:ODY786457 ONN786457:ONU786457 OXJ786457:OXQ786457 PHF786457:PHM786457 PRB786457:PRI786457 QAX786457:QBE786457 QKT786457:QLA786457 QUP786457:QUW786457 REL786457:RES786457 ROH786457:ROO786457 RYD786457:RYK786457 SHZ786457:SIG786457 SRV786457:SSC786457 TBR786457:TBY786457 TLN786457:TLU786457 TVJ786457:TVQ786457 UFF786457:UFM786457 UPB786457:UPI786457 UYX786457:UZE786457 VIT786457:VJA786457 VSP786457:VSW786457 WCL786457:WCS786457 WMH786457:WMO786457 WWD786457:WWK786457 JR851993:JY851993 TN851993:TU851993 ADJ851993:ADQ851993 ANF851993:ANM851993 AXB851993:AXI851993 BGX851993:BHE851993 BQT851993:BRA851993 CAP851993:CAW851993 CKL851993:CKS851993 CUH851993:CUO851993 DED851993:DEK851993 DNZ851993:DOG851993 DXV851993:DYC851993 EHR851993:EHY851993 ERN851993:ERU851993 FBJ851993:FBQ851993 FLF851993:FLM851993 FVB851993:FVI851993 GEX851993:GFE851993 GOT851993:GPA851993 GYP851993:GYW851993 HIL851993:HIS851993 HSH851993:HSO851993 ICD851993:ICK851993 ILZ851993:IMG851993 IVV851993:IWC851993 JFR851993:JFY851993 JPN851993:JPU851993 JZJ851993:JZQ851993 KJF851993:KJM851993 KTB851993:KTI851993 LCX851993:LDE851993 LMT851993:LNA851993 LWP851993:LWW851993 MGL851993:MGS851993 MQH851993:MQO851993 NAD851993:NAK851993 NJZ851993:NKG851993 NTV851993:NUC851993 ODR851993:ODY851993 ONN851993:ONU851993 OXJ851993:OXQ851993 PHF851993:PHM851993 PRB851993:PRI851993 QAX851993:QBE851993 QKT851993:QLA851993 QUP851993:QUW851993 REL851993:RES851993 ROH851993:ROO851993 RYD851993:RYK851993 SHZ851993:SIG851993 SRV851993:SSC851993 TBR851993:TBY851993 TLN851993:TLU851993 TVJ851993:TVQ851993 UFF851993:UFM851993 UPB851993:UPI851993 UYX851993:UZE851993 VIT851993:VJA851993 VSP851993:VSW851993 WCL851993:WCS851993 WMH851993:WMO851993 WWD851993:WWK851993 JR917529:JY917529 TN917529:TU917529 ADJ917529:ADQ917529 ANF917529:ANM917529 AXB917529:AXI917529 BGX917529:BHE917529 BQT917529:BRA917529 CAP917529:CAW917529 CKL917529:CKS917529 CUH917529:CUO917529 DED917529:DEK917529 DNZ917529:DOG917529 DXV917529:DYC917529 EHR917529:EHY917529 ERN917529:ERU917529 FBJ917529:FBQ917529 FLF917529:FLM917529 FVB917529:FVI917529 GEX917529:GFE917529 GOT917529:GPA917529 GYP917529:GYW917529 HIL917529:HIS917529 HSH917529:HSO917529 ICD917529:ICK917529 ILZ917529:IMG917529 IVV917529:IWC917529 JFR917529:JFY917529 JPN917529:JPU917529 JZJ917529:JZQ917529 KJF917529:KJM917529 KTB917529:KTI917529 LCX917529:LDE917529 LMT917529:LNA917529 LWP917529:LWW917529 MGL917529:MGS917529 MQH917529:MQO917529 NAD917529:NAK917529 NJZ917529:NKG917529 NTV917529:NUC917529 ODR917529:ODY917529 ONN917529:ONU917529 OXJ917529:OXQ917529 PHF917529:PHM917529 PRB917529:PRI917529 QAX917529:QBE917529 QKT917529:QLA917529 QUP917529:QUW917529 REL917529:RES917529 ROH917529:ROO917529 RYD917529:RYK917529 SHZ917529:SIG917529 SRV917529:SSC917529 TBR917529:TBY917529 TLN917529:TLU917529 TVJ917529:TVQ917529 UFF917529:UFM917529 UPB917529:UPI917529 UYX917529:UZE917529 VIT917529:VJA917529 VSP917529:VSW917529 WCL917529:WCS917529 WMH917529:WMO917529 WWD917529:WWK917529 WWD983065:WWK983065 JR983065:JY983065 TN983065:TU983065 ADJ983065:ADQ983065 ANF983065:ANM983065 AXB983065:AXI983065 BGX983065:BHE983065 BQT983065:BRA983065 CAP983065:CAW983065 CKL983065:CKS983065 CUH983065:CUO983065 DED983065:DEK983065 DNZ983065:DOG983065 DXV983065:DYC983065 EHR983065:EHY983065 ERN983065:ERU983065 FBJ983065:FBQ983065 FLF983065:FLM983065 FVB983065:FVI983065 GEX983065:GFE983065 GOT983065:GPA983065 GYP983065:GYW983065 HIL983065:HIS983065 HSH983065:HSO983065 ICD983065:ICK983065 ILZ983065:IMG983065 IVV983065:IWC983065 JFR983065:JFY983065 JPN983065:JPU983065 JZJ983065:JZQ983065 KJF983065:KJM983065 KTB983065:KTI983065 LCX983065:LDE983065 LMT983065:LNA983065 LWP983065:LWW983065 MGL983065:MGS983065 MQH983065:MQO983065 NAD983065:NAK983065 NJZ983065:NKG983065 NTV983065:NUC983065 ODR983065:ODY983065 ONN983065:ONU983065 OXJ983065:OXQ983065 PHF983065:PHM983065 PRB983065:PRI983065 QAX983065:QBE983065 QKT983065:QLA983065 QUP983065:QUW983065 REL983065:RES983065 ROH983065:ROO983065 RYD983065:RYK983065 SHZ983065:SIG983065 SRV983065:SSC983065 TBR983065:TBY983065 TLN983065:TLU983065 TVJ983065:TVQ983065 UFF983065:UFM983065 UPB983065:UPI983065 UYX983065:UZE983065 VIT983065:VJA983065 VSP983065:VSW983065 WCL983065:WCS983065 WMH983065:WMO983065 O917529:AC917529 O851993:AC851993 O786457:AC786457 O720921:AC720921 O655385:AC655385 O589849:AC589849 O524313:AC524313 O458777:AC458777 O393241:AC393241 O327705:AC327705 O262169:AC262169 O196633:AC196633 O131097:AC131097 O65561:AC65561 O983065:AC983065 WCL29:WCS29 VSP29:VSW29 UYX29:UZE29 VIT29:VJA29 UFF29:UFM29 WWD29:WWK29 WMH29:WMO29 UPB29:UPI29 JR29:JY29 TN29:TU29 ADJ29:ADQ29 ANF29:ANM29 AXB29:AXI29 BGX29:BHE29 BQT29:BRA29 CAP29:CAW29 CKL29:CKS29 CUH29:CUO29 DED29:DEK29 DNZ29:DOG29 DXV29:DYC29 EHR29:EHY29 ERN29:ERU29 FBJ29:FBQ29 FLF29:FLM29 FVB29:FVI29 GEX29:GFE29 GOT29:GPA29 GYP29:GYW29 HIL29:HIS29 HSH29:HSO29 ICD29:ICK29 ILZ29:IMG29 IVV29:IWC29 JFR29:JFY29 JPN29:JPU29 JZJ29:JZQ29 KJF29:KJM29 KTB29:KTI29 LCX29:LDE29 LMT29:LNA29 LWP29:LWW29 MGL29:MGS29 MQH29:MQO29 NAD29:NAK29 NJZ29:NKG29 NTV29:NUC29 ODR29:ODY29 ONN29:ONU29 OXJ29:OXQ29 PHF29:PHM29 PRB29:PRI29 QAX29:QBE29 QKT29:QLA29 QUP29:QUW29 REL29:RES29 ROH29:ROO29 RYD29:RYK29 SHZ29:SIG29 SRV29:SSC29 TBR29:TBY29 TLN29:TLU29 TVJ29:TVQ29">
      <formula1>kind_of_cons</formula1>
    </dataValidation>
    <dataValidation type="textLength" operator="lessThanOrEqual" allowBlank="1" showInputMessage="1" showErrorMessage="1" errorTitle="Ошибка" error="Допускается ввод не более 900 символов!" sqref="WWL983060:WWL983067 WMP983060:WMP983067 AD65556:AD65563 JZ65556:JZ65563 TV65556:TV65563 ADR65556:ADR65563 ANN65556:ANN65563 AXJ65556:AXJ65563 BHF65556:BHF65563 BRB65556:BRB65563 CAX65556:CAX65563 CKT65556:CKT65563 CUP65556:CUP65563 DEL65556:DEL65563 DOH65556:DOH65563 DYD65556:DYD65563 EHZ65556:EHZ65563 ERV65556:ERV65563 FBR65556:FBR65563 FLN65556:FLN65563 FVJ65556:FVJ65563 GFF65556:GFF65563 GPB65556:GPB65563 GYX65556:GYX65563 HIT65556:HIT65563 HSP65556:HSP65563 ICL65556:ICL65563 IMH65556:IMH65563 IWD65556:IWD65563 JFZ65556:JFZ65563 JPV65556:JPV65563 JZR65556:JZR65563 KJN65556:KJN65563 KTJ65556:KTJ65563 LDF65556:LDF65563 LNB65556:LNB65563 LWX65556:LWX65563 MGT65556:MGT65563 MQP65556:MQP65563 NAL65556:NAL65563 NKH65556:NKH65563 NUD65556:NUD65563 ODZ65556:ODZ65563 ONV65556:ONV65563 OXR65556:OXR65563 PHN65556:PHN65563 PRJ65556:PRJ65563 QBF65556:QBF65563 QLB65556:QLB65563 QUX65556:QUX65563 RET65556:RET65563 ROP65556:ROP65563 RYL65556:RYL65563 SIH65556:SIH65563 SSD65556:SSD65563 TBZ65556:TBZ65563 TLV65556:TLV65563 TVR65556:TVR65563 UFN65556:UFN65563 UPJ65556:UPJ65563 UZF65556:UZF65563 VJB65556:VJB65563 VSX65556:VSX65563 WCT65556:WCT65563 WMP65556:WMP65563 WWL65556:WWL65563 AD131092:AD131099 JZ131092:JZ131099 TV131092:TV131099 ADR131092:ADR131099 ANN131092:ANN131099 AXJ131092:AXJ131099 BHF131092:BHF131099 BRB131092:BRB131099 CAX131092:CAX131099 CKT131092:CKT131099 CUP131092:CUP131099 DEL131092:DEL131099 DOH131092:DOH131099 DYD131092:DYD131099 EHZ131092:EHZ131099 ERV131092:ERV131099 FBR131092:FBR131099 FLN131092:FLN131099 FVJ131092:FVJ131099 GFF131092:GFF131099 GPB131092:GPB131099 GYX131092:GYX131099 HIT131092:HIT131099 HSP131092:HSP131099 ICL131092:ICL131099 IMH131092:IMH131099 IWD131092:IWD131099 JFZ131092:JFZ131099 JPV131092:JPV131099 JZR131092:JZR131099 KJN131092:KJN131099 KTJ131092:KTJ131099 LDF131092:LDF131099 LNB131092:LNB131099 LWX131092:LWX131099 MGT131092:MGT131099 MQP131092:MQP131099 NAL131092:NAL131099 NKH131092:NKH131099 NUD131092:NUD131099 ODZ131092:ODZ131099 ONV131092:ONV131099 OXR131092:OXR131099 PHN131092:PHN131099 PRJ131092:PRJ131099 QBF131092:QBF131099 QLB131092:QLB131099 QUX131092:QUX131099 RET131092:RET131099 ROP131092:ROP131099 RYL131092:RYL131099 SIH131092:SIH131099 SSD131092:SSD131099 TBZ131092:TBZ131099 TLV131092:TLV131099 TVR131092:TVR131099 UFN131092:UFN131099 UPJ131092:UPJ131099 UZF131092:UZF131099 VJB131092:VJB131099 VSX131092:VSX131099 WCT131092:WCT131099 WMP131092:WMP131099 WWL131092:WWL131099 AD196628:AD196635 JZ196628:JZ196635 TV196628:TV196635 ADR196628:ADR196635 ANN196628:ANN196635 AXJ196628:AXJ196635 BHF196628:BHF196635 BRB196628:BRB196635 CAX196628:CAX196635 CKT196628:CKT196635 CUP196628:CUP196635 DEL196628:DEL196635 DOH196628:DOH196635 DYD196628:DYD196635 EHZ196628:EHZ196635 ERV196628:ERV196635 FBR196628:FBR196635 FLN196628:FLN196635 FVJ196628:FVJ196635 GFF196628:GFF196635 GPB196628:GPB196635 GYX196628:GYX196635 HIT196628:HIT196635 HSP196628:HSP196635 ICL196628:ICL196635 IMH196628:IMH196635 IWD196628:IWD196635 JFZ196628:JFZ196635 JPV196628:JPV196635 JZR196628:JZR196635 KJN196628:KJN196635 KTJ196628:KTJ196635 LDF196628:LDF196635 LNB196628:LNB196635 LWX196628:LWX196635 MGT196628:MGT196635 MQP196628:MQP196635 NAL196628:NAL196635 NKH196628:NKH196635 NUD196628:NUD196635 ODZ196628:ODZ196635 ONV196628:ONV196635 OXR196628:OXR196635 PHN196628:PHN196635 PRJ196628:PRJ196635 QBF196628:QBF196635 QLB196628:QLB196635 QUX196628:QUX196635 RET196628:RET196635 ROP196628:ROP196635 RYL196628:RYL196635 SIH196628:SIH196635 SSD196628:SSD196635 TBZ196628:TBZ196635 TLV196628:TLV196635 TVR196628:TVR196635 UFN196628:UFN196635 UPJ196628:UPJ196635 UZF196628:UZF196635 VJB196628:VJB196635 VSX196628:VSX196635 WCT196628:WCT196635 WMP196628:WMP196635 WWL196628:WWL196635 AD262164:AD262171 JZ262164:JZ262171 TV262164:TV262171 ADR262164:ADR262171 ANN262164:ANN262171 AXJ262164:AXJ262171 BHF262164:BHF262171 BRB262164:BRB262171 CAX262164:CAX262171 CKT262164:CKT262171 CUP262164:CUP262171 DEL262164:DEL262171 DOH262164:DOH262171 DYD262164:DYD262171 EHZ262164:EHZ262171 ERV262164:ERV262171 FBR262164:FBR262171 FLN262164:FLN262171 FVJ262164:FVJ262171 GFF262164:GFF262171 GPB262164:GPB262171 GYX262164:GYX262171 HIT262164:HIT262171 HSP262164:HSP262171 ICL262164:ICL262171 IMH262164:IMH262171 IWD262164:IWD262171 JFZ262164:JFZ262171 JPV262164:JPV262171 JZR262164:JZR262171 KJN262164:KJN262171 KTJ262164:KTJ262171 LDF262164:LDF262171 LNB262164:LNB262171 LWX262164:LWX262171 MGT262164:MGT262171 MQP262164:MQP262171 NAL262164:NAL262171 NKH262164:NKH262171 NUD262164:NUD262171 ODZ262164:ODZ262171 ONV262164:ONV262171 OXR262164:OXR262171 PHN262164:PHN262171 PRJ262164:PRJ262171 QBF262164:QBF262171 QLB262164:QLB262171 QUX262164:QUX262171 RET262164:RET262171 ROP262164:ROP262171 RYL262164:RYL262171 SIH262164:SIH262171 SSD262164:SSD262171 TBZ262164:TBZ262171 TLV262164:TLV262171 TVR262164:TVR262171 UFN262164:UFN262171 UPJ262164:UPJ262171 UZF262164:UZF262171 VJB262164:VJB262171 VSX262164:VSX262171 WCT262164:WCT262171 WMP262164:WMP262171 WWL262164:WWL262171 AD327700:AD327707 JZ327700:JZ327707 TV327700:TV327707 ADR327700:ADR327707 ANN327700:ANN327707 AXJ327700:AXJ327707 BHF327700:BHF327707 BRB327700:BRB327707 CAX327700:CAX327707 CKT327700:CKT327707 CUP327700:CUP327707 DEL327700:DEL327707 DOH327700:DOH327707 DYD327700:DYD327707 EHZ327700:EHZ327707 ERV327700:ERV327707 FBR327700:FBR327707 FLN327700:FLN327707 FVJ327700:FVJ327707 GFF327700:GFF327707 GPB327700:GPB327707 GYX327700:GYX327707 HIT327700:HIT327707 HSP327700:HSP327707 ICL327700:ICL327707 IMH327700:IMH327707 IWD327700:IWD327707 JFZ327700:JFZ327707 JPV327700:JPV327707 JZR327700:JZR327707 KJN327700:KJN327707 KTJ327700:KTJ327707 LDF327700:LDF327707 LNB327700:LNB327707 LWX327700:LWX327707 MGT327700:MGT327707 MQP327700:MQP327707 NAL327700:NAL327707 NKH327700:NKH327707 NUD327700:NUD327707 ODZ327700:ODZ327707 ONV327700:ONV327707 OXR327700:OXR327707 PHN327700:PHN327707 PRJ327700:PRJ327707 QBF327700:QBF327707 QLB327700:QLB327707 QUX327700:QUX327707 RET327700:RET327707 ROP327700:ROP327707 RYL327700:RYL327707 SIH327700:SIH327707 SSD327700:SSD327707 TBZ327700:TBZ327707 TLV327700:TLV327707 TVR327700:TVR327707 UFN327700:UFN327707 UPJ327700:UPJ327707 UZF327700:UZF327707 VJB327700:VJB327707 VSX327700:VSX327707 WCT327700:WCT327707 WMP327700:WMP327707 WWL327700:WWL327707 AD393236:AD393243 JZ393236:JZ393243 TV393236:TV393243 ADR393236:ADR393243 ANN393236:ANN393243 AXJ393236:AXJ393243 BHF393236:BHF393243 BRB393236:BRB393243 CAX393236:CAX393243 CKT393236:CKT393243 CUP393236:CUP393243 DEL393236:DEL393243 DOH393236:DOH393243 DYD393236:DYD393243 EHZ393236:EHZ393243 ERV393236:ERV393243 FBR393236:FBR393243 FLN393236:FLN393243 FVJ393236:FVJ393243 GFF393236:GFF393243 GPB393236:GPB393243 GYX393236:GYX393243 HIT393236:HIT393243 HSP393236:HSP393243 ICL393236:ICL393243 IMH393236:IMH393243 IWD393236:IWD393243 JFZ393236:JFZ393243 JPV393236:JPV393243 JZR393236:JZR393243 KJN393236:KJN393243 KTJ393236:KTJ393243 LDF393236:LDF393243 LNB393236:LNB393243 LWX393236:LWX393243 MGT393236:MGT393243 MQP393236:MQP393243 NAL393236:NAL393243 NKH393236:NKH393243 NUD393236:NUD393243 ODZ393236:ODZ393243 ONV393236:ONV393243 OXR393236:OXR393243 PHN393236:PHN393243 PRJ393236:PRJ393243 QBF393236:QBF393243 QLB393236:QLB393243 QUX393236:QUX393243 RET393236:RET393243 ROP393236:ROP393243 RYL393236:RYL393243 SIH393236:SIH393243 SSD393236:SSD393243 TBZ393236:TBZ393243 TLV393236:TLV393243 TVR393236:TVR393243 UFN393236:UFN393243 UPJ393236:UPJ393243 UZF393236:UZF393243 VJB393236:VJB393243 VSX393236:VSX393243 WCT393236:WCT393243 WMP393236:WMP393243 WWL393236:WWL393243 AD458772:AD458779 JZ458772:JZ458779 TV458772:TV458779 ADR458772:ADR458779 ANN458772:ANN458779 AXJ458772:AXJ458779 BHF458772:BHF458779 BRB458772:BRB458779 CAX458772:CAX458779 CKT458772:CKT458779 CUP458772:CUP458779 DEL458772:DEL458779 DOH458772:DOH458779 DYD458772:DYD458779 EHZ458772:EHZ458779 ERV458772:ERV458779 FBR458772:FBR458779 FLN458772:FLN458779 FVJ458772:FVJ458779 GFF458772:GFF458779 GPB458772:GPB458779 GYX458772:GYX458779 HIT458772:HIT458779 HSP458772:HSP458779 ICL458772:ICL458779 IMH458772:IMH458779 IWD458772:IWD458779 JFZ458772:JFZ458779 JPV458772:JPV458779 JZR458772:JZR458779 KJN458772:KJN458779 KTJ458772:KTJ458779 LDF458772:LDF458779 LNB458772:LNB458779 LWX458772:LWX458779 MGT458772:MGT458779 MQP458772:MQP458779 NAL458772:NAL458779 NKH458772:NKH458779 NUD458772:NUD458779 ODZ458772:ODZ458779 ONV458772:ONV458779 OXR458772:OXR458779 PHN458772:PHN458779 PRJ458772:PRJ458779 QBF458772:QBF458779 QLB458772:QLB458779 QUX458772:QUX458779 RET458772:RET458779 ROP458772:ROP458779 RYL458772:RYL458779 SIH458772:SIH458779 SSD458772:SSD458779 TBZ458772:TBZ458779 TLV458772:TLV458779 TVR458772:TVR458779 UFN458772:UFN458779 UPJ458772:UPJ458779 UZF458772:UZF458779 VJB458772:VJB458779 VSX458772:VSX458779 WCT458772:WCT458779 WMP458772:WMP458779 WWL458772:WWL458779 AD524308:AD524315 JZ524308:JZ524315 TV524308:TV524315 ADR524308:ADR524315 ANN524308:ANN524315 AXJ524308:AXJ524315 BHF524308:BHF524315 BRB524308:BRB524315 CAX524308:CAX524315 CKT524308:CKT524315 CUP524308:CUP524315 DEL524308:DEL524315 DOH524308:DOH524315 DYD524308:DYD524315 EHZ524308:EHZ524315 ERV524308:ERV524315 FBR524308:FBR524315 FLN524308:FLN524315 FVJ524308:FVJ524315 GFF524308:GFF524315 GPB524308:GPB524315 GYX524308:GYX524315 HIT524308:HIT524315 HSP524308:HSP524315 ICL524308:ICL524315 IMH524308:IMH524315 IWD524308:IWD524315 JFZ524308:JFZ524315 JPV524308:JPV524315 JZR524308:JZR524315 KJN524308:KJN524315 KTJ524308:KTJ524315 LDF524308:LDF524315 LNB524308:LNB524315 LWX524308:LWX524315 MGT524308:MGT524315 MQP524308:MQP524315 NAL524308:NAL524315 NKH524308:NKH524315 NUD524308:NUD524315 ODZ524308:ODZ524315 ONV524308:ONV524315 OXR524308:OXR524315 PHN524308:PHN524315 PRJ524308:PRJ524315 QBF524308:QBF524315 QLB524308:QLB524315 QUX524308:QUX524315 RET524308:RET524315 ROP524308:ROP524315 RYL524308:RYL524315 SIH524308:SIH524315 SSD524308:SSD524315 TBZ524308:TBZ524315 TLV524308:TLV524315 TVR524308:TVR524315 UFN524308:UFN524315 UPJ524308:UPJ524315 UZF524308:UZF524315 VJB524308:VJB524315 VSX524308:VSX524315 WCT524308:WCT524315 WMP524308:WMP524315 WWL524308:WWL524315 AD589844:AD589851 JZ589844:JZ589851 TV589844:TV589851 ADR589844:ADR589851 ANN589844:ANN589851 AXJ589844:AXJ589851 BHF589844:BHF589851 BRB589844:BRB589851 CAX589844:CAX589851 CKT589844:CKT589851 CUP589844:CUP589851 DEL589844:DEL589851 DOH589844:DOH589851 DYD589844:DYD589851 EHZ589844:EHZ589851 ERV589844:ERV589851 FBR589844:FBR589851 FLN589844:FLN589851 FVJ589844:FVJ589851 GFF589844:GFF589851 GPB589844:GPB589851 GYX589844:GYX589851 HIT589844:HIT589851 HSP589844:HSP589851 ICL589844:ICL589851 IMH589844:IMH589851 IWD589844:IWD589851 JFZ589844:JFZ589851 JPV589844:JPV589851 JZR589844:JZR589851 KJN589844:KJN589851 KTJ589844:KTJ589851 LDF589844:LDF589851 LNB589844:LNB589851 LWX589844:LWX589851 MGT589844:MGT589851 MQP589844:MQP589851 NAL589844:NAL589851 NKH589844:NKH589851 NUD589844:NUD589851 ODZ589844:ODZ589851 ONV589844:ONV589851 OXR589844:OXR589851 PHN589844:PHN589851 PRJ589844:PRJ589851 QBF589844:QBF589851 QLB589844:QLB589851 QUX589844:QUX589851 RET589844:RET589851 ROP589844:ROP589851 RYL589844:RYL589851 SIH589844:SIH589851 SSD589844:SSD589851 TBZ589844:TBZ589851 TLV589844:TLV589851 TVR589844:TVR589851 UFN589844:UFN589851 UPJ589844:UPJ589851 UZF589844:UZF589851 VJB589844:VJB589851 VSX589844:VSX589851 WCT589844:WCT589851 WMP589844:WMP589851 WWL589844:WWL589851 AD655380:AD655387 JZ655380:JZ655387 TV655380:TV655387 ADR655380:ADR655387 ANN655380:ANN655387 AXJ655380:AXJ655387 BHF655380:BHF655387 BRB655380:BRB655387 CAX655380:CAX655387 CKT655380:CKT655387 CUP655380:CUP655387 DEL655380:DEL655387 DOH655380:DOH655387 DYD655380:DYD655387 EHZ655380:EHZ655387 ERV655380:ERV655387 FBR655380:FBR655387 FLN655380:FLN655387 FVJ655380:FVJ655387 GFF655380:GFF655387 GPB655380:GPB655387 GYX655380:GYX655387 HIT655380:HIT655387 HSP655380:HSP655387 ICL655380:ICL655387 IMH655380:IMH655387 IWD655380:IWD655387 JFZ655380:JFZ655387 JPV655380:JPV655387 JZR655380:JZR655387 KJN655380:KJN655387 KTJ655380:KTJ655387 LDF655380:LDF655387 LNB655380:LNB655387 LWX655380:LWX655387 MGT655380:MGT655387 MQP655380:MQP655387 NAL655380:NAL655387 NKH655380:NKH655387 NUD655380:NUD655387 ODZ655380:ODZ655387 ONV655380:ONV655387 OXR655380:OXR655387 PHN655380:PHN655387 PRJ655380:PRJ655387 QBF655380:QBF655387 QLB655380:QLB655387 QUX655380:QUX655387 RET655380:RET655387 ROP655380:ROP655387 RYL655380:RYL655387 SIH655380:SIH655387 SSD655380:SSD655387 TBZ655380:TBZ655387 TLV655380:TLV655387 TVR655380:TVR655387 UFN655380:UFN655387 UPJ655380:UPJ655387 UZF655380:UZF655387 VJB655380:VJB655387 VSX655380:VSX655387 WCT655380:WCT655387 WMP655380:WMP655387 WWL655380:WWL655387 AD720916:AD720923 JZ720916:JZ720923 TV720916:TV720923 ADR720916:ADR720923 ANN720916:ANN720923 AXJ720916:AXJ720923 BHF720916:BHF720923 BRB720916:BRB720923 CAX720916:CAX720923 CKT720916:CKT720923 CUP720916:CUP720923 DEL720916:DEL720923 DOH720916:DOH720923 DYD720916:DYD720923 EHZ720916:EHZ720923 ERV720916:ERV720923 FBR720916:FBR720923 FLN720916:FLN720923 FVJ720916:FVJ720923 GFF720916:GFF720923 GPB720916:GPB720923 GYX720916:GYX720923 HIT720916:HIT720923 HSP720916:HSP720923 ICL720916:ICL720923 IMH720916:IMH720923 IWD720916:IWD720923 JFZ720916:JFZ720923 JPV720916:JPV720923 JZR720916:JZR720923 KJN720916:KJN720923 KTJ720916:KTJ720923 LDF720916:LDF720923 LNB720916:LNB720923 LWX720916:LWX720923 MGT720916:MGT720923 MQP720916:MQP720923 NAL720916:NAL720923 NKH720916:NKH720923 NUD720916:NUD720923 ODZ720916:ODZ720923 ONV720916:ONV720923 OXR720916:OXR720923 PHN720916:PHN720923 PRJ720916:PRJ720923 QBF720916:QBF720923 QLB720916:QLB720923 QUX720916:QUX720923 RET720916:RET720923 ROP720916:ROP720923 RYL720916:RYL720923 SIH720916:SIH720923 SSD720916:SSD720923 TBZ720916:TBZ720923 TLV720916:TLV720923 TVR720916:TVR720923 UFN720916:UFN720923 UPJ720916:UPJ720923 UZF720916:UZF720923 VJB720916:VJB720923 VSX720916:VSX720923 WCT720916:WCT720923 WMP720916:WMP720923 WWL720916:WWL720923 AD786452:AD786459 JZ786452:JZ786459 TV786452:TV786459 ADR786452:ADR786459 ANN786452:ANN786459 AXJ786452:AXJ786459 BHF786452:BHF786459 BRB786452:BRB786459 CAX786452:CAX786459 CKT786452:CKT786459 CUP786452:CUP786459 DEL786452:DEL786459 DOH786452:DOH786459 DYD786452:DYD786459 EHZ786452:EHZ786459 ERV786452:ERV786459 FBR786452:FBR786459 FLN786452:FLN786459 FVJ786452:FVJ786459 GFF786452:GFF786459 GPB786452:GPB786459 GYX786452:GYX786459 HIT786452:HIT786459 HSP786452:HSP786459 ICL786452:ICL786459 IMH786452:IMH786459 IWD786452:IWD786459 JFZ786452:JFZ786459 JPV786452:JPV786459 JZR786452:JZR786459 KJN786452:KJN786459 KTJ786452:KTJ786459 LDF786452:LDF786459 LNB786452:LNB786459 LWX786452:LWX786459 MGT786452:MGT786459 MQP786452:MQP786459 NAL786452:NAL786459 NKH786452:NKH786459 NUD786452:NUD786459 ODZ786452:ODZ786459 ONV786452:ONV786459 OXR786452:OXR786459 PHN786452:PHN786459 PRJ786452:PRJ786459 QBF786452:QBF786459 QLB786452:QLB786459 QUX786452:QUX786459 RET786452:RET786459 ROP786452:ROP786459 RYL786452:RYL786459 SIH786452:SIH786459 SSD786452:SSD786459 TBZ786452:TBZ786459 TLV786452:TLV786459 TVR786452:TVR786459 UFN786452:UFN786459 UPJ786452:UPJ786459 UZF786452:UZF786459 VJB786452:VJB786459 VSX786452:VSX786459 WCT786452:WCT786459 WMP786452:WMP786459 WWL786452:WWL786459 AD851988:AD851995 JZ851988:JZ851995 TV851988:TV851995 ADR851988:ADR851995 ANN851988:ANN851995 AXJ851988:AXJ851995 BHF851988:BHF851995 BRB851988:BRB851995 CAX851988:CAX851995 CKT851988:CKT851995 CUP851988:CUP851995 DEL851988:DEL851995 DOH851988:DOH851995 DYD851988:DYD851995 EHZ851988:EHZ851995 ERV851988:ERV851995 FBR851988:FBR851995 FLN851988:FLN851995 FVJ851988:FVJ851995 GFF851988:GFF851995 GPB851988:GPB851995 GYX851988:GYX851995 HIT851988:HIT851995 HSP851988:HSP851995 ICL851988:ICL851995 IMH851988:IMH851995 IWD851988:IWD851995 JFZ851988:JFZ851995 JPV851988:JPV851995 JZR851988:JZR851995 KJN851988:KJN851995 KTJ851988:KTJ851995 LDF851988:LDF851995 LNB851988:LNB851995 LWX851988:LWX851995 MGT851988:MGT851995 MQP851988:MQP851995 NAL851988:NAL851995 NKH851988:NKH851995 NUD851988:NUD851995 ODZ851988:ODZ851995 ONV851988:ONV851995 OXR851988:OXR851995 PHN851988:PHN851995 PRJ851988:PRJ851995 QBF851988:QBF851995 QLB851988:QLB851995 QUX851988:QUX851995 RET851988:RET851995 ROP851988:ROP851995 RYL851988:RYL851995 SIH851988:SIH851995 SSD851988:SSD851995 TBZ851988:TBZ851995 TLV851988:TLV851995 TVR851988:TVR851995 UFN851988:UFN851995 UPJ851988:UPJ851995 UZF851988:UZF851995 VJB851988:VJB851995 VSX851988:VSX851995 WCT851988:WCT851995 WMP851988:WMP851995 WWL851988:WWL851995 AD917524:AD917531 JZ917524:JZ917531 TV917524:TV917531 ADR917524:ADR917531 ANN917524:ANN917531 AXJ917524:AXJ917531 BHF917524:BHF917531 BRB917524:BRB917531 CAX917524:CAX917531 CKT917524:CKT917531 CUP917524:CUP917531 DEL917524:DEL917531 DOH917524:DOH917531 DYD917524:DYD917531 EHZ917524:EHZ917531 ERV917524:ERV917531 FBR917524:FBR917531 FLN917524:FLN917531 FVJ917524:FVJ917531 GFF917524:GFF917531 GPB917524:GPB917531 GYX917524:GYX917531 HIT917524:HIT917531 HSP917524:HSP917531 ICL917524:ICL917531 IMH917524:IMH917531 IWD917524:IWD917531 JFZ917524:JFZ917531 JPV917524:JPV917531 JZR917524:JZR917531 KJN917524:KJN917531 KTJ917524:KTJ917531 LDF917524:LDF917531 LNB917524:LNB917531 LWX917524:LWX917531 MGT917524:MGT917531 MQP917524:MQP917531 NAL917524:NAL917531 NKH917524:NKH917531 NUD917524:NUD917531 ODZ917524:ODZ917531 ONV917524:ONV917531 OXR917524:OXR917531 PHN917524:PHN917531 PRJ917524:PRJ917531 QBF917524:QBF917531 QLB917524:QLB917531 QUX917524:QUX917531 RET917524:RET917531 ROP917524:ROP917531 RYL917524:RYL917531 SIH917524:SIH917531 SSD917524:SSD917531 TBZ917524:TBZ917531 TLV917524:TLV917531 TVR917524:TVR917531 UFN917524:UFN917531 UPJ917524:UPJ917531 UZF917524:UZF917531 VJB917524:VJB917531 VSX917524:VSX917531 WCT917524:WCT917531 WMP917524:WMP917531 WWL917524:WWL917531 AD983060:AD983067 JZ983060:JZ983067 TV983060:TV983067 ADR983060:ADR983067 ANN983060:ANN983067 AXJ983060:AXJ983067 BHF983060:BHF983067 BRB983060:BRB983067 CAX983060:CAX983067 CKT983060:CKT983067 CUP983060:CUP983067 DEL983060:DEL983067 DOH983060:DOH983067 DYD983060:DYD983067 EHZ983060:EHZ983067 ERV983060:ERV983067 FBR983060:FBR983067 FLN983060:FLN983067 FVJ983060:FVJ983067 GFF983060:GFF983067 GPB983060:GPB983067 GYX983060:GYX983067 HIT983060:HIT983067 HSP983060:HSP983067 ICL983060:ICL983067 IMH983060:IMH983067 IWD983060:IWD983067 JFZ983060:JFZ983067 JPV983060:JPV983067 JZR983060:JZR983067 KJN983060:KJN983067 KTJ983060:KTJ983067 LDF983060:LDF983067 LNB983060:LNB983067 LWX983060:LWX983067 MGT983060:MGT983067 MQP983060:MQP983067 NAL983060:NAL983067 NKH983060:NKH983067 NUD983060:NUD983067 ODZ983060:ODZ983067 ONV983060:ONV983067 OXR983060:OXR983067 PHN983060:PHN983067 PRJ983060:PRJ983067 QBF983060:QBF983067 QLB983060:QLB983067 QUX983060:QUX983067 RET983060:RET983067 ROP983060:ROP983067 RYL983060:RYL983067 SIH983060:SIH983067 SSD983060:SSD983067 TBZ983060:TBZ983067 TLV983060:TLV983067 TVR983060:TVR983067 UFN983060:UFN983067 UPJ983060:UPJ983067 UZF983060:UZF983067 VJB983060:VJB983067 VSX983060:VSX983067 WCT983060:WCT983067 JZ18:JZ25 TV18:TV25 ADR18:ADR25 ANN18:ANN25 AXJ18:AXJ25 BHF18:BHF25 BRB18:BRB25 CAX18:CAX25 CKT18:CKT25 CUP18:CUP25 DEL18:DEL25 DOH18:DOH25 DYD18:DYD25 EHZ18:EHZ25 ERV18:ERV25 FBR18:FBR25 FLN18:FLN25 FVJ18:FVJ25 GFF18:GFF25 GPB18:GPB25 GYX18:GYX25 HIT18:HIT25 HSP18:HSP25 ICL18:ICL25 IMH18:IMH25 IWD18:IWD25 JFZ18:JFZ25 JPV18:JPV25 JZR18:JZR25 KJN18:KJN25 KTJ18:KTJ25 LDF18:LDF25 LNB18:LNB25 LWX18:LWX25 MGT18:MGT25 MQP18:MQP25 NAL18:NAL25 NKH18:NKH25 NUD18:NUD25 ODZ18:ODZ25 ONV18:ONV25 OXR18:OXR25 PHN18:PHN25 PRJ18:PRJ25 QBF18:QBF25 QLB18:QLB25 QUX18:QUX25 RET18:RET25 ROP18:ROP25 RYL18:RYL25 SIH18:SIH25 SSD18:SSD25 TBZ18:TBZ25 TLV18:TLV25 TVR18:TVR25 UFN18:UFN25 UPJ18:UPJ25 UZF18:UZF25 VJB18:VJB25 VSX18:VSX25 WCT18:WCT25 WMP18:WMP25 WWL18:WWL25 WWL28:WWL31 WMP28:WMP31 JZ28:JZ31 TV28:TV31 ADR28:ADR31 ANN28:ANN31 AXJ28:AXJ31 BHF28:BHF31 BRB28:BRB31 CAX28:CAX31 CKT28:CKT31 CUP28:CUP31 DEL28:DEL31 DOH28:DOH31 DYD28:DYD31 EHZ28:EHZ31 ERV28:ERV31 FBR28:FBR31 FLN28:FLN31 FVJ28:FVJ31 GFF28:GFF31 GPB28:GPB31 GYX28:GYX31 HIT28:HIT31 HSP28:HSP31 ICL28:ICL31 IMH28:IMH31 IWD28:IWD31 JFZ28:JFZ31 JPV28:JPV31 JZR28:JZR31 KJN28:KJN31 KTJ28:KTJ31 LDF28:LDF31 LNB28:LNB31 LWX28:LWX31 MGT28:MGT31 MQP28:MQP31 NAL28:NAL31 NKH28:NKH31 NUD28:NUD31 ODZ28:ODZ31 ONV28:ONV31 OXR28:OXR31 PHN28:PHN31 PRJ28:PRJ31 QBF28:QBF31 QLB28:QLB31 QUX28:QUX31 RET28:RET31 ROP28:ROP31 RYL28:RYL31 SIH28:SIH31 SSD28:SSD31 TBZ28:TBZ31 TLV28:TLV31 TVR28:TVR31 UFN28:UFN31 UPJ28:UPJ31 UZF28:UZF31 VJB28:VJB31 VSX28:VSX31 WCT28:WCT31">
      <formula1>900</formula1>
    </dataValidation>
    <dataValidation type="list" allowBlank="1" showInputMessage="1" showErrorMessage="1" errorTitle="Ошибка" error="Выберите значение из списка" sqref="O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O65560 JR65560 TN65560 ADJ65560 ANF65560 AXB65560 BGX65560 BQT65560 CAP65560 CKL65560 CUH65560 DED65560 DNZ65560 DXV65560 EHR65560 ERN65560 FBJ65560 FLF65560 FVB65560 GEX65560 GOT65560 GYP65560 HIL65560 HSH65560 ICD65560 ILZ65560 IVV65560 JFR65560 JPN65560 JZJ65560 KJF65560 KTB65560 LCX65560 LMT65560 LWP65560 MGL65560 MQH65560 NAD65560 NJZ65560 NTV65560 ODR65560 ONN65560 OXJ65560 PHF65560 PRB65560 QAX65560 QKT65560 QUP65560 REL65560 ROH65560 RYD65560 SHZ65560 SRV65560 TBR65560 TLN65560 TVJ65560 UFF65560 UPB65560 UYX65560 VIT65560 VSP65560 WCL65560 WMH65560 WWD65560 O131096 JR131096 TN131096 ADJ131096 ANF131096 AXB131096 BGX131096 BQT131096 CAP131096 CKL131096 CUH131096 DED131096 DNZ131096 DXV131096 EHR131096 ERN131096 FBJ131096 FLF131096 FVB131096 GEX131096 GOT131096 GYP131096 HIL131096 HSH131096 ICD131096 ILZ131096 IVV131096 JFR131096 JPN131096 JZJ131096 KJF131096 KTB131096 LCX131096 LMT131096 LWP131096 MGL131096 MQH131096 NAD131096 NJZ131096 NTV131096 ODR131096 ONN131096 OXJ131096 PHF131096 PRB131096 QAX131096 QKT131096 QUP131096 REL131096 ROH131096 RYD131096 SHZ131096 SRV131096 TBR131096 TLN131096 TVJ131096 UFF131096 UPB131096 UYX131096 VIT131096 VSP131096 WCL131096 WMH131096 WWD131096 O196632 JR196632 TN196632 ADJ196632 ANF196632 AXB196632 BGX196632 BQT196632 CAP196632 CKL196632 CUH196632 DED196632 DNZ196632 DXV196632 EHR196632 ERN196632 FBJ196632 FLF196632 FVB196632 GEX196632 GOT196632 GYP196632 HIL196632 HSH196632 ICD196632 ILZ196632 IVV196632 JFR196632 JPN196632 JZJ196632 KJF196632 KTB196632 LCX196632 LMT196632 LWP196632 MGL196632 MQH196632 NAD196632 NJZ196632 NTV196632 ODR196632 ONN196632 OXJ196632 PHF196632 PRB196632 QAX196632 QKT196632 QUP196632 REL196632 ROH196632 RYD196632 SHZ196632 SRV196632 TBR196632 TLN196632 TVJ196632 UFF196632 UPB196632 UYX196632 VIT196632 VSP196632 WCL196632 WMH196632 WWD196632 O262168 JR262168 TN262168 ADJ262168 ANF262168 AXB262168 BGX262168 BQT262168 CAP262168 CKL262168 CUH262168 DED262168 DNZ262168 DXV262168 EHR262168 ERN262168 FBJ262168 FLF262168 FVB262168 GEX262168 GOT262168 GYP262168 HIL262168 HSH262168 ICD262168 ILZ262168 IVV262168 JFR262168 JPN262168 JZJ262168 KJF262168 KTB262168 LCX262168 LMT262168 LWP262168 MGL262168 MQH262168 NAD262168 NJZ262168 NTV262168 ODR262168 ONN262168 OXJ262168 PHF262168 PRB262168 QAX262168 QKT262168 QUP262168 REL262168 ROH262168 RYD262168 SHZ262168 SRV262168 TBR262168 TLN262168 TVJ262168 UFF262168 UPB262168 UYX262168 VIT262168 VSP262168 WCL262168 WMH262168 WWD262168 O327704 JR327704 TN327704 ADJ327704 ANF327704 AXB327704 BGX327704 BQT327704 CAP327704 CKL327704 CUH327704 DED327704 DNZ327704 DXV327704 EHR327704 ERN327704 FBJ327704 FLF327704 FVB327704 GEX327704 GOT327704 GYP327704 HIL327704 HSH327704 ICD327704 ILZ327704 IVV327704 JFR327704 JPN327704 JZJ327704 KJF327704 KTB327704 LCX327704 LMT327704 LWP327704 MGL327704 MQH327704 NAD327704 NJZ327704 NTV327704 ODR327704 ONN327704 OXJ327704 PHF327704 PRB327704 QAX327704 QKT327704 QUP327704 REL327704 ROH327704 RYD327704 SHZ327704 SRV327704 TBR327704 TLN327704 TVJ327704 UFF327704 UPB327704 UYX327704 VIT327704 VSP327704 WCL327704 WMH327704 WWD327704 O393240 JR393240 TN393240 ADJ393240 ANF393240 AXB393240 BGX393240 BQT393240 CAP393240 CKL393240 CUH393240 DED393240 DNZ393240 DXV393240 EHR393240 ERN393240 FBJ393240 FLF393240 FVB393240 GEX393240 GOT393240 GYP393240 HIL393240 HSH393240 ICD393240 ILZ393240 IVV393240 JFR393240 JPN393240 JZJ393240 KJF393240 KTB393240 LCX393240 LMT393240 LWP393240 MGL393240 MQH393240 NAD393240 NJZ393240 NTV393240 ODR393240 ONN393240 OXJ393240 PHF393240 PRB393240 QAX393240 QKT393240 QUP393240 REL393240 ROH393240 RYD393240 SHZ393240 SRV393240 TBR393240 TLN393240 TVJ393240 UFF393240 UPB393240 UYX393240 VIT393240 VSP393240 WCL393240 WMH393240 WWD393240 O458776 JR458776 TN458776 ADJ458776 ANF458776 AXB458776 BGX458776 BQT458776 CAP458776 CKL458776 CUH458776 DED458776 DNZ458776 DXV458776 EHR458776 ERN458776 FBJ458776 FLF458776 FVB458776 GEX458776 GOT458776 GYP458776 HIL458776 HSH458776 ICD458776 ILZ458776 IVV458776 JFR458776 JPN458776 JZJ458776 KJF458776 KTB458776 LCX458776 LMT458776 LWP458776 MGL458776 MQH458776 NAD458776 NJZ458776 NTV458776 ODR458776 ONN458776 OXJ458776 PHF458776 PRB458776 QAX458776 QKT458776 QUP458776 REL458776 ROH458776 RYD458776 SHZ458776 SRV458776 TBR458776 TLN458776 TVJ458776 UFF458776 UPB458776 UYX458776 VIT458776 VSP458776 WCL458776 WMH458776 WWD458776 O524312 JR524312 TN524312 ADJ524312 ANF524312 AXB524312 BGX524312 BQT524312 CAP524312 CKL524312 CUH524312 DED524312 DNZ524312 DXV524312 EHR524312 ERN524312 FBJ524312 FLF524312 FVB524312 GEX524312 GOT524312 GYP524312 HIL524312 HSH524312 ICD524312 ILZ524312 IVV524312 JFR524312 JPN524312 JZJ524312 KJF524312 KTB524312 LCX524312 LMT524312 LWP524312 MGL524312 MQH524312 NAD524312 NJZ524312 NTV524312 ODR524312 ONN524312 OXJ524312 PHF524312 PRB524312 QAX524312 QKT524312 QUP524312 REL524312 ROH524312 RYD524312 SHZ524312 SRV524312 TBR524312 TLN524312 TVJ524312 UFF524312 UPB524312 UYX524312 VIT524312 VSP524312 WCL524312 WMH524312 WWD524312 O589848 JR589848 TN589848 ADJ589848 ANF589848 AXB589848 BGX589848 BQT589848 CAP589848 CKL589848 CUH589848 DED589848 DNZ589848 DXV589848 EHR589848 ERN589848 FBJ589848 FLF589848 FVB589848 GEX589848 GOT589848 GYP589848 HIL589848 HSH589848 ICD589848 ILZ589848 IVV589848 JFR589848 JPN589848 JZJ589848 KJF589848 KTB589848 LCX589848 LMT589848 LWP589848 MGL589848 MQH589848 NAD589848 NJZ589848 NTV589848 ODR589848 ONN589848 OXJ589848 PHF589848 PRB589848 QAX589848 QKT589848 QUP589848 REL589848 ROH589848 RYD589848 SHZ589848 SRV589848 TBR589848 TLN589848 TVJ589848 UFF589848 UPB589848 UYX589848 VIT589848 VSP589848 WCL589848 WMH589848 WWD589848 O655384 JR655384 TN655384 ADJ655384 ANF655384 AXB655384 BGX655384 BQT655384 CAP655384 CKL655384 CUH655384 DED655384 DNZ655384 DXV655384 EHR655384 ERN655384 FBJ655384 FLF655384 FVB655384 GEX655384 GOT655384 GYP655384 HIL655384 HSH655384 ICD655384 ILZ655384 IVV655384 JFR655384 JPN655384 JZJ655384 KJF655384 KTB655384 LCX655384 LMT655384 LWP655384 MGL655384 MQH655384 NAD655384 NJZ655384 NTV655384 ODR655384 ONN655384 OXJ655384 PHF655384 PRB655384 QAX655384 QKT655384 QUP655384 REL655384 ROH655384 RYD655384 SHZ655384 SRV655384 TBR655384 TLN655384 TVJ655384 UFF655384 UPB655384 UYX655384 VIT655384 VSP655384 WCL655384 WMH655384 WWD655384 O720920 JR720920 TN720920 ADJ720920 ANF720920 AXB720920 BGX720920 BQT720920 CAP720920 CKL720920 CUH720920 DED720920 DNZ720920 DXV720920 EHR720920 ERN720920 FBJ720920 FLF720920 FVB720920 GEX720920 GOT720920 GYP720920 HIL720920 HSH720920 ICD720920 ILZ720920 IVV720920 JFR720920 JPN720920 JZJ720920 KJF720920 KTB720920 LCX720920 LMT720920 LWP720920 MGL720920 MQH720920 NAD720920 NJZ720920 NTV720920 ODR720920 ONN720920 OXJ720920 PHF720920 PRB720920 QAX720920 QKT720920 QUP720920 REL720920 ROH720920 RYD720920 SHZ720920 SRV720920 TBR720920 TLN720920 TVJ720920 UFF720920 UPB720920 UYX720920 VIT720920 VSP720920 WCL720920 WMH720920 WWD720920 O786456 JR786456 TN786456 ADJ786456 ANF786456 AXB786456 BGX786456 BQT786456 CAP786456 CKL786456 CUH786456 DED786456 DNZ786456 DXV786456 EHR786456 ERN786456 FBJ786456 FLF786456 FVB786456 GEX786456 GOT786456 GYP786456 HIL786456 HSH786456 ICD786456 ILZ786456 IVV786456 JFR786456 JPN786456 JZJ786456 KJF786456 KTB786456 LCX786456 LMT786456 LWP786456 MGL786456 MQH786456 NAD786456 NJZ786456 NTV786456 ODR786456 ONN786456 OXJ786456 PHF786456 PRB786456 QAX786456 QKT786456 QUP786456 REL786456 ROH786456 RYD786456 SHZ786456 SRV786456 TBR786456 TLN786456 TVJ786456 UFF786456 UPB786456 UYX786456 VIT786456 VSP786456 WCL786456 WMH786456 WWD786456 O851992 JR851992 TN851992 ADJ851992 ANF851992 AXB851992 BGX851992 BQT851992 CAP851992 CKL851992 CUH851992 DED851992 DNZ851992 DXV851992 EHR851992 ERN851992 FBJ851992 FLF851992 FVB851992 GEX851992 GOT851992 GYP851992 HIL851992 HSH851992 ICD851992 ILZ851992 IVV851992 JFR851992 JPN851992 JZJ851992 KJF851992 KTB851992 LCX851992 LMT851992 LWP851992 MGL851992 MQH851992 NAD851992 NJZ851992 NTV851992 ODR851992 ONN851992 OXJ851992 PHF851992 PRB851992 QAX851992 QKT851992 QUP851992 REL851992 ROH851992 RYD851992 SHZ851992 SRV851992 TBR851992 TLN851992 TVJ851992 UFF851992 UPB851992 UYX851992 VIT851992 VSP851992 WCL851992 WMH851992 WWD851992 O917528 JR917528 TN917528 ADJ917528 ANF917528 AXB917528 BGX917528 BQT917528 CAP917528 CKL917528 CUH917528 DED917528 DNZ917528 DXV917528 EHR917528 ERN917528 FBJ917528 FLF917528 FVB917528 GEX917528 GOT917528 GYP917528 HIL917528 HSH917528 ICD917528 ILZ917528 IVV917528 JFR917528 JPN917528 JZJ917528 KJF917528 KTB917528 LCX917528 LMT917528 LWP917528 MGL917528 MQH917528 NAD917528 NJZ917528 NTV917528 ODR917528 ONN917528 OXJ917528 PHF917528 PRB917528 QAX917528 QKT917528 QUP917528 REL917528 ROH917528 RYD917528 SHZ917528 SRV917528 TBR917528 TLN917528 TVJ917528 UFF917528 UPB917528 UYX917528 VIT917528 VSP917528 WCL917528 WMH917528 WWD917528 O983064 JR983064 TN983064 ADJ983064 ANF983064 AXB983064 BGX983064 BQT983064 CAP983064 CKL983064 CUH983064 DED983064 DNZ983064 DXV983064 EHR983064 ERN983064 FBJ983064 FLF983064 FVB983064 GEX983064 GOT983064 GYP983064 HIL983064 HSH983064 ICD983064 ILZ983064 IVV983064 JFR983064 JPN983064 JZJ983064 KJF983064 KTB983064 LCX983064 LMT983064 LWP983064 MGL983064 MQH983064 NAD983064 NJZ983064 NTV983064 ODR983064 ONN983064 OXJ983064 PHF983064 PRB983064 QAX983064 QKT983064 QUP983064 REL983064 ROH983064 RYD983064 SHZ983064 SRV983064 TBR983064 TLN983064 TVJ983064 UFF983064 UPB983064 UYX983064 VIT983064 VSP983064 WCL983064 WMH983064 WWD983064 V22 V65560 V131096 V196632 V262168 V327704 V393240 V458776 V524312 V589848 V655384 V720920 V786456 V851992 V917528 V983064 O28 JR28 TN28 ADJ28 ANF28 AXB28 BGX28 BQT28 CAP28 CKL28 CUH28 DED28 DNZ28 DXV28 EHR28 ERN28 FBJ28 FLF28 FVB28 GEX28 GOT28 GYP28 HIL28 HSH28 ICD28 ILZ28 IVV28 JFR28 JPN28 JZJ28 KJF28 KTB28 LCX28 LMT28 LWP28 MGL28 MQH28 NAD28 NJZ28 NTV28 ODR28 ONN28 OXJ28 PHF28 PRB28 QAX28 QKT28 QUP28 REL28 ROH28 RYD28 SHZ28 SRV28 TBR28 TLN28 TVJ28 UFF28 UPB28 UYX28 VIT28 VSP28 WCL28 WMH28 WWD28">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formula1>900</formula1>
    </dataValidation>
    <dataValidation type="list" allowBlank="1" showInputMessage="1" showErrorMessage="1" errorTitle="Ошибка" error="Выберите значение из списка" prompt="Выберите значение из списка" sqref="O23 V23 O29">
      <formula1>kind_of_cons</formula1>
    </dataValidation>
    <dataValidation type="decimal" allowBlank="1" showErrorMessage="1" errorTitle="Ошибка" error="Допускается ввод только действительных чисел!" sqref="O24 V24 O30 V30">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50</v>
      </c>
    </row>
    <row r="2" spans="1:20" ht="22.5">
      <c r="F2" s="1206" t="s">
        <v>491</v>
      </c>
      <c r="G2" s="1207"/>
      <c r="H2" s="1208"/>
      <c r="I2" s="640"/>
    </row>
    <row r="3" spans="1:20" ht="3" customHeight="1"/>
    <row r="4" spans="1:20" s="570" customFormat="1" ht="11.25">
      <c r="A4" s="590"/>
      <c r="B4" s="590"/>
      <c r="C4" s="590"/>
      <c r="D4" s="590"/>
      <c r="F4" s="1164" t="s">
        <v>454</v>
      </c>
      <c r="G4" s="1164"/>
      <c r="H4" s="1164"/>
      <c r="I4" s="1209"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9"/>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19.12.2019</v>
      </c>
      <c r="I7" s="581" t="s">
        <v>493</v>
      </c>
      <c r="J7" s="615"/>
      <c r="K7" s="590"/>
      <c r="L7" s="590"/>
      <c r="M7" s="590"/>
      <c r="N7" s="590"/>
      <c r="O7" s="590"/>
      <c r="P7" s="590"/>
      <c r="Q7" s="590"/>
      <c r="R7" s="590"/>
      <c r="S7" s="590"/>
      <c r="T7" s="590"/>
    </row>
    <row r="8" spans="1:20" s="570" customFormat="1" ht="45">
      <c r="A8" s="1210">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10"/>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10"/>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10"/>
      <c r="B11" s="1210">
        <v>1</v>
      </c>
      <c r="C11" s="623"/>
      <c r="D11" s="623"/>
      <c r="F11" s="616" t="str">
        <f>"4."&amp;mergeValue(A11) &amp;"."&amp;mergeValue(B11)</f>
        <v>4.1.1</v>
      </c>
      <c r="G11" s="611" t="s">
        <v>592</v>
      </c>
      <c r="H11" s="604" t="str">
        <f>IF(region_name="","",region_name)</f>
        <v>Ленинградская область</v>
      </c>
      <c r="I11" s="581" t="s">
        <v>499</v>
      </c>
      <c r="J11" s="615"/>
      <c r="K11" s="590"/>
      <c r="L11" s="590"/>
      <c r="M11" s="590"/>
      <c r="N11" s="590"/>
      <c r="O11" s="590"/>
      <c r="P11" s="590"/>
      <c r="Q11" s="590"/>
      <c r="R11" s="590"/>
      <c r="S11" s="590"/>
      <c r="T11" s="590"/>
    </row>
    <row r="12" spans="1:20" s="570" customFormat="1" ht="22.5">
      <c r="A12" s="1210"/>
      <c r="B12" s="1210"/>
      <c r="C12" s="1210">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10"/>
      <c r="B13" s="1210"/>
      <c r="C13" s="1210"/>
      <c r="D13" s="623">
        <v>1</v>
      </c>
      <c r="F13" s="616" t="str">
        <f>"4."&amp;mergeValue(A13) &amp;"."&amp;mergeValue(B13)&amp;"."&amp;mergeValue(C13)&amp;"."&amp;mergeValue(D13)</f>
        <v>4.1.1.1.1</v>
      </c>
      <c r="G13" s="633" t="s">
        <v>498</v>
      </c>
      <c r="H13" s="604"/>
      <c r="I13" s="1211" t="s">
        <v>591</v>
      </c>
      <c r="J13" s="615"/>
      <c r="K13" s="590"/>
      <c r="L13" s="590"/>
      <c r="M13" s="590"/>
      <c r="N13" s="590"/>
      <c r="O13" s="590"/>
      <c r="P13" s="590"/>
      <c r="Q13" s="590"/>
      <c r="R13" s="590"/>
      <c r="S13" s="590"/>
      <c r="T13" s="590"/>
    </row>
    <row r="14" spans="1:20" s="570" customFormat="1" ht="18.75">
      <c r="A14" s="1210"/>
      <c r="B14" s="1210"/>
      <c r="C14" s="1210"/>
      <c r="D14" s="623"/>
      <c r="F14" s="619"/>
      <c r="G14" s="550" t="s">
        <v>4</v>
      </c>
      <c r="H14" s="624"/>
      <c r="I14" s="1211"/>
      <c r="J14" s="615"/>
      <c r="K14" s="590"/>
      <c r="L14" s="590"/>
      <c r="M14" s="590"/>
      <c r="N14" s="590"/>
      <c r="O14" s="590"/>
      <c r="P14" s="590"/>
      <c r="Q14" s="590"/>
      <c r="R14" s="590"/>
      <c r="S14" s="590"/>
      <c r="T14" s="590"/>
    </row>
    <row r="15" spans="1:20" s="570" customFormat="1" ht="18.75">
      <c r="A15" s="1210"/>
      <c r="B15" s="1210"/>
      <c r="C15" s="623"/>
      <c r="D15" s="623"/>
      <c r="F15" s="634"/>
      <c r="G15" s="577" t="s">
        <v>403</v>
      </c>
      <c r="H15" s="635"/>
      <c r="I15" s="636"/>
      <c r="J15" s="615"/>
      <c r="K15" s="590"/>
      <c r="L15" s="590"/>
      <c r="M15" s="590"/>
      <c r="N15" s="590"/>
      <c r="O15" s="590"/>
      <c r="P15" s="590"/>
      <c r="Q15" s="590"/>
      <c r="R15" s="590"/>
      <c r="S15" s="590"/>
      <c r="T15" s="590"/>
    </row>
    <row r="16" spans="1:20" s="570" customFormat="1" ht="18.75">
      <c r="A16" s="1210"/>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5" t="s">
        <v>593</v>
      </c>
      <c r="H19" s="1205"/>
      <c r="I19" s="594"/>
      <c r="J19" s="614"/>
      <c r="K19" s="614"/>
      <c r="L19" s="614"/>
      <c r="M19" s="614"/>
      <c r="N19" s="614"/>
      <c r="O19" s="614"/>
      <c r="P19" s="614"/>
      <c r="Q19" s="614"/>
      <c r="R19" s="614"/>
      <c r="S19" s="614"/>
      <c r="T19" s="614"/>
    </row>
  </sheetData>
  <sheetProtection algorithmName="SHA-512" hashValue="dPYLl2KrhlkztEYsrDsyqNg7wV5yZ1A8Yabac2LwK5d/7PYDGm9vVLf3dNsaTy5PuKqqmKFbmahUhKp2oPW2yw==" saltValue="nN7niQt1yqUJK1LKgC7+j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34" width="10.5703125" style="585"/>
    <col min="35" max="256" width="10.5703125" style="523"/>
    <col min="257" max="264" width="0" style="523" hidden="1" customWidth="1"/>
    <col min="265" max="265" width="3.7109375" style="523" customWidth="1"/>
    <col min="266" max="266" width="3.85546875" style="523" customWidth="1"/>
    <col min="267" max="267" width="3.7109375" style="523" customWidth="1"/>
    <col min="268" max="268" width="12.7109375" style="523" customWidth="1"/>
    <col min="269" max="269" width="52.7109375" style="523" customWidth="1"/>
    <col min="270" max="273" width="0" style="523" hidden="1" customWidth="1"/>
    <col min="274" max="274" width="12.28515625" style="523" customWidth="1"/>
    <col min="275" max="275" width="6.42578125" style="523" customWidth="1"/>
    <col min="276" max="276" width="12.28515625" style="523" customWidth="1"/>
    <col min="277" max="277" width="0" style="523" hidden="1" customWidth="1"/>
    <col min="278" max="278" width="3.7109375" style="523" customWidth="1"/>
    <col min="279" max="279" width="11.140625" style="523" bestFit="1" customWidth="1"/>
    <col min="280" max="281" width="10.5703125" style="523"/>
    <col min="282" max="282" width="11.140625" style="523" customWidth="1"/>
    <col min="283" max="512" width="10.5703125" style="523"/>
    <col min="513" max="520" width="0" style="523" hidden="1" customWidth="1"/>
    <col min="521" max="521" width="3.7109375" style="523" customWidth="1"/>
    <col min="522" max="522" width="3.85546875" style="523" customWidth="1"/>
    <col min="523" max="523" width="3.7109375" style="523" customWidth="1"/>
    <col min="524" max="524" width="12.7109375" style="523" customWidth="1"/>
    <col min="525" max="525" width="52.7109375" style="523" customWidth="1"/>
    <col min="526" max="529" width="0" style="523" hidden="1" customWidth="1"/>
    <col min="530" max="530" width="12.28515625" style="523" customWidth="1"/>
    <col min="531" max="531" width="6.42578125" style="523" customWidth="1"/>
    <col min="532" max="532" width="12.28515625" style="523" customWidth="1"/>
    <col min="533" max="533" width="0" style="523" hidden="1" customWidth="1"/>
    <col min="534" max="534" width="3.7109375" style="523" customWidth="1"/>
    <col min="535" max="535" width="11.140625" style="523" bestFit="1" customWidth="1"/>
    <col min="536" max="537" width="10.5703125" style="523"/>
    <col min="538" max="538" width="11.140625" style="523" customWidth="1"/>
    <col min="539" max="768" width="10.5703125" style="523"/>
    <col min="769" max="776" width="0" style="523" hidden="1" customWidth="1"/>
    <col min="777" max="777" width="3.7109375" style="523" customWidth="1"/>
    <col min="778" max="778" width="3.85546875" style="523" customWidth="1"/>
    <col min="779" max="779" width="3.7109375" style="523" customWidth="1"/>
    <col min="780" max="780" width="12.7109375" style="523" customWidth="1"/>
    <col min="781" max="781" width="52.7109375" style="523" customWidth="1"/>
    <col min="782" max="785" width="0" style="523" hidden="1" customWidth="1"/>
    <col min="786" max="786" width="12.28515625" style="523" customWidth="1"/>
    <col min="787" max="787" width="6.42578125" style="523" customWidth="1"/>
    <col min="788" max="788" width="12.28515625" style="523" customWidth="1"/>
    <col min="789" max="789" width="0" style="523" hidden="1" customWidth="1"/>
    <col min="790" max="790" width="3.7109375" style="523" customWidth="1"/>
    <col min="791" max="791" width="11.140625" style="523" bestFit="1" customWidth="1"/>
    <col min="792" max="793" width="10.5703125" style="523"/>
    <col min="794" max="794" width="11.140625" style="523" customWidth="1"/>
    <col min="795" max="1024" width="10.5703125" style="523"/>
    <col min="1025" max="1032" width="0" style="523" hidden="1" customWidth="1"/>
    <col min="1033" max="1033" width="3.7109375" style="523" customWidth="1"/>
    <col min="1034" max="1034" width="3.85546875" style="523" customWidth="1"/>
    <col min="1035" max="1035" width="3.7109375" style="523" customWidth="1"/>
    <col min="1036" max="1036" width="12.7109375" style="523" customWidth="1"/>
    <col min="1037" max="1037" width="52.7109375" style="523" customWidth="1"/>
    <col min="1038" max="1041" width="0" style="523" hidden="1" customWidth="1"/>
    <col min="1042" max="1042" width="12.28515625" style="523" customWidth="1"/>
    <col min="1043" max="1043" width="6.42578125" style="523" customWidth="1"/>
    <col min="1044" max="1044" width="12.28515625" style="523" customWidth="1"/>
    <col min="1045" max="1045" width="0" style="523" hidden="1" customWidth="1"/>
    <col min="1046" max="1046" width="3.7109375" style="523" customWidth="1"/>
    <col min="1047" max="1047" width="11.140625" style="523" bestFit="1" customWidth="1"/>
    <col min="1048" max="1049" width="10.5703125" style="523"/>
    <col min="1050" max="1050" width="11.140625" style="523" customWidth="1"/>
    <col min="1051" max="1280" width="10.5703125" style="523"/>
    <col min="1281" max="1288" width="0" style="523" hidden="1" customWidth="1"/>
    <col min="1289" max="1289" width="3.7109375" style="523" customWidth="1"/>
    <col min="1290" max="1290" width="3.85546875" style="523" customWidth="1"/>
    <col min="1291" max="1291" width="3.7109375" style="523" customWidth="1"/>
    <col min="1292" max="1292" width="12.7109375" style="523" customWidth="1"/>
    <col min="1293" max="1293" width="52.7109375" style="523" customWidth="1"/>
    <col min="1294" max="1297" width="0" style="523" hidden="1" customWidth="1"/>
    <col min="1298" max="1298" width="12.28515625" style="523" customWidth="1"/>
    <col min="1299" max="1299" width="6.42578125" style="523" customWidth="1"/>
    <col min="1300" max="1300" width="12.28515625" style="523" customWidth="1"/>
    <col min="1301" max="1301" width="0" style="523" hidden="1" customWidth="1"/>
    <col min="1302" max="1302" width="3.7109375" style="523" customWidth="1"/>
    <col min="1303" max="1303" width="11.140625" style="523" bestFit="1" customWidth="1"/>
    <col min="1304" max="1305" width="10.5703125" style="523"/>
    <col min="1306" max="1306" width="11.140625" style="523" customWidth="1"/>
    <col min="1307" max="1536" width="10.5703125" style="523"/>
    <col min="1537" max="1544" width="0" style="523" hidden="1" customWidth="1"/>
    <col min="1545" max="1545" width="3.7109375" style="523" customWidth="1"/>
    <col min="1546" max="1546" width="3.85546875" style="523" customWidth="1"/>
    <col min="1547" max="1547" width="3.7109375" style="523" customWidth="1"/>
    <col min="1548" max="1548" width="12.7109375" style="523" customWidth="1"/>
    <col min="1549" max="1549" width="52.7109375" style="523" customWidth="1"/>
    <col min="1550" max="1553" width="0" style="523" hidden="1" customWidth="1"/>
    <col min="1554" max="1554" width="12.28515625" style="523" customWidth="1"/>
    <col min="1555" max="1555" width="6.42578125" style="523" customWidth="1"/>
    <col min="1556" max="1556" width="12.28515625" style="523" customWidth="1"/>
    <col min="1557" max="1557" width="0" style="523" hidden="1" customWidth="1"/>
    <col min="1558" max="1558" width="3.7109375" style="523" customWidth="1"/>
    <col min="1559" max="1559" width="11.140625" style="523" bestFit="1" customWidth="1"/>
    <col min="1560" max="1561" width="10.5703125" style="523"/>
    <col min="1562" max="1562" width="11.140625" style="523" customWidth="1"/>
    <col min="1563" max="1792" width="10.5703125" style="523"/>
    <col min="1793" max="1800" width="0" style="523" hidden="1" customWidth="1"/>
    <col min="1801" max="1801" width="3.7109375" style="523" customWidth="1"/>
    <col min="1802" max="1802" width="3.85546875" style="523" customWidth="1"/>
    <col min="1803" max="1803" width="3.7109375" style="523" customWidth="1"/>
    <col min="1804" max="1804" width="12.7109375" style="523" customWidth="1"/>
    <col min="1805" max="1805" width="52.7109375" style="523" customWidth="1"/>
    <col min="1806" max="1809" width="0" style="523" hidden="1" customWidth="1"/>
    <col min="1810" max="1810" width="12.28515625" style="523" customWidth="1"/>
    <col min="1811" max="1811" width="6.42578125" style="523" customWidth="1"/>
    <col min="1812" max="1812" width="12.28515625" style="523" customWidth="1"/>
    <col min="1813" max="1813" width="0" style="523" hidden="1" customWidth="1"/>
    <col min="1814" max="1814" width="3.7109375" style="523" customWidth="1"/>
    <col min="1815" max="1815" width="11.140625" style="523" bestFit="1" customWidth="1"/>
    <col min="1816" max="1817" width="10.5703125" style="523"/>
    <col min="1818" max="1818" width="11.140625" style="523" customWidth="1"/>
    <col min="1819" max="2048" width="10.5703125" style="523"/>
    <col min="2049" max="2056" width="0" style="523" hidden="1" customWidth="1"/>
    <col min="2057" max="2057" width="3.7109375" style="523" customWidth="1"/>
    <col min="2058" max="2058" width="3.85546875" style="523" customWidth="1"/>
    <col min="2059" max="2059" width="3.7109375" style="523" customWidth="1"/>
    <col min="2060" max="2060" width="12.7109375" style="523" customWidth="1"/>
    <col min="2061" max="2061" width="52.7109375" style="523" customWidth="1"/>
    <col min="2062" max="2065" width="0" style="523" hidden="1" customWidth="1"/>
    <col min="2066" max="2066" width="12.28515625" style="523" customWidth="1"/>
    <col min="2067" max="2067" width="6.42578125" style="523" customWidth="1"/>
    <col min="2068" max="2068" width="12.28515625" style="523" customWidth="1"/>
    <col min="2069" max="2069" width="0" style="523" hidden="1" customWidth="1"/>
    <col min="2070" max="2070" width="3.7109375" style="523" customWidth="1"/>
    <col min="2071" max="2071" width="11.140625" style="523" bestFit="1" customWidth="1"/>
    <col min="2072" max="2073" width="10.5703125" style="523"/>
    <col min="2074" max="2074" width="11.140625" style="523" customWidth="1"/>
    <col min="2075" max="2304" width="10.5703125" style="523"/>
    <col min="2305" max="2312" width="0" style="523" hidden="1" customWidth="1"/>
    <col min="2313" max="2313" width="3.7109375" style="523" customWidth="1"/>
    <col min="2314" max="2314" width="3.85546875" style="523" customWidth="1"/>
    <col min="2315" max="2315" width="3.7109375" style="523" customWidth="1"/>
    <col min="2316" max="2316" width="12.7109375" style="523" customWidth="1"/>
    <col min="2317" max="2317" width="52.7109375" style="523" customWidth="1"/>
    <col min="2318" max="2321" width="0" style="523" hidden="1" customWidth="1"/>
    <col min="2322" max="2322" width="12.28515625" style="523" customWidth="1"/>
    <col min="2323" max="2323" width="6.42578125" style="523" customWidth="1"/>
    <col min="2324" max="2324" width="12.28515625" style="523" customWidth="1"/>
    <col min="2325" max="2325" width="0" style="523" hidden="1" customWidth="1"/>
    <col min="2326" max="2326" width="3.7109375" style="523" customWidth="1"/>
    <col min="2327" max="2327" width="11.140625" style="523" bestFit="1" customWidth="1"/>
    <col min="2328" max="2329" width="10.5703125" style="523"/>
    <col min="2330" max="2330" width="11.140625" style="523" customWidth="1"/>
    <col min="2331" max="2560" width="10.5703125" style="523"/>
    <col min="2561" max="2568" width="0" style="523" hidden="1" customWidth="1"/>
    <col min="2569" max="2569" width="3.7109375" style="523" customWidth="1"/>
    <col min="2570" max="2570" width="3.85546875" style="523" customWidth="1"/>
    <col min="2571" max="2571" width="3.7109375" style="523" customWidth="1"/>
    <col min="2572" max="2572" width="12.7109375" style="523" customWidth="1"/>
    <col min="2573" max="2573" width="52.7109375" style="523" customWidth="1"/>
    <col min="2574" max="2577" width="0" style="523" hidden="1" customWidth="1"/>
    <col min="2578" max="2578" width="12.28515625" style="523" customWidth="1"/>
    <col min="2579" max="2579" width="6.42578125" style="523" customWidth="1"/>
    <col min="2580" max="2580" width="12.28515625" style="523" customWidth="1"/>
    <col min="2581" max="2581" width="0" style="523" hidden="1" customWidth="1"/>
    <col min="2582" max="2582" width="3.7109375" style="523" customWidth="1"/>
    <col min="2583" max="2583" width="11.140625" style="523" bestFit="1" customWidth="1"/>
    <col min="2584" max="2585" width="10.5703125" style="523"/>
    <col min="2586" max="2586" width="11.140625" style="523" customWidth="1"/>
    <col min="2587" max="2816" width="10.5703125" style="523"/>
    <col min="2817" max="2824" width="0" style="523" hidden="1" customWidth="1"/>
    <col min="2825" max="2825" width="3.7109375" style="523" customWidth="1"/>
    <col min="2826" max="2826" width="3.85546875" style="523" customWidth="1"/>
    <col min="2827" max="2827" width="3.7109375" style="523" customWidth="1"/>
    <col min="2828" max="2828" width="12.7109375" style="523" customWidth="1"/>
    <col min="2829" max="2829" width="52.7109375" style="523" customWidth="1"/>
    <col min="2830" max="2833" width="0" style="523" hidden="1" customWidth="1"/>
    <col min="2834" max="2834" width="12.28515625" style="523" customWidth="1"/>
    <col min="2835" max="2835" width="6.42578125" style="523" customWidth="1"/>
    <col min="2836" max="2836" width="12.28515625" style="523" customWidth="1"/>
    <col min="2837" max="2837" width="0" style="523" hidden="1" customWidth="1"/>
    <col min="2838" max="2838" width="3.7109375" style="523" customWidth="1"/>
    <col min="2839" max="2839" width="11.140625" style="523" bestFit="1" customWidth="1"/>
    <col min="2840" max="2841" width="10.5703125" style="523"/>
    <col min="2842" max="2842" width="11.140625" style="523" customWidth="1"/>
    <col min="2843" max="3072" width="10.5703125" style="523"/>
    <col min="3073" max="3080" width="0" style="523" hidden="1" customWidth="1"/>
    <col min="3081" max="3081" width="3.7109375" style="523" customWidth="1"/>
    <col min="3082" max="3082" width="3.85546875" style="523" customWidth="1"/>
    <col min="3083" max="3083" width="3.7109375" style="523" customWidth="1"/>
    <col min="3084" max="3084" width="12.7109375" style="523" customWidth="1"/>
    <col min="3085" max="3085" width="52.7109375" style="523" customWidth="1"/>
    <col min="3086" max="3089" width="0" style="523" hidden="1" customWidth="1"/>
    <col min="3090" max="3090" width="12.28515625" style="523" customWidth="1"/>
    <col min="3091" max="3091" width="6.42578125" style="523" customWidth="1"/>
    <col min="3092" max="3092" width="12.28515625" style="523" customWidth="1"/>
    <col min="3093" max="3093" width="0" style="523" hidden="1" customWidth="1"/>
    <col min="3094" max="3094" width="3.7109375" style="523" customWidth="1"/>
    <col min="3095" max="3095" width="11.140625" style="523" bestFit="1" customWidth="1"/>
    <col min="3096" max="3097" width="10.5703125" style="523"/>
    <col min="3098" max="3098" width="11.140625" style="523" customWidth="1"/>
    <col min="3099" max="3328" width="10.5703125" style="523"/>
    <col min="3329" max="3336" width="0" style="523" hidden="1" customWidth="1"/>
    <col min="3337" max="3337" width="3.7109375" style="523" customWidth="1"/>
    <col min="3338" max="3338" width="3.85546875" style="523" customWidth="1"/>
    <col min="3339" max="3339" width="3.7109375" style="523" customWidth="1"/>
    <col min="3340" max="3340" width="12.7109375" style="523" customWidth="1"/>
    <col min="3341" max="3341" width="52.7109375" style="523" customWidth="1"/>
    <col min="3342" max="3345" width="0" style="523" hidden="1" customWidth="1"/>
    <col min="3346" max="3346" width="12.28515625" style="523" customWidth="1"/>
    <col min="3347" max="3347" width="6.42578125" style="523" customWidth="1"/>
    <col min="3348" max="3348" width="12.28515625" style="523" customWidth="1"/>
    <col min="3349" max="3349" width="0" style="523" hidden="1" customWidth="1"/>
    <col min="3350" max="3350" width="3.7109375" style="523" customWidth="1"/>
    <col min="3351" max="3351" width="11.140625" style="523" bestFit="1" customWidth="1"/>
    <col min="3352" max="3353" width="10.5703125" style="523"/>
    <col min="3354" max="3354" width="11.140625" style="523" customWidth="1"/>
    <col min="3355" max="3584" width="10.5703125" style="523"/>
    <col min="3585" max="3592" width="0" style="523" hidden="1" customWidth="1"/>
    <col min="3593" max="3593" width="3.7109375" style="523" customWidth="1"/>
    <col min="3594" max="3594" width="3.85546875" style="523" customWidth="1"/>
    <col min="3595" max="3595" width="3.7109375" style="523" customWidth="1"/>
    <col min="3596" max="3596" width="12.7109375" style="523" customWidth="1"/>
    <col min="3597" max="3597" width="52.7109375" style="523" customWidth="1"/>
    <col min="3598" max="3601" width="0" style="523" hidden="1" customWidth="1"/>
    <col min="3602" max="3602" width="12.28515625" style="523" customWidth="1"/>
    <col min="3603" max="3603" width="6.42578125" style="523" customWidth="1"/>
    <col min="3604" max="3604" width="12.28515625" style="523" customWidth="1"/>
    <col min="3605" max="3605" width="0" style="523" hidden="1" customWidth="1"/>
    <col min="3606" max="3606" width="3.7109375" style="523" customWidth="1"/>
    <col min="3607" max="3607" width="11.140625" style="523" bestFit="1" customWidth="1"/>
    <col min="3608" max="3609" width="10.5703125" style="523"/>
    <col min="3610" max="3610" width="11.140625" style="523" customWidth="1"/>
    <col min="3611" max="3840" width="10.5703125" style="523"/>
    <col min="3841" max="3848" width="0" style="523" hidden="1" customWidth="1"/>
    <col min="3849" max="3849" width="3.7109375" style="523" customWidth="1"/>
    <col min="3850" max="3850" width="3.85546875" style="523" customWidth="1"/>
    <col min="3851" max="3851" width="3.7109375" style="523" customWidth="1"/>
    <col min="3852" max="3852" width="12.7109375" style="523" customWidth="1"/>
    <col min="3853" max="3853" width="52.7109375" style="523" customWidth="1"/>
    <col min="3854" max="3857" width="0" style="523" hidden="1" customWidth="1"/>
    <col min="3858" max="3858" width="12.28515625" style="523" customWidth="1"/>
    <col min="3859" max="3859" width="6.42578125" style="523" customWidth="1"/>
    <col min="3860" max="3860" width="12.28515625" style="523" customWidth="1"/>
    <col min="3861" max="3861" width="0" style="523" hidden="1" customWidth="1"/>
    <col min="3862" max="3862" width="3.7109375" style="523" customWidth="1"/>
    <col min="3863" max="3863" width="11.140625" style="523" bestFit="1" customWidth="1"/>
    <col min="3864" max="3865" width="10.5703125" style="523"/>
    <col min="3866" max="3866" width="11.140625" style="523" customWidth="1"/>
    <col min="3867" max="4096" width="10.5703125" style="523"/>
    <col min="4097" max="4104" width="0" style="523" hidden="1" customWidth="1"/>
    <col min="4105" max="4105" width="3.7109375" style="523" customWidth="1"/>
    <col min="4106" max="4106" width="3.85546875" style="523" customWidth="1"/>
    <col min="4107" max="4107" width="3.7109375" style="523" customWidth="1"/>
    <col min="4108" max="4108" width="12.7109375" style="523" customWidth="1"/>
    <col min="4109" max="4109" width="52.7109375" style="523" customWidth="1"/>
    <col min="4110" max="4113" width="0" style="523" hidden="1" customWidth="1"/>
    <col min="4114" max="4114" width="12.28515625" style="523" customWidth="1"/>
    <col min="4115" max="4115" width="6.42578125" style="523" customWidth="1"/>
    <col min="4116" max="4116" width="12.28515625" style="523" customWidth="1"/>
    <col min="4117" max="4117" width="0" style="523" hidden="1" customWidth="1"/>
    <col min="4118" max="4118" width="3.7109375" style="523" customWidth="1"/>
    <col min="4119" max="4119" width="11.140625" style="523" bestFit="1" customWidth="1"/>
    <col min="4120" max="4121" width="10.5703125" style="523"/>
    <col min="4122" max="4122" width="11.140625" style="523" customWidth="1"/>
    <col min="4123" max="4352" width="10.5703125" style="523"/>
    <col min="4353" max="4360" width="0" style="523" hidden="1" customWidth="1"/>
    <col min="4361" max="4361" width="3.7109375" style="523" customWidth="1"/>
    <col min="4362" max="4362" width="3.85546875" style="523" customWidth="1"/>
    <col min="4363" max="4363" width="3.7109375" style="523" customWidth="1"/>
    <col min="4364" max="4364" width="12.7109375" style="523" customWidth="1"/>
    <col min="4365" max="4365" width="52.7109375" style="523" customWidth="1"/>
    <col min="4366" max="4369" width="0" style="523" hidden="1" customWidth="1"/>
    <col min="4370" max="4370" width="12.28515625" style="523" customWidth="1"/>
    <col min="4371" max="4371" width="6.42578125" style="523" customWidth="1"/>
    <col min="4372" max="4372" width="12.28515625" style="523" customWidth="1"/>
    <col min="4373" max="4373" width="0" style="523" hidden="1" customWidth="1"/>
    <col min="4374" max="4374" width="3.7109375" style="523" customWidth="1"/>
    <col min="4375" max="4375" width="11.140625" style="523" bestFit="1" customWidth="1"/>
    <col min="4376" max="4377" width="10.5703125" style="523"/>
    <col min="4378" max="4378" width="11.140625" style="523" customWidth="1"/>
    <col min="4379" max="4608" width="10.5703125" style="523"/>
    <col min="4609" max="4616" width="0" style="523" hidden="1" customWidth="1"/>
    <col min="4617" max="4617" width="3.7109375" style="523" customWidth="1"/>
    <col min="4618" max="4618" width="3.85546875" style="523" customWidth="1"/>
    <col min="4619" max="4619" width="3.7109375" style="523" customWidth="1"/>
    <col min="4620" max="4620" width="12.7109375" style="523" customWidth="1"/>
    <col min="4621" max="4621" width="52.7109375" style="523" customWidth="1"/>
    <col min="4622" max="4625" width="0" style="523" hidden="1" customWidth="1"/>
    <col min="4626" max="4626" width="12.28515625" style="523" customWidth="1"/>
    <col min="4627" max="4627" width="6.42578125" style="523" customWidth="1"/>
    <col min="4628" max="4628" width="12.28515625" style="523" customWidth="1"/>
    <col min="4629" max="4629" width="0" style="523" hidden="1" customWidth="1"/>
    <col min="4630" max="4630" width="3.7109375" style="523" customWidth="1"/>
    <col min="4631" max="4631" width="11.140625" style="523" bestFit="1" customWidth="1"/>
    <col min="4632" max="4633" width="10.5703125" style="523"/>
    <col min="4634" max="4634" width="11.140625" style="523" customWidth="1"/>
    <col min="4635" max="4864" width="10.5703125" style="523"/>
    <col min="4865" max="4872" width="0" style="523" hidden="1" customWidth="1"/>
    <col min="4873" max="4873" width="3.7109375" style="523" customWidth="1"/>
    <col min="4874" max="4874" width="3.85546875" style="523" customWidth="1"/>
    <col min="4875" max="4875" width="3.7109375" style="523" customWidth="1"/>
    <col min="4876" max="4876" width="12.7109375" style="523" customWidth="1"/>
    <col min="4877" max="4877" width="52.7109375" style="523" customWidth="1"/>
    <col min="4878" max="4881" width="0" style="523" hidden="1" customWidth="1"/>
    <col min="4882" max="4882" width="12.28515625" style="523" customWidth="1"/>
    <col min="4883" max="4883" width="6.42578125" style="523" customWidth="1"/>
    <col min="4884" max="4884" width="12.28515625" style="523" customWidth="1"/>
    <col min="4885" max="4885" width="0" style="523" hidden="1" customWidth="1"/>
    <col min="4886" max="4886" width="3.7109375" style="523" customWidth="1"/>
    <col min="4887" max="4887" width="11.140625" style="523" bestFit="1" customWidth="1"/>
    <col min="4888" max="4889" width="10.5703125" style="523"/>
    <col min="4890" max="4890" width="11.140625" style="523" customWidth="1"/>
    <col min="4891" max="5120" width="10.5703125" style="523"/>
    <col min="5121" max="5128" width="0" style="523" hidden="1" customWidth="1"/>
    <col min="5129" max="5129" width="3.7109375" style="523" customWidth="1"/>
    <col min="5130" max="5130" width="3.85546875" style="523" customWidth="1"/>
    <col min="5131" max="5131" width="3.7109375" style="523" customWidth="1"/>
    <col min="5132" max="5132" width="12.7109375" style="523" customWidth="1"/>
    <col min="5133" max="5133" width="52.7109375" style="523" customWidth="1"/>
    <col min="5134" max="5137" width="0" style="523" hidden="1" customWidth="1"/>
    <col min="5138" max="5138" width="12.28515625" style="523" customWidth="1"/>
    <col min="5139" max="5139" width="6.42578125" style="523" customWidth="1"/>
    <col min="5140" max="5140" width="12.28515625" style="523" customWidth="1"/>
    <col min="5141" max="5141" width="0" style="523" hidden="1" customWidth="1"/>
    <col min="5142" max="5142" width="3.7109375" style="523" customWidth="1"/>
    <col min="5143" max="5143" width="11.140625" style="523" bestFit="1" customWidth="1"/>
    <col min="5144" max="5145" width="10.5703125" style="523"/>
    <col min="5146" max="5146" width="11.140625" style="523" customWidth="1"/>
    <col min="5147" max="5376" width="10.5703125" style="523"/>
    <col min="5377" max="5384" width="0" style="523" hidden="1" customWidth="1"/>
    <col min="5385" max="5385" width="3.7109375" style="523" customWidth="1"/>
    <col min="5386" max="5386" width="3.85546875" style="523" customWidth="1"/>
    <col min="5387" max="5387" width="3.7109375" style="523" customWidth="1"/>
    <col min="5388" max="5388" width="12.7109375" style="523" customWidth="1"/>
    <col min="5389" max="5389" width="52.7109375" style="523" customWidth="1"/>
    <col min="5390" max="5393" width="0" style="523" hidden="1" customWidth="1"/>
    <col min="5394" max="5394" width="12.28515625" style="523" customWidth="1"/>
    <col min="5395" max="5395" width="6.42578125" style="523" customWidth="1"/>
    <col min="5396" max="5396" width="12.28515625" style="523" customWidth="1"/>
    <col min="5397" max="5397" width="0" style="523" hidden="1" customWidth="1"/>
    <col min="5398" max="5398" width="3.7109375" style="523" customWidth="1"/>
    <col min="5399" max="5399" width="11.140625" style="523" bestFit="1" customWidth="1"/>
    <col min="5400" max="5401" width="10.5703125" style="523"/>
    <col min="5402" max="5402" width="11.140625" style="523" customWidth="1"/>
    <col min="5403" max="5632" width="10.5703125" style="523"/>
    <col min="5633" max="5640" width="0" style="523" hidden="1" customWidth="1"/>
    <col min="5641" max="5641" width="3.7109375" style="523" customWidth="1"/>
    <col min="5642" max="5642" width="3.85546875" style="523" customWidth="1"/>
    <col min="5643" max="5643" width="3.7109375" style="523" customWidth="1"/>
    <col min="5644" max="5644" width="12.7109375" style="523" customWidth="1"/>
    <col min="5645" max="5645" width="52.7109375" style="523" customWidth="1"/>
    <col min="5646" max="5649" width="0" style="523" hidden="1" customWidth="1"/>
    <col min="5650" max="5650" width="12.28515625" style="523" customWidth="1"/>
    <col min="5651" max="5651" width="6.42578125" style="523" customWidth="1"/>
    <col min="5652" max="5652" width="12.28515625" style="523" customWidth="1"/>
    <col min="5653" max="5653" width="0" style="523" hidden="1" customWidth="1"/>
    <col min="5654" max="5654" width="3.7109375" style="523" customWidth="1"/>
    <col min="5655" max="5655" width="11.140625" style="523" bestFit="1" customWidth="1"/>
    <col min="5656" max="5657" width="10.5703125" style="523"/>
    <col min="5658" max="5658" width="11.140625" style="523" customWidth="1"/>
    <col min="5659" max="5888" width="10.5703125" style="523"/>
    <col min="5889" max="5896" width="0" style="523" hidden="1" customWidth="1"/>
    <col min="5897" max="5897" width="3.7109375" style="523" customWidth="1"/>
    <col min="5898" max="5898" width="3.85546875" style="523" customWidth="1"/>
    <col min="5899" max="5899" width="3.7109375" style="523" customWidth="1"/>
    <col min="5900" max="5900" width="12.7109375" style="523" customWidth="1"/>
    <col min="5901" max="5901" width="52.7109375" style="523" customWidth="1"/>
    <col min="5902" max="5905" width="0" style="523" hidden="1" customWidth="1"/>
    <col min="5906" max="5906" width="12.28515625" style="523" customWidth="1"/>
    <col min="5907" max="5907" width="6.42578125" style="523" customWidth="1"/>
    <col min="5908" max="5908" width="12.28515625" style="523" customWidth="1"/>
    <col min="5909" max="5909" width="0" style="523" hidden="1" customWidth="1"/>
    <col min="5910" max="5910" width="3.7109375" style="523" customWidth="1"/>
    <col min="5911" max="5911" width="11.140625" style="523" bestFit="1" customWidth="1"/>
    <col min="5912" max="5913" width="10.5703125" style="523"/>
    <col min="5914" max="5914" width="11.140625" style="523" customWidth="1"/>
    <col min="5915" max="6144" width="10.5703125" style="523"/>
    <col min="6145" max="6152" width="0" style="523" hidden="1" customWidth="1"/>
    <col min="6153" max="6153" width="3.7109375" style="523" customWidth="1"/>
    <col min="6154" max="6154" width="3.85546875" style="523" customWidth="1"/>
    <col min="6155" max="6155" width="3.7109375" style="523" customWidth="1"/>
    <col min="6156" max="6156" width="12.7109375" style="523" customWidth="1"/>
    <col min="6157" max="6157" width="52.7109375" style="523" customWidth="1"/>
    <col min="6158" max="6161" width="0" style="523" hidden="1" customWidth="1"/>
    <col min="6162" max="6162" width="12.28515625" style="523" customWidth="1"/>
    <col min="6163" max="6163" width="6.42578125" style="523" customWidth="1"/>
    <col min="6164" max="6164" width="12.28515625" style="523" customWidth="1"/>
    <col min="6165" max="6165" width="0" style="523" hidden="1" customWidth="1"/>
    <col min="6166" max="6166" width="3.7109375" style="523" customWidth="1"/>
    <col min="6167" max="6167" width="11.140625" style="523" bestFit="1" customWidth="1"/>
    <col min="6168" max="6169" width="10.5703125" style="523"/>
    <col min="6170" max="6170" width="11.140625" style="523" customWidth="1"/>
    <col min="6171" max="6400" width="10.5703125" style="523"/>
    <col min="6401" max="6408" width="0" style="523" hidden="1" customWidth="1"/>
    <col min="6409" max="6409" width="3.7109375" style="523" customWidth="1"/>
    <col min="6410" max="6410" width="3.85546875" style="523" customWidth="1"/>
    <col min="6411" max="6411" width="3.7109375" style="523" customWidth="1"/>
    <col min="6412" max="6412" width="12.7109375" style="523" customWidth="1"/>
    <col min="6413" max="6413" width="52.7109375" style="523" customWidth="1"/>
    <col min="6414" max="6417" width="0" style="523" hidden="1" customWidth="1"/>
    <col min="6418" max="6418" width="12.28515625" style="523" customWidth="1"/>
    <col min="6419" max="6419" width="6.42578125" style="523" customWidth="1"/>
    <col min="6420" max="6420" width="12.28515625" style="523" customWidth="1"/>
    <col min="6421" max="6421" width="0" style="523" hidden="1" customWidth="1"/>
    <col min="6422" max="6422" width="3.7109375" style="523" customWidth="1"/>
    <col min="6423" max="6423" width="11.140625" style="523" bestFit="1" customWidth="1"/>
    <col min="6424" max="6425" width="10.5703125" style="523"/>
    <col min="6426" max="6426" width="11.140625" style="523" customWidth="1"/>
    <col min="6427" max="6656" width="10.5703125" style="523"/>
    <col min="6657" max="6664" width="0" style="523" hidden="1" customWidth="1"/>
    <col min="6665" max="6665" width="3.7109375" style="523" customWidth="1"/>
    <col min="6666" max="6666" width="3.85546875" style="523" customWidth="1"/>
    <col min="6667" max="6667" width="3.7109375" style="523" customWidth="1"/>
    <col min="6668" max="6668" width="12.7109375" style="523" customWidth="1"/>
    <col min="6669" max="6669" width="52.7109375" style="523" customWidth="1"/>
    <col min="6670" max="6673" width="0" style="523" hidden="1" customWidth="1"/>
    <col min="6674" max="6674" width="12.28515625" style="523" customWidth="1"/>
    <col min="6675" max="6675" width="6.42578125" style="523" customWidth="1"/>
    <col min="6676" max="6676" width="12.28515625" style="523" customWidth="1"/>
    <col min="6677" max="6677" width="0" style="523" hidden="1" customWidth="1"/>
    <col min="6678" max="6678" width="3.7109375" style="523" customWidth="1"/>
    <col min="6679" max="6679" width="11.140625" style="523" bestFit="1" customWidth="1"/>
    <col min="6680" max="6681" width="10.5703125" style="523"/>
    <col min="6682" max="6682" width="11.140625" style="523" customWidth="1"/>
    <col min="6683" max="6912" width="10.5703125" style="523"/>
    <col min="6913" max="6920" width="0" style="523" hidden="1" customWidth="1"/>
    <col min="6921" max="6921" width="3.7109375" style="523" customWidth="1"/>
    <col min="6922" max="6922" width="3.85546875" style="523" customWidth="1"/>
    <col min="6923" max="6923" width="3.7109375" style="523" customWidth="1"/>
    <col min="6924" max="6924" width="12.7109375" style="523" customWidth="1"/>
    <col min="6925" max="6925" width="52.7109375" style="523" customWidth="1"/>
    <col min="6926" max="6929" width="0" style="523" hidden="1" customWidth="1"/>
    <col min="6930" max="6930" width="12.28515625" style="523" customWidth="1"/>
    <col min="6931" max="6931" width="6.42578125" style="523" customWidth="1"/>
    <col min="6932" max="6932" width="12.28515625" style="523" customWidth="1"/>
    <col min="6933" max="6933" width="0" style="523" hidden="1" customWidth="1"/>
    <col min="6934" max="6934" width="3.7109375" style="523" customWidth="1"/>
    <col min="6935" max="6935" width="11.140625" style="523" bestFit="1" customWidth="1"/>
    <col min="6936" max="6937" width="10.5703125" style="523"/>
    <col min="6938" max="6938" width="11.140625" style="523" customWidth="1"/>
    <col min="6939" max="7168" width="10.5703125" style="523"/>
    <col min="7169" max="7176" width="0" style="523" hidden="1" customWidth="1"/>
    <col min="7177" max="7177" width="3.7109375" style="523" customWidth="1"/>
    <col min="7178" max="7178" width="3.85546875" style="523" customWidth="1"/>
    <col min="7179" max="7179" width="3.7109375" style="523" customWidth="1"/>
    <col min="7180" max="7180" width="12.7109375" style="523" customWidth="1"/>
    <col min="7181" max="7181" width="52.7109375" style="523" customWidth="1"/>
    <col min="7182" max="7185" width="0" style="523" hidden="1" customWidth="1"/>
    <col min="7186" max="7186" width="12.28515625" style="523" customWidth="1"/>
    <col min="7187" max="7187" width="6.42578125" style="523" customWidth="1"/>
    <col min="7188" max="7188" width="12.28515625" style="523" customWidth="1"/>
    <col min="7189" max="7189" width="0" style="523" hidden="1" customWidth="1"/>
    <col min="7190" max="7190" width="3.7109375" style="523" customWidth="1"/>
    <col min="7191" max="7191" width="11.140625" style="523" bestFit="1" customWidth="1"/>
    <col min="7192" max="7193" width="10.5703125" style="523"/>
    <col min="7194" max="7194" width="11.140625" style="523" customWidth="1"/>
    <col min="7195" max="7424" width="10.5703125" style="523"/>
    <col min="7425" max="7432" width="0" style="523" hidden="1" customWidth="1"/>
    <col min="7433" max="7433" width="3.7109375" style="523" customWidth="1"/>
    <col min="7434" max="7434" width="3.85546875" style="523" customWidth="1"/>
    <col min="7435" max="7435" width="3.7109375" style="523" customWidth="1"/>
    <col min="7436" max="7436" width="12.7109375" style="523" customWidth="1"/>
    <col min="7437" max="7437" width="52.7109375" style="523" customWidth="1"/>
    <col min="7438" max="7441" width="0" style="523" hidden="1" customWidth="1"/>
    <col min="7442" max="7442" width="12.28515625" style="523" customWidth="1"/>
    <col min="7443" max="7443" width="6.42578125" style="523" customWidth="1"/>
    <col min="7444" max="7444" width="12.28515625" style="523" customWidth="1"/>
    <col min="7445" max="7445" width="0" style="523" hidden="1" customWidth="1"/>
    <col min="7446" max="7446" width="3.7109375" style="523" customWidth="1"/>
    <col min="7447" max="7447" width="11.140625" style="523" bestFit="1" customWidth="1"/>
    <col min="7448" max="7449" width="10.5703125" style="523"/>
    <col min="7450" max="7450" width="11.140625" style="523" customWidth="1"/>
    <col min="7451" max="7680" width="10.5703125" style="523"/>
    <col min="7681" max="7688" width="0" style="523" hidden="1" customWidth="1"/>
    <col min="7689" max="7689" width="3.7109375" style="523" customWidth="1"/>
    <col min="7690" max="7690" width="3.85546875" style="523" customWidth="1"/>
    <col min="7691" max="7691" width="3.7109375" style="523" customWidth="1"/>
    <col min="7692" max="7692" width="12.7109375" style="523" customWidth="1"/>
    <col min="7693" max="7693" width="52.7109375" style="523" customWidth="1"/>
    <col min="7694" max="7697" width="0" style="523" hidden="1" customWidth="1"/>
    <col min="7698" max="7698" width="12.28515625" style="523" customWidth="1"/>
    <col min="7699" max="7699" width="6.42578125" style="523" customWidth="1"/>
    <col min="7700" max="7700" width="12.28515625" style="523" customWidth="1"/>
    <col min="7701" max="7701" width="0" style="523" hidden="1" customWidth="1"/>
    <col min="7702" max="7702" width="3.7109375" style="523" customWidth="1"/>
    <col min="7703" max="7703" width="11.140625" style="523" bestFit="1" customWidth="1"/>
    <col min="7704" max="7705" width="10.5703125" style="523"/>
    <col min="7706" max="7706" width="11.140625" style="523" customWidth="1"/>
    <col min="7707" max="7936" width="10.5703125" style="523"/>
    <col min="7937" max="7944" width="0" style="523" hidden="1" customWidth="1"/>
    <col min="7945" max="7945" width="3.7109375" style="523" customWidth="1"/>
    <col min="7946" max="7946" width="3.85546875" style="523" customWidth="1"/>
    <col min="7947" max="7947" width="3.7109375" style="523" customWidth="1"/>
    <col min="7948" max="7948" width="12.7109375" style="523" customWidth="1"/>
    <col min="7949" max="7949" width="52.7109375" style="523" customWidth="1"/>
    <col min="7950" max="7953" width="0" style="523" hidden="1" customWidth="1"/>
    <col min="7954" max="7954" width="12.28515625" style="523" customWidth="1"/>
    <col min="7955" max="7955" width="6.42578125" style="523" customWidth="1"/>
    <col min="7956" max="7956" width="12.28515625" style="523" customWidth="1"/>
    <col min="7957" max="7957" width="0" style="523" hidden="1" customWidth="1"/>
    <col min="7958" max="7958" width="3.7109375" style="523" customWidth="1"/>
    <col min="7959" max="7959" width="11.140625" style="523" bestFit="1" customWidth="1"/>
    <col min="7960" max="7961" width="10.5703125" style="523"/>
    <col min="7962" max="7962" width="11.140625" style="523" customWidth="1"/>
    <col min="7963" max="8192" width="10.5703125" style="523"/>
    <col min="8193" max="8200" width="0" style="523" hidden="1" customWidth="1"/>
    <col min="8201" max="8201" width="3.7109375" style="523" customWidth="1"/>
    <col min="8202" max="8202" width="3.85546875" style="523" customWidth="1"/>
    <col min="8203" max="8203" width="3.7109375" style="523" customWidth="1"/>
    <col min="8204" max="8204" width="12.7109375" style="523" customWidth="1"/>
    <col min="8205" max="8205" width="52.7109375" style="523" customWidth="1"/>
    <col min="8206" max="8209" width="0" style="523" hidden="1" customWidth="1"/>
    <col min="8210" max="8210" width="12.28515625" style="523" customWidth="1"/>
    <col min="8211" max="8211" width="6.42578125" style="523" customWidth="1"/>
    <col min="8212" max="8212" width="12.28515625" style="523" customWidth="1"/>
    <col min="8213" max="8213" width="0" style="523" hidden="1" customWidth="1"/>
    <col min="8214" max="8214" width="3.7109375" style="523" customWidth="1"/>
    <col min="8215" max="8215" width="11.140625" style="523" bestFit="1" customWidth="1"/>
    <col min="8216" max="8217" width="10.5703125" style="523"/>
    <col min="8218" max="8218" width="11.140625" style="523" customWidth="1"/>
    <col min="8219" max="8448" width="10.5703125" style="523"/>
    <col min="8449" max="8456" width="0" style="523" hidden="1" customWidth="1"/>
    <col min="8457" max="8457" width="3.7109375" style="523" customWidth="1"/>
    <col min="8458" max="8458" width="3.85546875" style="523" customWidth="1"/>
    <col min="8459" max="8459" width="3.7109375" style="523" customWidth="1"/>
    <col min="8460" max="8460" width="12.7109375" style="523" customWidth="1"/>
    <col min="8461" max="8461" width="52.7109375" style="523" customWidth="1"/>
    <col min="8462" max="8465" width="0" style="523" hidden="1" customWidth="1"/>
    <col min="8466" max="8466" width="12.28515625" style="523" customWidth="1"/>
    <col min="8467" max="8467" width="6.42578125" style="523" customWidth="1"/>
    <col min="8468" max="8468" width="12.28515625" style="523" customWidth="1"/>
    <col min="8469" max="8469" width="0" style="523" hidden="1" customWidth="1"/>
    <col min="8470" max="8470" width="3.7109375" style="523" customWidth="1"/>
    <col min="8471" max="8471" width="11.140625" style="523" bestFit="1" customWidth="1"/>
    <col min="8472" max="8473" width="10.5703125" style="523"/>
    <col min="8474" max="8474" width="11.140625" style="523" customWidth="1"/>
    <col min="8475" max="8704" width="10.5703125" style="523"/>
    <col min="8705" max="8712" width="0" style="523" hidden="1" customWidth="1"/>
    <col min="8713" max="8713" width="3.7109375" style="523" customWidth="1"/>
    <col min="8714" max="8714" width="3.85546875" style="523" customWidth="1"/>
    <col min="8715" max="8715" width="3.7109375" style="523" customWidth="1"/>
    <col min="8716" max="8716" width="12.7109375" style="523" customWidth="1"/>
    <col min="8717" max="8717" width="52.7109375" style="523" customWidth="1"/>
    <col min="8718" max="8721" width="0" style="523" hidden="1" customWidth="1"/>
    <col min="8722" max="8722" width="12.28515625" style="523" customWidth="1"/>
    <col min="8723" max="8723" width="6.42578125" style="523" customWidth="1"/>
    <col min="8724" max="8724" width="12.28515625" style="523" customWidth="1"/>
    <col min="8725" max="8725" width="0" style="523" hidden="1" customWidth="1"/>
    <col min="8726" max="8726" width="3.7109375" style="523" customWidth="1"/>
    <col min="8727" max="8727" width="11.140625" style="523" bestFit="1" customWidth="1"/>
    <col min="8728" max="8729" width="10.5703125" style="523"/>
    <col min="8730" max="8730" width="11.140625" style="523" customWidth="1"/>
    <col min="8731" max="8960" width="10.5703125" style="523"/>
    <col min="8961" max="8968" width="0" style="523" hidden="1" customWidth="1"/>
    <col min="8969" max="8969" width="3.7109375" style="523" customWidth="1"/>
    <col min="8970" max="8970" width="3.85546875" style="523" customWidth="1"/>
    <col min="8971" max="8971" width="3.7109375" style="523" customWidth="1"/>
    <col min="8972" max="8972" width="12.7109375" style="523" customWidth="1"/>
    <col min="8973" max="8973" width="52.7109375" style="523" customWidth="1"/>
    <col min="8974" max="8977" width="0" style="523" hidden="1" customWidth="1"/>
    <col min="8978" max="8978" width="12.28515625" style="523" customWidth="1"/>
    <col min="8979" max="8979" width="6.42578125" style="523" customWidth="1"/>
    <col min="8980" max="8980" width="12.28515625" style="523" customWidth="1"/>
    <col min="8981" max="8981" width="0" style="523" hidden="1" customWidth="1"/>
    <col min="8982" max="8982" width="3.7109375" style="523" customWidth="1"/>
    <col min="8983" max="8983" width="11.140625" style="523" bestFit="1" customWidth="1"/>
    <col min="8984" max="8985" width="10.5703125" style="523"/>
    <col min="8986" max="8986" width="11.140625" style="523" customWidth="1"/>
    <col min="8987" max="9216" width="10.5703125" style="523"/>
    <col min="9217" max="9224" width="0" style="523" hidden="1" customWidth="1"/>
    <col min="9225" max="9225" width="3.7109375" style="523" customWidth="1"/>
    <col min="9226" max="9226" width="3.85546875" style="523" customWidth="1"/>
    <col min="9227" max="9227" width="3.7109375" style="523" customWidth="1"/>
    <col min="9228" max="9228" width="12.7109375" style="523" customWidth="1"/>
    <col min="9229" max="9229" width="52.7109375" style="523" customWidth="1"/>
    <col min="9230" max="9233" width="0" style="523" hidden="1" customWidth="1"/>
    <col min="9234" max="9234" width="12.28515625" style="523" customWidth="1"/>
    <col min="9235" max="9235" width="6.42578125" style="523" customWidth="1"/>
    <col min="9236" max="9236" width="12.28515625" style="523" customWidth="1"/>
    <col min="9237" max="9237" width="0" style="523" hidden="1" customWidth="1"/>
    <col min="9238" max="9238" width="3.7109375" style="523" customWidth="1"/>
    <col min="9239" max="9239" width="11.140625" style="523" bestFit="1" customWidth="1"/>
    <col min="9240" max="9241" width="10.5703125" style="523"/>
    <col min="9242" max="9242" width="11.140625" style="523" customWidth="1"/>
    <col min="9243" max="9472" width="10.5703125" style="523"/>
    <col min="9473" max="9480" width="0" style="523" hidden="1" customWidth="1"/>
    <col min="9481" max="9481" width="3.7109375" style="523" customWidth="1"/>
    <col min="9482" max="9482" width="3.85546875" style="523" customWidth="1"/>
    <col min="9483" max="9483" width="3.7109375" style="523" customWidth="1"/>
    <col min="9484" max="9484" width="12.7109375" style="523" customWidth="1"/>
    <col min="9485" max="9485" width="52.7109375" style="523" customWidth="1"/>
    <col min="9486" max="9489" width="0" style="523" hidden="1" customWidth="1"/>
    <col min="9490" max="9490" width="12.28515625" style="523" customWidth="1"/>
    <col min="9491" max="9491" width="6.42578125" style="523" customWidth="1"/>
    <col min="9492" max="9492" width="12.28515625" style="523" customWidth="1"/>
    <col min="9493" max="9493" width="0" style="523" hidden="1" customWidth="1"/>
    <col min="9494" max="9494" width="3.7109375" style="523" customWidth="1"/>
    <col min="9495" max="9495" width="11.140625" style="523" bestFit="1" customWidth="1"/>
    <col min="9496" max="9497" width="10.5703125" style="523"/>
    <col min="9498" max="9498" width="11.140625" style="523" customWidth="1"/>
    <col min="9499" max="9728" width="10.5703125" style="523"/>
    <col min="9729" max="9736" width="0" style="523" hidden="1" customWidth="1"/>
    <col min="9737" max="9737" width="3.7109375" style="523" customWidth="1"/>
    <col min="9738" max="9738" width="3.85546875" style="523" customWidth="1"/>
    <col min="9739" max="9739" width="3.7109375" style="523" customWidth="1"/>
    <col min="9740" max="9740" width="12.7109375" style="523" customWidth="1"/>
    <col min="9741" max="9741" width="52.7109375" style="523" customWidth="1"/>
    <col min="9742" max="9745" width="0" style="523" hidden="1" customWidth="1"/>
    <col min="9746" max="9746" width="12.28515625" style="523" customWidth="1"/>
    <col min="9747" max="9747" width="6.42578125" style="523" customWidth="1"/>
    <col min="9748" max="9748" width="12.28515625" style="523" customWidth="1"/>
    <col min="9749" max="9749" width="0" style="523" hidden="1" customWidth="1"/>
    <col min="9750" max="9750" width="3.7109375" style="523" customWidth="1"/>
    <col min="9751" max="9751" width="11.140625" style="523" bestFit="1" customWidth="1"/>
    <col min="9752" max="9753" width="10.5703125" style="523"/>
    <col min="9754" max="9754" width="11.140625" style="523" customWidth="1"/>
    <col min="9755" max="9984" width="10.5703125" style="523"/>
    <col min="9985" max="9992" width="0" style="523" hidden="1" customWidth="1"/>
    <col min="9993" max="9993" width="3.7109375" style="523" customWidth="1"/>
    <col min="9994" max="9994" width="3.85546875" style="523" customWidth="1"/>
    <col min="9995" max="9995" width="3.7109375" style="523" customWidth="1"/>
    <col min="9996" max="9996" width="12.7109375" style="523" customWidth="1"/>
    <col min="9997" max="9997" width="52.7109375" style="523" customWidth="1"/>
    <col min="9998" max="10001" width="0" style="523" hidden="1" customWidth="1"/>
    <col min="10002" max="10002" width="12.28515625" style="523" customWidth="1"/>
    <col min="10003" max="10003" width="6.42578125" style="523" customWidth="1"/>
    <col min="10004" max="10004" width="12.28515625" style="523" customWidth="1"/>
    <col min="10005" max="10005" width="0" style="523" hidden="1" customWidth="1"/>
    <col min="10006" max="10006" width="3.7109375" style="523" customWidth="1"/>
    <col min="10007" max="10007" width="11.140625" style="523" bestFit="1" customWidth="1"/>
    <col min="10008" max="10009" width="10.5703125" style="523"/>
    <col min="10010" max="10010" width="11.140625" style="523" customWidth="1"/>
    <col min="10011" max="10240" width="10.5703125" style="523"/>
    <col min="10241" max="10248" width="0" style="523" hidden="1" customWidth="1"/>
    <col min="10249" max="10249" width="3.7109375" style="523" customWidth="1"/>
    <col min="10250" max="10250" width="3.85546875" style="523" customWidth="1"/>
    <col min="10251" max="10251" width="3.7109375" style="523" customWidth="1"/>
    <col min="10252" max="10252" width="12.7109375" style="523" customWidth="1"/>
    <col min="10253" max="10253" width="52.7109375" style="523" customWidth="1"/>
    <col min="10254" max="10257" width="0" style="523" hidden="1" customWidth="1"/>
    <col min="10258" max="10258" width="12.28515625" style="523" customWidth="1"/>
    <col min="10259" max="10259" width="6.42578125" style="523" customWidth="1"/>
    <col min="10260" max="10260" width="12.28515625" style="523" customWidth="1"/>
    <col min="10261" max="10261" width="0" style="523" hidden="1" customWidth="1"/>
    <col min="10262" max="10262" width="3.7109375" style="523" customWidth="1"/>
    <col min="10263" max="10263" width="11.140625" style="523" bestFit="1" customWidth="1"/>
    <col min="10264" max="10265" width="10.5703125" style="523"/>
    <col min="10266" max="10266" width="11.140625" style="523" customWidth="1"/>
    <col min="10267" max="10496" width="10.5703125" style="523"/>
    <col min="10497" max="10504" width="0" style="523" hidden="1" customWidth="1"/>
    <col min="10505" max="10505" width="3.7109375" style="523" customWidth="1"/>
    <col min="10506" max="10506" width="3.85546875" style="523" customWidth="1"/>
    <col min="10507" max="10507" width="3.7109375" style="523" customWidth="1"/>
    <col min="10508" max="10508" width="12.7109375" style="523" customWidth="1"/>
    <col min="10509" max="10509" width="52.7109375" style="523" customWidth="1"/>
    <col min="10510" max="10513" width="0" style="523" hidden="1" customWidth="1"/>
    <col min="10514" max="10514" width="12.28515625" style="523" customWidth="1"/>
    <col min="10515" max="10515" width="6.42578125" style="523" customWidth="1"/>
    <col min="10516" max="10516" width="12.28515625" style="523" customWidth="1"/>
    <col min="10517" max="10517" width="0" style="523" hidden="1" customWidth="1"/>
    <col min="10518" max="10518" width="3.7109375" style="523" customWidth="1"/>
    <col min="10519" max="10519" width="11.140625" style="523" bestFit="1" customWidth="1"/>
    <col min="10520" max="10521" width="10.5703125" style="523"/>
    <col min="10522" max="10522" width="11.140625" style="523" customWidth="1"/>
    <col min="10523" max="10752" width="10.5703125" style="523"/>
    <col min="10753" max="10760" width="0" style="523" hidden="1" customWidth="1"/>
    <col min="10761" max="10761" width="3.7109375" style="523" customWidth="1"/>
    <col min="10762" max="10762" width="3.85546875" style="523" customWidth="1"/>
    <col min="10763" max="10763" width="3.7109375" style="523" customWidth="1"/>
    <col min="10764" max="10764" width="12.7109375" style="523" customWidth="1"/>
    <col min="10765" max="10765" width="52.7109375" style="523" customWidth="1"/>
    <col min="10766" max="10769" width="0" style="523" hidden="1" customWidth="1"/>
    <col min="10770" max="10770" width="12.28515625" style="523" customWidth="1"/>
    <col min="10771" max="10771" width="6.42578125" style="523" customWidth="1"/>
    <col min="10772" max="10772" width="12.28515625" style="523" customWidth="1"/>
    <col min="10773" max="10773" width="0" style="523" hidden="1" customWidth="1"/>
    <col min="10774" max="10774" width="3.7109375" style="523" customWidth="1"/>
    <col min="10775" max="10775" width="11.140625" style="523" bestFit="1" customWidth="1"/>
    <col min="10776" max="10777" width="10.5703125" style="523"/>
    <col min="10778" max="10778" width="11.140625" style="523" customWidth="1"/>
    <col min="10779" max="11008" width="10.5703125" style="523"/>
    <col min="11009" max="11016" width="0" style="523" hidden="1" customWidth="1"/>
    <col min="11017" max="11017" width="3.7109375" style="523" customWidth="1"/>
    <col min="11018" max="11018" width="3.85546875" style="523" customWidth="1"/>
    <col min="11019" max="11019" width="3.7109375" style="523" customWidth="1"/>
    <col min="11020" max="11020" width="12.7109375" style="523" customWidth="1"/>
    <col min="11021" max="11021" width="52.7109375" style="523" customWidth="1"/>
    <col min="11022" max="11025" width="0" style="523" hidden="1" customWidth="1"/>
    <col min="11026" max="11026" width="12.28515625" style="523" customWidth="1"/>
    <col min="11027" max="11027" width="6.42578125" style="523" customWidth="1"/>
    <col min="11028" max="11028" width="12.28515625" style="523" customWidth="1"/>
    <col min="11029" max="11029" width="0" style="523" hidden="1" customWidth="1"/>
    <col min="11030" max="11030" width="3.7109375" style="523" customWidth="1"/>
    <col min="11031" max="11031" width="11.140625" style="523" bestFit="1" customWidth="1"/>
    <col min="11032" max="11033" width="10.5703125" style="523"/>
    <col min="11034" max="11034" width="11.140625" style="523" customWidth="1"/>
    <col min="11035" max="11264" width="10.5703125" style="523"/>
    <col min="11265" max="11272" width="0" style="523" hidden="1" customWidth="1"/>
    <col min="11273" max="11273" width="3.7109375" style="523" customWidth="1"/>
    <col min="11274" max="11274" width="3.85546875" style="523" customWidth="1"/>
    <col min="11275" max="11275" width="3.7109375" style="523" customWidth="1"/>
    <col min="11276" max="11276" width="12.7109375" style="523" customWidth="1"/>
    <col min="11277" max="11277" width="52.7109375" style="523" customWidth="1"/>
    <col min="11278" max="11281" width="0" style="523" hidden="1" customWidth="1"/>
    <col min="11282" max="11282" width="12.28515625" style="523" customWidth="1"/>
    <col min="11283" max="11283" width="6.42578125" style="523" customWidth="1"/>
    <col min="11284" max="11284" width="12.28515625" style="523" customWidth="1"/>
    <col min="11285" max="11285" width="0" style="523" hidden="1" customWidth="1"/>
    <col min="11286" max="11286" width="3.7109375" style="523" customWidth="1"/>
    <col min="11287" max="11287" width="11.140625" style="523" bestFit="1" customWidth="1"/>
    <col min="11288" max="11289" width="10.5703125" style="523"/>
    <col min="11290" max="11290" width="11.140625" style="523" customWidth="1"/>
    <col min="11291" max="11520" width="10.5703125" style="523"/>
    <col min="11521" max="11528" width="0" style="523" hidden="1" customWidth="1"/>
    <col min="11529" max="11529" width="3.7109375" style="523" customWidth="1"/>
    <col min="11530" max="11530" width="3.85546875" style="523" customWidth="1"/>
    <col min="11531" max="11531" width="3.7109375" style="523" customWidth="1"/>
    <col min="11532" max="11532" width="12.7109375" style="523" customWidth="1"/>
    <col min="11533" max="11533" width="52.7109375" style="523" customWidth="1"/>
    <col min="11534" max="11537" width="0" style="523" hidden="1" customWidth="1"/>
    <col min="11538" max="11538" width="12.28515625" style="523" customWidth="1"/>
    <col min="11539" max="11539" width="6.42578125" style="523" customWidth="1"/>
    <col min="11540" max="11540" width="12.28515625" style="523" customWidth="1"/>
    <col min="11541" max="11541" width="0" style="523" hidden="1" customWidth="1"/>
    <col min="11542" max="11542" width="3.7109375" style="523" customWidth="1"/>
    <col min="11543" max="11543" width="11.140625" style="523" bestFit="1" customWidth="1"/>
    <col min="11544" max="11545" width="10.5703125" style="523"/>
    <col min="11546" max="11546" width="11.140625" style="523" customWidth="1"/>
    <col min="11547" max="11776" width="10.5703125" style="523"/>
    <col min="11777" max="11784" width="0" style="523" hidden="1" customWidth="1"/>
    <col min="11785" max="11785" width="3.7109375" style="523" customWidth="1"/>
    <col min="11786" max="11786" width="3.85546875" style="523" customWidth="1"/>
    <col min="11787" max="11787" width="3.7109375" style="523" customWidth="1"/>
    <col min="11788" max="11788" width="12.7109375" style="523" customWidth="1"/>
    <col min="11789" max="11789" width="52.7109375" style="523" customWidth="1"/>
    <col min="11790" max="11793" width="0" style="523" hidden="1" customWidth="1"/>
    <col min="11794" max="11794" width="12.28515625" style="523" customWidth="1"/>
    <col min="11795" max="11795" width="6.42578125" style="523" customWidth="1"/>
    <col min="11796" max="11796" width="12.28515625" style="523" customWidth="1"/>
    <col min="11797" max="11797" width="0" style="523" hidden="1" customWidth="1"/>
    <col min="11798" max="11798" width="3.7109375" style="523" customWidth="1"/>
    <col min="11799" max="11799" width="11.140625" style="523" bestFit="1" customWidth="1"/>
    <col min="11800" max="11801" width="10.5703125" style="523"/>
    <col min="11802" max="11802" width="11.140625" style="523" customWidth="1"/>
    <col min="11803" max="12032" width="10.5703125" style="523"/>
    <col min="12033" max="12040" width="0" style="523" hidden="1" customWidth="1"/>
    <col min="12041" max="12041" width="3.7109375" style="523" customWidth="1"/>
    <col min="12042" max="12042" width="3.85546875" style="523" customWidth="1"/>
    <col min="12043" max="12043" width="3.7109375" style="523" customWidth="1"/>
    <col min="12044" max="12044" width="12.7109375" style="523" customWidth="1"/>
    <col min="12045" max="12045" width="52.7109375" style="523" customWidth="1"/>
    <col min="12046" max="12049" width="0" style="523" hidden="1" customWidth="1"/>
    <col min="12050" max="12050" width="12.28515625" style="523" customWidth="1"/>
    <col min="12051" max="12051" width="6.42578125" style="523" customWidth="1"/>
    <col min="12052" max="12052" width="12.28515625" style="523" customWidth="1"/>
    <col min="12053" max="12053" width="0" style="523" hidden="1" customWidth="1"/>
    <col min="12054" max="12054" width="3.7109375" style="523" customWidth="1"/>
    <col min="12055" max="12055" width="11.140625" style="523" bestFit="1" customWidth="1"/>
    <col min="12056" max="12057" width="10.5703125" style="523"/>
    <col min="12058" max="12058" width="11.140625" style="523" customWidth="1"/>
    <col min="12059" max="12288" width="10.5703125" style="523"/>
    <col min="12289" max="12296" width="0" style="523" hidden="1" customWidth="1"/>
    <col min="12297" max="12297" width="3.7109375" style="523" customWidth="1"/>
    <col min="12298" max="12298" width="3.85546875" style="523" customWidth="1"/>
    <col min="12299" max="12299" width="3.7109375" style="523" customWidth="1"/>
    <col min="12300" max="12300" width="12.7109375" style="523" customWidth="1"/>
    <col min="12301" max="12301" width="52.7109375" style="523" customWidth="1"/>
    <col min="12302" max="12305" width="0" style="523" hidden="1" customWidth="1"/>
    <col min="12306" max="12306" width="12.28515625" style="523" customWidth="1"/>
    <col min="12307" max="12307" width="6.42578125" style="523" customWidth="1"/>
    <col min="12308" max="12308" width="12.28515625" style="523" customWidth="1"/>
    <col min="12309" max="12309" width="0" style="523" hidden="1" customWidth="1"/>
    <col min="12310" max="12310" width="3.7109375" style="523" customWidth="1"/>
    <col min="12311" max="12311" width="11.140625" style="523" bestFit="1" customWidth="1"/>
    <col min="12312" max="12313" width="10.5703125" style="523"/>
    <col min="12314" max="12314" width="11.140625" style="523" customWidth="1"/>
    <col min="12315" max="12544" width="10.5703125" style="523"/>
    <col min="12545" max="12552" width="0" style="523" hidden="1" customWidth="1"/>
    <col min="12553" max="12553" width="3.7109375" style="523" customWidth="1"/>
    <col min="12554" max="12554" width="3.85546875" style="523" customWidth="1"/>
    <col min="12555" max="12555" width="3.7109375" style="523" customWidth="1"/>
    <col min="12556" max="12556" width="12.7109375" style="523" customWidth="1"/>
    <col min="12557" max="12557" width="52.7109375" style="523" customWidth="1"/>
    <col min="12558" max="12561" width="0" style="523" hidden="1" customWidth="1"/>
    <col min="12562" max="12562" width="12.28515625" style="523" customWidth="1"/>
    <col min="12563" max="12563" width="6.42578125" style="523" customWidth="1"/>
    <col min="12564" max="12564" width="12.28515625" style="523" customWidth="1"/>
    <col min="12565" max="12565" width="0" style="523" hidden="1" customWidth="1"/>
    <col min="12566" max="12566" width="3.7109375" style="523" customWidth="1"/>
    <col min="12567" max="12567" width="11.140625" style="523" bestFit="1" customWidth="1"/>
    <col min="12568" max="12569" width="10.5703125" style="523"/>
    <col min="12570" max="12570" width="11.140625" style="523" customWidth="1"/>
    <col min="12571" max="12800" width="10.5703125" style="523"/>
    <col min="12801" max="12808" width="0" style="523" hidden="1" customWidth="1"/>
    <col min="12809" max="12809" width="3.7109375" style="523" customWidth="1"/>
    <col min="12810" max="12810" width="3.85546875" style="523" customWidth="1"/>
    <col min="12811" max="12811" width="3.7109375" style="523" customWidth="1"/>
    <col min="12812" max="12812" width="12.7109375" style="523" customWidth="1"/>
    <col min="12813" max="12813" width="52.7109375" style="523" customWidth="1"/>
    <col min="12814" max="12817" width="0" style="523" hidden="1" customWidth="1"/>
    <col min="12818" max="12818" width="12.28515625" style="523" customWidth="1"/>
    <col min="12819" max="12819" width="6.42578125" style="523" customWidth="1"/>
    <col min="12820" max="12820" width="12.28515625" style="523" customWidth="1"/>
    <col min="12821" max="12821" width="0" style="523" hidden="1" customWidth="1"/>
    <col min="12822" max="12822" width="3.7109375" style="523" customWidth="1"/>
    <col min="12823" max="12823" width="11.140625" style="523" bestFit="1" customWidth="1"/>
    <col min="12824" max="12825" width="10.5703125" style="523"/>
    <col min="12826" max="12826" width="11.140625" style="523" customWidth="1"/>
    <col min="12827" max="13056" width="10.5703125" style="523"/>
    <col min="13057" max="13064" width="0" style="523" hidden="1" customWidth="1"/>
    <col min="13065" max="13065" width="3.7109375" style="523" customWidth="1"/>
    <col min="13066" max="13066" width="3.85546875" style="523" customWidth="1"/>
    <col min="13067" max="13067" width="3.7109375" style="523" customWidth="1"/>
    <col min="13068" max="13068" width="12.7109375" style="523" customWidth="1"/>
    <col min="13069" max="13069" width="52.7109375" style="523" customWidth="1"/>
    <col min="13070" max="13073" width="0" style="523" hidden="1" customWidth="1"/>
    <col min="13074" max="13074" width="12.28515625" style="523" customWidth="1"/>
    <col min="13075" max="13075" width="6.42578125" style="523" customWidth="1"/>
    <col min="13076" max="13076" width="12.28515625" style="523" customWidth="1"/>
    <col min="13077" max="13077" width="0" style="523" hidden="1" customWidth="1"/>
    <col min="13078" max="13078" width="3.7109375" style="523" customWidth="1"/>
    <col min="13079" max="13079" width="11.140625" style="523" bestFit="1" customWidth="1"/>
    <col min="13080" max="13081" width="10.5703125" style="523"/>
    <col min="13082" max="13082" width="11.140625" style="523" customWidth="1"/>
    <col min="13083" max="13312" width="10.5703125" style="523"/>
    <col min="13313" max="13320" width="0" style="523" hidden="1" customWidth="1"/>
    <col min="13321" max="13321" width="3.7109375" style="523" customWidth="1"/>
    <col min="13322" max="13322" width="3.85546875" style="523" customWidth="1"/>
    <col min="13323" max="13323" width="3.7109375" style="523" customWidth="1"/>
    <col min="13324" max="13324" width="12.7109375" style="523" customWidth="1"/>
    <col min="13325" max="13325" width="52.7109375" style="523" customWidth="1"/>
    <col min="13326" max="13329" width="0" style="523" hidden="1" customWidth="1"/>
    <col min="13330" max="13330" width="12.28515625" style="523" customWidth="1"/>
    <col min="13331" max="13331" width="6.42578125" style="523" customWidth="1"/>
    <col min="13332" max="13332" width="12.28515625" style="523" customWidth="1"/>
    <col min="13333" max="13333" width="0" style="523" hidden="1" customWidth="1"/>
    <col min="13334" max="13334" width="3.7109375" style="523" customWidth="1"/>
    <col min="13335" max="13335" width="11.140625" style="523" bestFit="1" customWidth="1"/>
    <col min="13336" max="13337" width="10.5703125" style="523"/>
    <col min="13338" max="13338" width="11.140625" style="523" customWidth="1"/>
    <col min="13339" max="13568" width="10.5703125" style="523"/>
    <col min="13569" max="13576" width="0" style="523" hidden="1" customWidth="1"/>
    <col min="13577" max="13577" width="3.7109375" style="523" customWidth="1"/>
    <col min="13578" max="13578" width="3.85546875" style="523" customWidth="1"/>
    <col min="13579" max="13579" width="3.7109375" style="523" customWidth="1"/>
    <col min="13580" max="13580" width="12.7109375" style="523" customWidth="1"/>
    <col min="13581" max="13581" width="52.7109375" style="523" customWidth="1"/>
    <col min="13582" max="13585" width="0" style="523" hidden="1" customWidth="1"/>
    <col min="13586" max="13586" width="12.28515625" style="523" customWidth="1"/>
    <col min="13587" max="13587" width="6.42578125" style="523" customWidth="1"/>
    <col min="13588" max="13588" width="12.28515625" style="523" customWidth="1"/>
    <col min="13589" max="13589" width="0" style="523" hidden="1" customWidth="1"/>
    <col min="13590" max="13590" width="3.7109375" style="523" customWidth="1"/>
    <col min="13591" max="13591" width="11.140625" style="523" bestFit="1" customWidth="1"/>
    <col min="13592" max="13593" width="10.5703125" style="523"/>
    <col min="13594" max="13594" width="11.140625" style="523" customWidth="1"/>
    <col min="13595" max="13824" width="10.5703125" style="523"/>
    <col min="13825" max="13832" width="0" style="523" hidden="1" customWidth="1"/>
    <col min="13833" max="13833" width="3.7109375" style="523" customWidth="1"/>
    <col min="13834" max="13834" width="3.85546875" style="523" customWidth="1"/>
    <col min="13835" max="13835" width="3.7109375" style="523" customWidth="1"/>
    <col min="13836" max="13836" width="12.7109375" style="523" customWidth="1"/>
    <col min="13837" max="13837" width="52.7109375" style="523" customWidth="1"/>
    <col min="13838" max="13841" width="0" style="523" hidden="1" customWidth="1"/>
    <col min="13842" max="13842" width="12.28515625" style="523" customWidth="1"/>
    <col min="13843" max="13843" width="6.42578125" style="523" customWidth="1"/>
    <col min="13844" max="13844" width="12.28515625" style="523" customWidth="1"/>
    <col min="13845" max="13845" width="0" style="523" hidden="1" customWidth="1"/>
    <col min="13846" max="13846" width="3.7109375" style="523" customWidth="1"/>
    <col min="13847" max="13847" width="11.140625" style="523" bestFit="1" customWidth="1"/>
    <col min="13848" max="13849" width="10.5703125" style="523"/>
    <col min="13850" max="13850" width="11.140625" style="523" customWidth="1"/>
    <col min="13851" max="14080" width="10.5703125" style="523"/>
    <col min="14081" max="14088" width="0" style="523" hidden="1" customWidth="1"/>
    <col min="14089" max="14089" width="3.7109375" style="523" customWidth="1"/>
    <col min="14090" max="14090" width="3.85546875" style="523" customWidth="1"/>
    <col min="14091" max="14091" width="3.7109375" style="523" customWidth="1"/>
    <col min="14092" max="14092" width="12.7109375" style="523" customWidth="1"/>
    <col min="14093" max="14093" width="52.7109375" style="523" customWidth="1"/>
    <col min="14094" max="14097" width="0" style="523" hidden="1" customWidth="1"/>
    <col min="14098" max="14098" width="12.28515625" style="523" customWidth="1"/>
    <col min="14099" max="14099" width="6.42578125" style="523" customWidth="1"/>
    <col min="14100" max="14100" width="12.28515625" style="523" customWidth="1"/>
    <col min="14101" max="14101" width="0" style="523" hidden="1" customWidth="1"/>
    <col min="14102" max="14102" width="3.7109375" style="523" customWidth="1"/>
    <col min="14103" max="14103" width="11.140625" style="523" bestFit="1" customWidth="1"/>
    <col min="14104" max="14105" width="10.5703125" style="523"/>
    <col min="14106" max="14106" width="11.140625" style="523" customWidth="1"/>
    <col min="14107" max="14336" width="10.5703125" style="523"/>
    <col min="14337" max="14344" width="0" style="523" hidden="1" customWidth="1"/>
    <col min="14345" max="14345" width="3.7109375" style="523" customWidth="1"/>
    <col min="14346" max="14346" width="3.85546875" style="523" customWidth="1"/>
    <col min="14347" max="14347" width="3.7109375" style="523" customWidth="1"/>
    <col min="14348" max="14348" width="12.7109375" style="523" customWidth="1"/>
    <col min="14349" max="14349" width="52.7109375" style="523" customWidth="1"/>
    <col min="14350" max="14353" width="0" style="523" hidden="1" customWidth="1"/>
    <col min="14354" max="14354" width="12.28515625" style="523" customWidth="1"/>
    <col min="14355" max="14355" width="6.42578125" style="523" customWidth="1"/>
    <col min="14356" max="14356" width="12.28515625" style="523" customWidth="1"/>
    <col min="14357" max="14357" width="0" style="523" hidden="1" customWidth="1"/>
    <col min="14358" max="14358" width="3.7109375" style="523" customWidth="1"/>
    <col min="14359" max="14359" width="11.140625" style="523" bestFit="1" customWidth="1"/>
    <col min="14360" max="14361" width="10.5703125" style="523"/>
    <col min="14362" max="14362" width="11.140625" style="523" customWidth="1"/>
    <col min="14363" max="14592" width="10.5703125" style="523"/>
    <col min="14593" max="14600" width="0" style="523" hidden="1" customWidth="1"/>
    <col min="14601" max="14601" width="3.7109375" style="523" customWidth="1"/>
    <col min="14602" max="14602" width="3.85546875" style="523" customWidth="1"/>
    <col min="14603" max="14603" width="3.7109375" style="523" customWidth="1"/>
    <col min="14604" max="14604" width="12.7109375" style="523" customWidth="1"/>
    <col min="14605" max="14605" width="52.7109375" style="523" customWidth="1"/>
    <col min="14606" max="14609" width="0" style="523" hidden="1" customWidth="1"/>
    <col min="14610" max="14610" width="12.28515625" style="523" customWidth="1"/>
    <col min="14611" max="14611" width="6.42578125" style="523" customWidth="1"/>
    <col min="14612" max="14612" width="12.28515625" style="523" customWidth="1"/>
    <col min="14613" max="14613" width="0" style="523" hidden="1" customWidth="1"/>
    <col min="14614" max="14614" width="3.7109375" style="523" customWidth="1"/>
    <col min="14615" max="14615" width="11.140625" style="523" bestFit="1" customWidth="1"/>
    <col min="14616" max="14617" width="10.5703125" style="523"/>
    <col min="14618" max="14618" width="11.140625" style="523" customWidth="1"/>
    <col min="14619" max="14848" width="10.5703125" style="523"/>
    <col min="14849" max="14856" width="0" style="523" hidden="1" customWidth="1"/>
    <col min="14857" max="14857" width="3.7109375" style="523" customWidth="1"/>
    <col min="14858" max="14858" width="3.85546875" style="523" customWidth="1"/>
    <col min="14859" max="14859" width="3.7109375" style="523" customWidth="1"/>
    <col min="14860" max="14860" width="12.7109375" style="523" customWidth="1"/>
    <col min="14861" max="14861" width="52.7109375" style="523" customWidth="1"/>
    <col min="14862" max="14865" width="0" style="523" hidden="1" customWidth="1"/>
    <col min="14866" max="14866" width="12.28515625" style="523" customWidth="1"/>
    <col min="14867" max="14867" width="6.42578125" style="523" customWidth="1"/>
    <col min="14868" max="14868" width="12.28515625" style="523" customWidth="1"/>
    <col min="14869" max="14869" width="0" style="523" hidden="1" customWidth="1"/>
    <col min="14870" max="14870" width="3.7109375" style="523" customWidth="1"/>
    <col min="14871" max="14871" width="11.140625" style="523" bestFit="1" customWidth="1"/>
    <col min="14872" max="14873" width="10.5703125" style="523"/>
    <col min="14874" max="14874" width="11.140625" style="523" customWidth="1"/>
    <col min="14875" max="15104" width="10.5703125" style="523"/>
    <col min="15105" max="15112" width="0" style="523" hidden="1" customWidth="1"/>
    <col min="15113" max="15113" width="3.7109375" style="523" customWidth="1"/>
    <col min="15114" max="15114" width="3.85546875" style="523" customWidth="1"/>
    <col min="15115" max="15115" width="3.7109375" style="523" customWidth="1"/>
    <col min="15116" max="15116" width="12.7109375" style="523" customWidth="1"/>
    <col min="15117" max="15117" width="52.7109375" style="523" customWidth="1"/>
    <col min="15118" max="15121" width="0" style="523" hidden="1" customWidth="1"/>
    <col min="15122" max="15122" width="12.28515625" style="523" customWidth="1"/>
    <col min="15123" max="15123" width="6.42578125" style="523" customWidth="1"/>
    <col min="15124" max="15124" width="12.28515625" style="523" customWidth="1"/>
    <col min="15125" max="15125" width="0" style="523" hidden="1" customWidth="1"/>
    <col min="15126" max="15126" width="3.7109375" style="523" customWidth="1"/>
    <col min="15127" max="15127" width="11.140625" style="523" bestFit="1" customWidth="1"/>
    <col min="15128" max="15129" width="10.5703125" style="523"/>
    <col min="15130" max="15130" width="11.140625" style="523" customWidth="1"/>
    <col min="15131" max="15360" width="10.5703125" style="523"/>
    <col min="15361" max="15368" width="0" style="523" hidden="1" customWidth="1"/>
    <col min="15369" max="15369" width="3.7109375" style="523" customWidth="1"/>
    <col min="15370" max="15370" width="3.85546875" style="523" customWidth="1"/>
    <col min="15371" max="15371" width="3.7109375" style="523" customWidth="1"/>
    <col min="15372" max="15372" width="12.7109375" style="523" customWidth="1"/>
    <col min="15373" max="15373" width="52.7109375" style="523" customWidth="1"/>
    <col min="15374" max="15377" width="0" style="523" hidden="1" customWidth="1"/>
    <col min="15378" max="15378" width="12.28515625" style="523" customWidth="1"/>
    <col min="15379" max="15379" width="6.42578125" style="523" customWidth="1"/>
    <col min="15380" max="15380" width="12.28515625" style="523" customWidth="1"/>
    <col min="15381" max="15381" width="0" style="523" hidden="1" customWidth="1"/>
    <col min="15382" max="15382" width="3.7109375" style="523" customWidth="1"/>
    <col min="15383" max="15383" width="11.140625" style="523" bestFit="1" customWidth="1"/>
    <col min="15384" max="15385" width="10.5703125" style="523"/>
    <col min="15386" max="15386" width="11.140625" style="523" customWidth="1"/>
    <col min="15387" max="15616" width="10.5703125" style="523"/>
    <col min="15617" max="15624" width="0" style="523" hidden="1" customWidth="1"/>
    <col min="15625" max="15625" width="3.7109375" style="523" customWidth="1"/>
    <col min="15626" max="15626" width="3.85546875" style="523" customWidth="1"/>
    <col min="15627" max="15627" width="3.7109375" style="523" customWidth="1"/>
    <col min="15628" max="15628" width="12.7109375" style="523" customWidth="1"/>
    <col min="15629" max="15629" width="52.7109375" style="523" customWidth="1"/>
    <col min="15630" max="15633" width="0" style="523" hidden="1" customWidth="1"/>
    <col min="15634" max="15634" width="12.28515625" style="523" customWidth="1"/>
    <col min="15635" max="15635" width="6.42578125" style="523" customWidth="1"/>
    <col min="15636" max="15636" width="12.28515625" style="523" customWidth="1"/>
    <col min="15637" max="15637" width="0" style="523" hidden="1" customWidth="1"/>
    <col min="15638" max="15638" width="3.7109375" style="523" customWidth="1"/>
    <col min="15639" max="15639" width="11.140625" style="523" bestFit="1" customWidth="1"/>
    <col min="15640" max="15641" width="10.5703125" style="523"/>
    <col min="15642" max="15642" width="11.140625" style="523" customWidth="1"/>
    <col min="15643" max="15872" width="10.5703125" style="523"/>
    <col min="15873" max="15880" width="0" style="523" hidden="1" customWidth="1"/>
    <col min="15881" max="15881" width="3.7109375" style="523" customWidth="1"/>
    <col min="15882" max="15882" width="3.85546875" style="523" customWidth="1"/>
    <col min="15883" max="15883" width="3.7109375" style="523" customWidth="1"/>
    <col min="15884" max="15884" width="12.7109375" style="523" customWidth="1"/>
    <col min="15885" max="15885" width="52.7109375" style="523" customWidth="1"/>
    <col min="15886" max="15889" width="0" style="523" hidden="1" customWidth="1"/>
    <col min="15890" max="15890" width="12.28515625" style="523" customWidth="1"/>
    <col min="15891" max="15891" width="6.42578125" style="523" customWidth="1"/>
    <col min="15892" max="15892" width="12.28515625" style="523" customWidth="1"/>
    <col min="15893" max="15893" width="0" style="523" hidden="1" customWidth="1"/>
    <col min="15894" max="15894" width="3.7109375" style="523" customWidth="1"/>
    <col min="15895" max="15895" width="11.140625" style="523" bestFit="1" customWidth="1"/>
    <col min="15896" max="15897" width="10.5703125" style="523"/>
    <col min="15898" max="15898" width="11.140625" style="523" customWidth="1"/>
    <col min="15899" max="16128" width="10.5703125" style="523"/>
    <col min="16129" max="16136" width="0" style="523" hidden="1" customWidth="1"/>
    <col min="16137" max="16137" width="3.7109375" style="523" customWidth="1"/>
    <col min="16138" max="16138" width="3.85546875" style="523" customWidth="1"/>
    <col min="16139" max="16139" width="3.7109375" style="523" customWidth="1"/>
    <col min="16140" max="16140" width="12.7109375" style="523" customWidth="1"/>
    <col min="16141" max="16141" width="52.7109375" style="523" customWidth="1"/>
    <col min="16142" max="16145" width="0" style="523" hidden="1" customWidth="1"/>
    <col min="16146" max="16146" width="12.28515625" style="523" customWidth="1"/>
    <col min="16147" max="16147" width="6.42578125" style="523" customWidth="1"/>
    <col min="16148" max="16148" width="12.28515625" style="523" customWidth="1"/>
    <col min="16149" max="16149" width="0" style="523" hidden="1" customWidth="1"/>
    <col min="16150" max="16150" width="3.7109375" style="523" customWidth="1"/>
    <col min="16151" max="16151" width="11.140625" style="523" bestFit="1" customWidth="1"/>
    <col min="16152" max="16153" width="10.5703125" style="523"/>
    <col min="16154" max="16154" width="11.140625" style="523" customWidth="1"/>
    <col min="16155" max="16384" width="10.5703125" style="523"/>
  </cols>
  <sheetData>
    <row r="1" spans="1:34" hidden="1">
      <c r="Q1" s="583"/>
      <c r="R1" s="583"/>
    </row>
    <row r="2" spans="1:34" hidden="1">
      <c r="U2" s="583"/>
    </row>
    <row r="3" spans="1:34" hidden="1"/>
    <row r="4" spans="1:34" ht="3" customHeight="1">
      <c r="J4" s="529"/>
      <c r="K4" s="529"/>
      <c r="L4" s="524"/>
      <c r="M4" s="524"/>
      <c r="N4" s="524"/>
      <c r="O4" s="532"/>
      <c r="P4" s="532"/>
      <c r="Q4" s="532"/>
      <c r="R4" s="532"/>
      <c r="S4" s="532"/>
      <c r="T4" s="532"/>
      <c r="U4" s="532"/>
    </row>
    <row r="5" spans="1:34" ht="22.5" customHeight="1">
      <c r="J5" s="529"/>
      <c r="K5" s="529"/>
      <c r="L5" s="1226" t="s">
        <v>631</v>
      </c>
      <c r="M5" s="1226"/>
      <c r="N5" s="1226"/>
      <c r="O5" s="1226"/>
      <c r="P5" s="1226"/>
      <c r="Q5" s="1226"/>
      <c r="R5" s="1226"/>
      <c r="S5" s="1226"/>
      <c r="T5" s="1226"/>
      <c r="U5" s="664"/>
    </row>
    <row r="6" spans="1:34" ht="3" customHeight="1">
      <c r="J6" s="529"/>
      <c r="K6" s="529"/>
      <c r="L6" s="524"/>
      <c r="M6" s="524"/>
      <c r="N6" s="524"/>
      <c r="O6" s="528"/>
      <c r="P6" s="528"/>
      <c r="Q6" s="528"/>
      <c r="R6" s="528"/>
      <c r="S6" s="528"/>
      <c r="T6" s="528"/>
      <c r="U6" s="528"/>
      <c r="V6" s="532"/>
    </row>
    <row r="7" spans="1:34" s="799" customFormat="1" ht="22.5">
      <c r="A7" s="808"/>
      <c r="B7" s="808"/>
      <c r="C7" s="808"/>
      <c r="D7" s="808"/>
      <c r="E7" s="808"/>
      <c r="F7" s="808"/>
      <c r="G7" s="807"/>
      <c r="H7" s="807"/>
      <c r="I7" s="687"/>
      <c r="J7" s="686"/>
      <c r="K7" s="686"/>
      <c r="L7" s="754"/>
      <c r="M7" s="617" t="s">
        <v>744</v>
      </c>
      <c r="N7" s="754"/>
      <c r="O7" s="1249" t="s">
        <v>85</v>
      </c>
      <c r="P7" s="1249"/>
      <c r="Q7" s="755"/>
      <c r="R7" s="755"/>
      <c r="S7" s="755"/>
      <c r="T7" s="755"/>
      <c r="U7" s="767"/>
      <c r="V7" s="804"/>
      <c r="X7" s="808"/>
      <c r="Y7" s="808"/>
      <c r="Z7" s="808"/>
      <c r="AA7" s="808"/>
      <c r="AB7" s="808"/>
      <c r="AC7" s="808"/>
      <c r="AD7" s="808"/>
      <c r="AE7" s="808"/>
      <c r="AF7" s="808"/>
      <c r="AG7" s="808"/>
      <c r="AH7" s="808"/>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590"/>
      <c r="B9" s="590"/>
      <c r="C9" s="590"/>
      <c r="D9" s="590"/>
      <c r="E9" s="590"/>
      <c r="F9" s="590"/>
      <c r="G9" s="590"/>
      <c r="H9" s="590"/>
      <c r="L9" s="499"/>
      <c r="M9" s="617" t="s">
        <v>502</v>
      </c>
      <c r="N9" s="666"/>
      <c r="O9" s="1232" t="str">
        <f>IF(NameOrPr_ch="",IF(NameOrPr="","",NameOrPr),NameOrPr_ch)</f>
        <v>Комитет по тарифам и ценовой политике Лен.области (ЛенРТК)</v>
      </c>
      <c r="P9" s="1232"/>
      <c r="Q9" s="1232"/>
      <c r="R9" s="1232"/>
      <c r="S9" s="1232"/>
      <c r="T9" s="1232"/>
      <c r="U9" s="582"/>
      <c r="V9" s="582"/>
      <c r="W9" s="519"/>
      <c r="X9" s="590"/>
      <c r="Y9" s="590"/>
      <c r="Z9" s="590"/>
      <c r="AA9" s="590"/>
      <c r="AB9" s="590"/>
      <c r="AC9" s="590"/>
      <c r="AD9" s="590"/>
      <c r="AE9" s="590"/>
      <c r="AF9" s="590"/>
      <c r="AG9" s="590"/>
      <c r="AH9" s="590"/>
    </row>
    <row r="10" spans="1:34" s="570" customFormat="1" ht="18.75">
      <c r="A10" s="590"/>
      <c r="B10" s="590"/>
      <c r="C10" s="590"/>
      <c r="D10" s="590"/>
      <c r="E10" s="590"/>
      <c r="F10" s="590"/>
      <c r="G10" s="590"/>
      <c r="H10" s="590"/>
      <c r="L10" s="499"/>
      <c r="M10" s="617" t="s">
        <v>596</v>
      </c>
      <c r="N10" s="666"/>
      <c r="O10" s="1232" t="str">
        <f>IF(datePr_ch="",IF(datePr="","",datePr),datePr_ch)</f>
        <v>19.12.2019</v>
      </c>
      <c r="P10" s="1232"/>
      <c r="Q10" s="1232"/>
      <c r="R10" s="1232"/>
      <c r="S10" s="1232"/>
      <c r="T10" s="1232"/>
      <c r="U10" s="582"/>
      <c r="V10" s="582"/>
      <c r="W10" s="519"/>
      <c r="X10" s="590"/>
      <c r="Y10" s="590"/>
      <c r="Z10" s="590"/>
      <c r="AA10" s="590"/>
      <c r="AB10" s="590"/>
      <c r="AC10" s="590"/>
      <c r="AD10" s="590"/>
      <c r="AE10" s="590"/>
      <c r="AF10" s="590"/>
      <c r="AG10" s="590"/>
      <c r="AH10" s="590"/>
    </row>
    <row r="11" spans="1:34" s="570" customFormat="1" ht="18.75">
      <c r="A11" s="590"/>
      <c r="B11" s="590"/>
      <c r="C11" s="590"/>
      <c r="D11" s="590"/>
      <c r="E11" s="590"/>
      <c r="F11" s="590"/>
      <c r="G11" s="590"/>
      <c r="H11" s="590"/>
      <c r="L11" s="552"/>
      <c r="M11" s="617" t="s">
        <v>595</v>
      </c>
      <c r="N11" s="666"/>
      <c r="O11" s="1232" t="str">
        <f>IF(numberPr_ch="",IF(numberPr="","",numberPr),numberPr_ch)</f>
        <v>530-п</v>
      </c>
      <c r="P11" s="1232"/>
      <c r="Q11" s="1232"/>
      <c r="R11" s="1232"/>
      <c r="S11" s="1232"/>
      <c r="T11" s="1232"/>
      <c r="U11" s="582"/>
      <c r="V11" s="582"/>
      <c r="W11" s="519"/>
      <c r="X11" s="590"/>
      <c r="Y11" s="590"/>
      <c r="Z11" s="590"/>
      <c r="AA11" s="590"/>
      <c r="AB11" s="590"/>
      <c r="AC11" s="590"/>
      <c r="AD11" s="590"/>
      <c r="AE11" s="590"/>
      <c r="AF11" s="590"/>
      <c r="AG11" s="590"/>
      <c r="AH11" s="590"/>
    </row>
    <row r="12" spans="1:34" s="570" customFormat="1" ht="18.75">
      <c r="A12" s="590"/>
      <c r="B12" s="590"/>
      <c r="C12" s="590"/>
      <c r="D12" s="590"/>
      <c r="E12" s="590"/>
      <c r="F12" s="590"/>
      <c r="G12" s="590"/>
      <c r="H12" s="590"/>
      <c r="L12" s="552"/>
      <c r="M12" s="617" t="s">
        <v>501</v>
      </c>
      <c r="N12" s="666"/>
      <c r="O12" s="1232" t="str">
        <f>IF(IstPub_ch="",IF(IstPub="","",IstPub),IstPub_ch)</f>
        <v>http://tarif.lenobl.ru/dokumenty/docs_category_3/</v>
      </c>
      <c r="P12" s="1232"/>
      <c r="Q12" s="1232"/>
      <c r="R12" s="1232"/>
      <c r="S12" s="1232"/>
      <c r="T12" s="1232"/>
      <c r="U12" s="582"/>
      <c r="V12" s="582"/>
      <c r="W12" s="519"/>
      <c r="X12" s="590"/>
      <c r="Y12" s="590"/>
      <c r="Z12" s="590"/>
      <c r="AA12" s="590"/>
      <c r="AB12" s="590"/>
      <c r="AC12" s="590"/>
      <c r="AD12" s="590"/>
      <c r="AE12" s="590"/>
      <c r="AF12" s="590"/>
      <c r="AG12" s="590"/>
      <c r="AH12" s="590"/>
    </row>
    <row r="13" spans="1:34" s="570" customFormat="1" ht="11.25" hidden="1">
      <c r="A13" s="590"/>
      <c r="B13" s="590"/>
      <c r="C13" s="590"/>
      <c r="D13" s="590"/>
      <c r="E13" s="590"/>
      <c r="F13" s="590"/>
      <c r="G13" s="590"/>
      <c r="H13" s="590"/>
      <c r="L13" s="1227"/>
      <c r="M13" s="1227"/>
      <c r="N13" s="566"/>
      <c r="O13" s="582"/>
      <c r="P13" s="582"/>
      <c r="Q13" s="582"/>
      <c r="R13" s="582"/>
      <c r="S13" s="582"/>
      <c r="T13" s="582"/>
      <c r="U13" s="588" t="s">
        <v>373</v>
      </c>
      <c r="X13" s="590"/>
      <c r="Y13" s="590"/>
      <c r="Z13" s="590"/>
      <c r="AA13" s="590"/>
      <c r="AB13" s="590"/>
      <c r="AC13" s="590"/>
      <c r="AD13" s="590"/>
      <c r="AE13" s="590"/>
      <c r="AF13" s="590"/>
      <c r="AG13" s="590"/>
      <c r="AH13" s="590"/>
    </row>
    <row r="14" spans="1:34">
      <c r="J14" s="529"/>
      <c r="K14" s="529"/>
      <c r="L14" s="524"/>
      <c r="M14" s="524"/>
      <c r="N14" s="502"/>
      <c r="O14" s="1233"/>
      <c r="P14" s="1233"/>
      <c r="Q14" s="1233"/>
      <c r="R14" s="1233"/>
      <c r="S14" s="1233"/>
      <c r="T14" s="1233"/>
      <c r="U14" s="1233"/>
    </row>
    <row r="15" spans="1:34">
      <c r="J15" s="529"/>
      <c r="K15" s="529"/>
      <c r="L15" s="1164" t="s">
        <v>454</v>
      </c>
      <c r="M15" s="1164"/>
      <c r="N15" s="1164"/>
      <c r="O15" s="1164"/>
      <c r="P15" s="1164"/>
      <c r="Q15" s="1164"/>
      <c r="R15" s="1164"/>
      <c r="S15" s="1164"/>
      <c r="T15" s="1164"/>
      <c r="U15" s="1164"/>
      <c r="V15" s="1164"/>
      <c r="W15" s="1164" t="s">
        <v>455</v>
      </c>
    </row>
    <row r="16" spans="1:34" ht="14.25" customHeight="1">
      <c r="J16" s="529"/>
      <c r="K16" s="529"/>
      <c r="L16" s="1239" t="s">
        <v>92</v>
      </c>
      <c r="M16" s="1239" t="s">
        <v>639</v>
      </c>
      <c r="N16" s="661"/>
      <c r="O16" s="1240" t="s">
        <v>641</v>
      </c>
      <c r="P16" s="1241"/>
      <c r="Q16" s="1241"/>
      <c r="R16" s="1241"/>
      <c r="S16" s="1241"/>
      <c r="T16" s="1242"/>
      <c r="U16" s="1223" t="s">
        <v>341</v>
      </c>
      <c r="V16" s="1236" t="s">
        <v>275</v>
      </c>
      <c r="W16" s="1164"/>
    </row>
    <row r="17" spans="1:36" ht="14.25" customHeight="1">
      <c r="J17" s="529"/>
      <c r="K17" s="529"/>
      <c r="L17" s="1239"/>
      <c r="M17" s="1239"/>
      <c r="N17" s="662"/>
      <c r="O17" s="1245" t="s">
        <v>605</v>
      </c>
      <c r="P17" s="1243" t="s">
        <v>271</v>
      </c>
      <c r="Q17" s="1244"/>
      <c r="R17" s="1220" t="s">
        <v>654</v>
      </c>
      <c r="S17" s="1221"/>
      <c r="T17" s="1222"/>
      <c r="U17" s="1224"/>
      <c r="V17" s="1237"/>
      <c r="W17" s="1164"/>
    </row>
    <row r="18" spans="1:36" ht="33.75" customHeight="1">
      <c r="J18" s="529"/>
      <c r="K18" s="529"/>
      <c r="L18" s="1239"/>
      <c r="M18" s="1239"/>
      <c r="N18" s="663"/>
      <c r="O18" s="1246"/>
      <c r="P18" s="535" t="s">
        <v>606</v>
      </c>
      <c r="Q18" s="535" t="s">
        <v>6</v>
      </c>
      <c r="R18" s="536" t="s">
        <v>274</v>
      </c>
      <c r="S18" s="1234" t="s">
        <v>273</v>
      </c>
      <c r="T18" s="1235"/>
      <c r="U18" s="1225"/>
      <c r="V18" s="1238"/>
      <c r="W18" s="1164"/>
    </row>
    <row r="19" spans="1:36">
      <c r="J19" s="529"/>
      <c r="K19" s="569">
        <v>1</v>
      </c>
      <c r="L19" s="647" t="s">
        <v>93</v>
      </c>
      <c r="M19" s="647" t="s">
        <v>49</v>
      </c>
      <c r="N19" s="649" t="str">
        <f ca="1">OFFSET(N19,0,-1)</f>
        <v>2</v>
      </c>
      <c r="O19" s="648">
        <f ca="1">OFFSET(O19,0,-1)+1</f>
        <v>3</v>
      </c>
      <c r="P19" s="648">
        <f ca="1">OFFSET(P19,0,-1)+1</f>
        <v>4</v>
      </c>
      <c r="Q19" s="648">
        <f ca="1">OFFSET(Q19,0,-1)+1</f>
        <v>5</v>
      </c>
      <c r="R19" s="648">
        <f ca="1">OFFSET(R19,0,-1)+1</f>
        <v>6</v>
      </c>
      <c r="S19" s="1228">
        <f ca="1">OFFSET(S19,0,-1)+1</f>
        <v>7</v>
      </c>
      <c r="T19" s="1228"/>
      <c r="U19" s="648">
        <f ca="1">OFFSET(U19,0,-2)+1</f>
        <v>8</v>
      </c>
      <c r="V19" s="649">
        <f ca="1">OFFSET(V19,0,-1)</f>
        <v>8</v>
      </c>
      <c r="W19" s="648">
        <f ca="1">OFFSET(W19,0,-1)+1</f>
        <v>9</v>
      </c>
    </row>
    <row r="20" spans="1:36" ht="22.5">
      <c r="A20" s="1212">
        <v>1</v>
      </c>
      <c r="B20" s="883"/>
      <c r="C20" s="883"/>
      <c r="D20" s="883"/>
      <c r="E20" s="884"/>
      <c r="F20" s="885"/>
      <c r="G20" s="885"/>
      <c r="H20" s="885"/>
      <c r="I20" s="886"/>
      <c r="J20" s="881"/>
      <c r="K20" s="888"/>
      <c r="L20" s="593">
        <f>mergeValue(A20)</f>
        <v>1</v>
      </c>
      <c r="M20" s="641" t="s">
        <v>20</v>
      </c>
      <c r="N20" s="646"/>
      <c r="O20" s="1213"/>
      <c r="P20" s="1213"/>
      <c r="Q20" s="1213"/>
      <c r="R20" s="1213"/>
      <c r="S20" s="1213"/>
      <c r="T20" s="1213"/>
      <c r="U20" s="1213"/>
      <c r="V20" s="1213"/>
      <c r="W20" s="630" t="s">
        <v>476</v>
      </c>
      <c r="Y20" s="589"/>
      <c r="Z20" s="589" t="str">
        <f t="shared" ref="Z20:Z33" si="0">IF(M20="","",M20 )</f>
        <v>Наименование тарифа</v>
      </c>
      <c r="AA20" s="589"/>
      <c r="AB20" s="589"/>
      <c r="AC20" s="589"/>
      <c r="AI20" s="585"/>
      <c r="AJ20" s="585"/>
    </row>
    <row r="21" spans="1:36" ht="22.5">
      <c r="A21" s="1212"/>
      <c r="B21" s="1212">
        <v>1</v>
      </c>
      <c r="C21" s="883"/>
      <c r="D21" s="883"/>
      <c r="E21" s="885"/>
      <c r="F21" s="885"/>
      <c r="G21" s="885"/>
      <c r="H21" s="885"/>
      <c r="I21" s="880"/>
      <c r="J21" s="879"/>
      <c r="K21" s="882"/>
      <c r="L21" s="593" t="str">
        <f>mergeValue(A21) &amp;"."&amp; mergeValue(B21)</f>
        <v>1.1</v>
      </c>
      <c r="M21" s="546" t="s">
        <v>16</v>
      </c>
      <c r="N21" s="646"/>
      <c r="O21" s="1213"/>
      <c r="P21" s="1213"/>
      <c r="Q21" s="1213"/>
      <c r="R21" s="1213"/>
      <c r="S21" s="1213"/>
      <c r="T21" s="1213"/>
      <c r="U21" s="1213"/>
      <c r="V21" s="1213"/>
      <c r="W21" s="630" t="s">
        <v>477</v>
      </c>
      <c r="Y21" s="589"/>
      <c r="Z21" s="589" t="str">
        <f t="shared" si="0"/>
        <v>Территория действия тарифа</v>
      </c>
      <c r="AA21" s="589"/>
      <c r="AB21" s="589"/>
      <c r="AC21" s="589"/>
      <c r="AI21" s="585"/>
      <c r="AJ21" s="585"/>
    </row>
    <row r="22" spans="1:36" ht="22.5">
      <c r="A22" s="1212"/>
      <c r="B22" s="1212"/>
      <c r="C22" s="1212">
        <v>1</v>
      </c>
      <c r="D22" s="883"/>
      <c r="E22" s="885"/>
      <c r="F22" s="885"/>
      <c r="G22" s="885"/>
      <c r="H22" s="885"/>
      <c r="I22" s="887"/>
      <c r="J22" s="879"/>
      <c r="K22" s="882"/>
      <c r="L22" s="593" t="str">
        <f>mergeValue(A22) &amp;"."&amp; mergeValue(B22)&amp;"."&amp; mergeValue(C22)</f>
        <v>1.1.1</v>
      </c>
      <c r="M22" s="547" t="s">
        <v>7</v>
      </c>
      <c r="N22" s="646"/>
      <c r="O22" s="1213"/>
      <c r="P22" s="1213"/>
      <c r="Q22" s="1213"/>
      <c r="R22" s="1213"/>
      <c r="S22" s="1213"/>
      <c r="T22" s="1213"/>
      <c r="U22" s="1213"/>
      <c r="V22" s="1213"/>
      <c r="W22" s="630" t="s">
        <v>633</v>
      </c>
      <c r="Y22" s="589"/>
      <c r="Z22" s="589" t="str">
        <f t="shared" si="0"/>
        <v xml:space="preserve">Наименование системы теплоснабжения </v>
      </c>
      <c r="AA22" s="589"/>
      <c r="AB22" s="589"/>
      <c r="AC22" s="589"/>
      <c r="AI22" s="585"/>
      <c r="AJ22" s="585"/>
    </row>
    <row r="23" spans="1:36" ht="22.5">
      <c r="A23" s="1212"/>
      <c r="B23" s="1212"/>
      <c r="C23" s="1212"/>
      <c r="D23" s="1212">
        <v>1</v>
      </c>
      <c r="E23" s="885"/>
      <c r="F23" s="885"/>
      <c r="G23" s="885"/>
      <c r="H23" s="885"/>
      <c r="I23" s="887"/>
      <c r="J23" s="879"/>
      <c r="K23" s="882"/>
      <c r="L23" s="593" t="str">
        <f>mergeValue(A23) &amp;"."&amp; mergeValue(B23)&amp;"."&amp; mergeValue(C23)&amp;"."&amp; mergeValue(D23)</f>
        <v>1.1.1.1</v>
      </c>
      <c r="M23" s="548" t="s">
        <v>22</v>
      </c>
      <c r="N23" s="646"/>
      <c r="O23" s="1213"/>
      <c r="P23" s="1213"/>
      <c r="Q23" s="1213"/>
      <c r="R23" s="1213"/>
      <c r="S23" s="1213"/>
      <c r="T23" s="1213"/>
      <c r="U23" s="1213"/>
      <c r="V23" s="1213"/>
      <c r="W23" s="630" t="s">
        <v>634</v>
      </c>
      <c r="Y23" s="589"/>
      <c r="Z23" s="589" t="str">
        <f t="shared" si="0"/>
        <v xml:space="preserve">Источник тепловой энергии  </v>
      </c>
      <c r="AA23" s="589"/>
      <c r="AB23" s="589"/>
      <c r="AC23" s="589"/>
      <c r="AI23" s="585"/>
      <c r="AJ23" s="585"/>
    </row>
    <row r="24" spans="1:36" ht="101.25">
      <c r="A24" s="1212"/>
      <c r="B24" s="1212"/>
      <c r="C24" s="1212"/>
      <c r="D24" s="1212"/>
      <c r="E24" s="1212">
        <v>1</v>
      </c>
      <c r="F24" s="885"/>
      <c r="G24" s="885"/>
      <c r="H24" s="883">
        <v>1</v>
      </c>
      <c r="I24" s="1212">
        <v>1</v>
      </c>
      <c r="J24" s="885"/>
      <c r="K24" s="890"/>
      <c r="L24" s="593" t="str">
        <f>mergeValue(A24) &amp;"."&amp; mergeValue(B24)&amp;"."&amp; mergeValue(C24)&amp;"."&amp; mergeValue(D24)&amp;"."&amp; mergeValue(E24)</f>
        <v>1.1.1.1.1</v>
      </c>
      <c r="M24" s="554" t="s">
        <v>9</v>
      </c>
      <c r="N24" s="646"/>
      <c r="O24" s="1214"/>
      <c r="P24" s="1214"/>
      <c r="Q24" s="1214"/>
      <c r="R24" s="1214"/>
      <c r="S24" s="1214"/>
      <c r="T24" s="1214"/>
      <c r="U24" s="1214"/>
      <c r="V24" s="1214"/>
      <c r="W24" s="630" t="s">
        <v>638</v>
      </c>
      <c r="Y24" s="589"/>
      <c r="Z24" s="589" t="str">
        <f t="shared" si="0"/>
        <v>Схема подключения теплопотребляющей установки к коллектору источника тепловой энергии</v>
      </c>
      <c r="AA24" s="589"/>
      <c r="AB24" s="589"/>
      <c r="AC24" s="589"/>
      <c r="AI24" s="585"/>
      <c r="AJ24" s="585"/>
    </row>
    <row r="25" spans="1:36" ht="90">
      <c r="A25" s="1212"/>
      <c r="B25" s="1212"/>
      <c r="C25" s="1212"/>
      <c r="D25" s="1212"/>
      <c r="E25" s="1212"/>
      <c r="F25" s="1212">
        <v>1</v>
      </c>
      <c r="G25" s="883"/>
      <c r="H25" s="883"/>
      <c r="I25" s="1212"/>
      <c r="J25" s="1212">
        <v>1</v>
      </c>
      <c r="K25" s="891"/>
      <c r="L25" s="593" t="str">
        <f>mergeValue(A25) &amp;"."&amp; mergeValue(B25)&amp;"."&amp; mergeValue(C25)&amp;"."&amp; mergeValue(D25)&amp;"."&amp; mergeValue(E25)&amp;"."&amp; mergeValue(F25)</f>
        <v>1.1.1.1.1.1</v>
      </c>
      <c r="M25" s="555" t="s">
        <v>10</v>
      </c>
      <c r="N25" s="646"/>
      <c r="O25" s="1215"/>
      <c r="P25" s="1216"/>
      <c r="Q25" s="1216"/>
      <c r="R25" s="1216"/>
      <c r="S25" s="1216"/>
      <c r="T25" s="1216"/>
      <c r="U25" s="1216"/>
      <c r="V25" s="1217"/>
      <c r="W25" s="630" t="s">
        <v>636</v>
      </c>
      <c r="Y25" s="589"/>
      <c r="Z25" s="589" t="str">
        <f t="shared" si="0"/>
        <v>Группа потребителей</v>
      </c>
      <c r="AA25" s="589"/>
      <c r="AB25" s="589"/>
      <c r="AC25" s="589"/>
      <c r="AI25" s="585"/>
      <c r="AJ25" s="585"/>
    </row>
    <row r="26" spans="1:36" ht="189" customHeight="1">
      <c r="A26" s="1212"/>
      <c r="B26" s="1212"/>
      <c r="C26" s="1212"/>
      <c r="D26" s="1212"/>
      <c r="E26" s="1212"/>
      <c r="F26" s="1212"/>
      <c r="G26" s="883">
        <v>1</v>
      </c>
      <c r="H26" s="883"/>
      <c r="I26" s="1212"/>
      <c r="J26" s="1212"/>
      <c r="K26" s="891">
        <v>1</v>
      </c>
      <c r="L26" s="593" t="str">
        <f>mergeValue(A26) &amp;"."&amp; mergeValue(B26)&amp;"."&amp; mergeValue(C26)&amp;"."&amp; mergeValue(D26)&amp;"."&amp; mergeValue(E26)&amp;"."&amp; mergeValue(F26)&amp;"."&amp; mergeValue(G26)</f>
        <v>1.1.1.1.1.1.1</v>
      </c>
      <c r="M26" s="1069"/>
      <c r="N26" s="646"/>
      <c r="O26" s="562"/>
      <c r="P26" s="562"/>
      <c r="Q26" s="1094"/>
      <c r="R26" s="1218"/>
      <c r="S26" s="1219" t="s">
        <v>84</v>
      </c>
      <c r="T26" s="1218"/>
      <c r="U26" s="1219" t="s">
        <v>85</v>
      </c>
      <c r="V26" s="562"/>
      <c r="W26" s="1229" t="s">
        <v>655</v>
      </c>
      <c r="X26" s="585" t="str">
        <f>strCheckDate(O27:V27)</f>
        <v/>
      </c>
      <c r="Y26" s="589"/>
      <c r="Z26" s="589" t="str">
        <f t="shared" si="0"/>
        <v/>
      </c>
      <c r="AA26" s="589"/>
      <c r="AB26" s="589"/>
      <c r="AC26" s="589"/>
      <c r="AI26" s="585"/>
      <c r="AJ26" s="585"/>
    </row>
    <row r="27" spans="1:36" ht="11.25" hidden="1">
      <c r="A27" s="1212"/>
      <c r="B27" s="1212"/>
      <c r="C27" s="1212"/>
      <c r="D27" s="1212"/>
      <c r="E27" s="1212"/>
      <c r="F27" s="1212"/>
      <c r="G27" s="883"/>
      <c r="H27" s="883"/>
      <c r="I27" s="1212"/>
      <c r="J27" s="1212"/>
      <c r="K27" s="891"/>
      <c r="L27" s="600"/>
      <c r="M27" s="646"/>
      <c r="N27" s="646"/>
      <c r="O27" s="562"/>
      <c r="P27" s="562"/>
      <c r="Q27" s="584" t="str">
        <f>R26 &amp; "-" &amp; T26</f>
        <v>-</v>
      </c>
      <c r="R27" s="1218"/>
      <c r="S27" s="1219"/>
      <c r="T27" s="1218"/>
      <c r="U27" s="1219"/>
      <c r="V27" s="562"/>
      <c r="W27" s="1230"/>
      <c r="Y27" s="589"/>
      <c r="Z27" s="589" t="str">
        <f t="shared" si="0"/>
        <v/>
      </c>
      <c r="AA27" s="589"/>
      <c r="AB27" s="589"/>
      <c r="AC27" s="589"/>
      <c r="AI27" s="585"/>
      <c r="AJ27" s="585"/>
    </row>
    <row r="28" spans="1:36" ht="15" customHeight="1">
      <c r="A28" s="1212"/>
      <c r="B28" s="1212"/>
      <c r="C28" s="1212"/>
      <c r="D28" s="1212"/>
      <c r="E28" s="1212"/>
      <c r="F28" s="1212"/>
      <c r="G28" s="885"/>
      <c r="H28" s="883"/>
      <c r="I28" s="1212"/>
      <c r="J28" s="1212"/>
      <c r="K28" s="890"/>
      <c r="L28" s="538"/>
      <c r="M28" s="557" t="s">
        <v>25</v>
      </c>
      <c r="N28" s="564"/>
      <c r="O28" s="564"/>
      <c r="P28" s="564"/>
      <c r="Q28" s="564"/>
      <c r="R28" s="564"/>
      <c r="S28" s="564"/>
      <c r="T28" s="564"/>
      <c r="U28" s="564"/>
      <c r="V28" s="560"/>
      <c r="W28" s="1231"/>
      <c r="Y28" s="589"/>
      <c r="Z28" s="589" t="str">
        <f t="shared" si="0"/>
        <v>Добавить вид теплоносителя (параметры теплоносителя)</v>
      </c>
      <c r="AA28" s="589"/>
      <c r="AB28" s="589"/>
      <c r="AC28" s="589"/>
      <c r="AI28" s="585"/>
      <c r="AJ28" s="585"/>
    </row>
    <row r="29" spans="1:36" ht="15" customHeight="1">
      <c r="A29" s="1212"/>
      <c r="B29" s="1212"/>
      <c r="C29" s="1212"/>
      <c r="D29" s="1212"/>
      <c r="E29" s="1212"/>
      <c r="F29" s="885"/>
      <c r="G29" s="885"/>
      <c r="H29" s="883"/>
      <c r="I29" s="1212"/>
      <c r="J29" s="885"/>
      <c r="K29" s="890"/>
      <c r="L29" s="538"/>
      <c r="M29" s="556" t="s">
        <v>11</v>
      </c>
      <c r="N29" s="564"/>
      <c r="O29" s="564"/>
      <c r="P29" s="564"/>
      <c r="Q29" s="564"/>
      <c r="R29" s="564"/>
      <c r="S29" s="564"/>
      <c r="T29" s="564"/>
      <c r="U29" s="563"/>
      <c r="V29" s="564"/>
      <c r="W29" s="665"/>
      <c r="Y29" s="589"/>
      <c r="Z29" s="589" t="str">
        <f t="shared" si="0"/>
        <v>Добавить группу потребителей</v>
      </c>
      <c r="AA29" s="589"/>
      <c r="AB29" s="589"/>
      <c r="AC29" s="589"/>
      <c r="AI29" s="585"/>
      <c r="AJ29" s="585"/>
    </row>
    <row r="30" spans="1:36" ht="15" customHeight="1">
      <c r="A30" s="1212"/>
      <c r="B30" s="1212"/>
      <c r="C30" s="1212"/>
      <c r="D30" s="1212"/>
      <c r="E30" s="889"/>
      <c r="F30" s="885"/>
      <c r="G30" s="885"/>
      <c r="H30" s="885"/>
      <c r="I30" s="881"/>
      <c r="J30" s="878"/>
      <c r="K30" s="888"/>
      <c r="L30" s="538"/>
      <c r="M30" s="551" t="s">
        <v>12</v>
      </c>
      <c r="N30" s="564"/>
      <c r="O30" s="564"/>
      <c r="P30" s="564"/>
      <c r="Q30" s="564"/>
      <c r="R30" s="564"/>
      <c r="S30" s="564"/>
      <c r="T30" s="564"/>
      <c r="U30" s="563"/>
      <c r="V30" s="564"/>
      <c r="W30" s="665"/>
      <c r="Y30" s="589"/>
      <c r="Z30" s="589" t="str">
        <f t="shared" si="0"/>
        <v>Добавить схему подключения</v>
      </c>
      <c r="AA30" s="589"/>
      <c r="AB30" s="589"/>
      <c r="AC30" s="589"/>
      <c r="AI30" s="585"/>
      <c r="AJ30" s="585"/>
    </row>
    <row r="31" spans="1:36" ht="15" customHeight="1">
      <c r="A31" s="1212"/>
      <c r="B31" s="1212"/>
      <c r="C31" s="1212"/>
      <c r="D31" s="889"/>
      <c r="E31" s="889"/>
      <c r="F31" s="885"/>
      <c r="G31" s="885"/>
      <c r="H31" s="885"/>
      <c r="I31" s="881"/>
      <c r="J31" s="878"/>
      <c r="K31" s="888"/>
      <c r="L31" s="538"/>
      <c r="M31" s="550" t="s">
        <v>17</v>
      </c>
      <c r="N31" s="564"/>
      <c r="O31" s="564"/>
      <c r="P31" s="564"/>
      <c r="Q31" s="564"/>
      <c r="R31" s="564"/>
      <c r="S31" s="564"/>
      <c r="T31" s="564"/>
      <c r="U31" s="563"/>
      <c r="V31" s="564"/>
      <c r="W31" s="665"/>
      <c r="Y31" s="589"/>
      <c r="Z31" s="589" t="str">
        <f t="shared" si="0"/>
        <v>Добавить источник тепловой энергии</v>
      </c>
      <c r="AA31" s="589"/>
      <c r="AB31" s="589"/>
      <c r="AC31" s="589"/>
      <c r="AI31" s="585"/>
      <c r="AJ31" s="585"/>
    </row>
    <row r="32" spans="1:36" ht="15" customHeight="1">
      <c r="A32" s="1212"/>
      <c r="B32" s="1212"/>
      <c r="C32" s="889"/>
      <c r="D32" s="889"/>
      <c r="E32" s="889"/>
      <c r="F32" s="889"/>
      <c r="G32" s="894"/>
      <c r="H32" s="881"/>
      <c r="I32" s="892"/>
      <c r="J32" s="878"/>
      <c r="K32" s="893"/>
      <c r="L32" s="538"/>
      <c r="M32" s="549" t="s">
        <v>18</v>
      </c>
      <c r="N32" s="564"/>
      <c r="O32" s="564"/>
      <c r="P32" s="564"/>
      <c r="Q32" s="564"/>
      <c r="R32" s="564"/>
      <c r="S32" s="564"/>
      <c r="T32" s="564"/>
      <c r="U32" s="563"/>
      <c r="V32" s="564"/>
      <c r="W32" s="665"/>
      <c r="Y32" s="589"/>
      <c r="Z32" s="589" t="str">
        <f t="shared" si="0"/>
        <v>Добавить наименование системы теплоснабжения</v>
      </c>
      <c r="AA32" s="589"/>
      <c r="AB32" s="589"/>
      <c r="AC32" s="589"/>
      <c r="AI32" s="585"/>
      <c r="AJ32" s="585"/>
    </row>
    <row r="33" spans="1:36" ht="15" customHeight="1">
      <c r="A33" s="1212"/>
      <c r="B33" s="889"/>
      <c r="C33" s="889"/>
      <c r="D33" s="889"/>
      <c r="E33" s="889"/>
      <c r="F33" s="889"/>
      <c r="G33" s="894"/>
      <c r="H33" s="881"/>
      <c r="I33" s="881"/>
      <c r="J33" s="878"/>
      <c r="K33" s="888"/>
      <c r="L33" s="538"/>
      <c r="M33" s="558" t="s">
        <v>19</v>
      </c>
      <c r="N33" s="564"/>
      <c r="O33" s="564"/>
      <c r="P33" s="564"/>
      <c r="Q33" s="564"/>
      <c r="R33" s="564"/>
      <c r="S33" s="564"/>
      <c r="T33" s="564"/>
      <c r="U33" s="563"/>
      <c r="V33" s="564"/>
      <c r="W33" s="665"/>
      <c r="Y33" s="589"/>
      <c r="Z33" s="589" t="str">
        <f t="shared" si="0"/>
        <v>Добавить территорию действия тарифа</v>
      </c>
      <c r="AA33" s="589"/>
      <c r="AB33" s="589"/>
      <c r="AC33" s="589"/>
      <c r="AI33" s="585"/>
      <c r="AJ33" s="585"/>
    </row>
    <row r="34" spans="1:36" s="522" customFormat="1" ht="15" customHeight="1">
      <c r="A34" s="877"/>
      <c r="B34" s="877"/>
      <c r="C34" s="877"/>
      <c r="D34" s="877"/>
      <c r="E34" s="877"/>
      <c r="F34" s="877"/>
      <c r="G34" s="877"/>
      <c r="H34" s="877"/>
      <c r="I34" s="877"/>
      <c r="J34" s="877"/>
      <c r="K34" s="877"/>
      <c r="L34" s="492"/>
      <c r="M34" s="565" t="s">
        <v>309</v>
      </c>
      <c r="N34" s="564"/>
      <c r="O34" s="564"/>
      <c r="P34" s="564"/>
      <c r="Q34" s="564"/>
      <c r="R34" s="564"/>
      <c r="S34" s="564"/>
      <c r="T34" s="564"/>
      <c r="U34" s="563"/>
      <c r="V34" s="564"/>
      <c r="W34" s="665"/>
      <c r="X34" s="587"/>
      <c r="Y34" s="587"/>
      <c r="Z34" s="587"/>
      <c r="AA34" s="587"/>
      <c r="AB34" s="587"/>
      <c r="AC34" s="587"/>
      <c r="AD34" s="587"/>
      <c r="AE34" s="587"/>
      <c r="AF34" s="587"/>
      <c r="AG34" s="587"/>
      <c r="AH34" s="587"/>
    </row>
    <row r="35" spans="1:36" ht="11.25">
      <c r="A35" s="523"/>
      <c r="B35" s="523"/>
      <c r="C35" s="523"/>
      <c r="D35" s="523"/>
      <c r="E35" s="523"/>
      <c r="F35" s="523"/>
      <c r="G35" s="523"/>
      <c r="H35" s="523"/>
      <c r="I35" s="523"/>
      <c r="J35" s="523"/>
      <c r="K35" s="523"/>
      <c r="X35" s="523"/>
      <c r="Y35" s="523"/>
      <c r="Z35" s="523"/>
      <c r="AA35" s="523"/>
      <c r="AB35" s="523"/>
      <c r="AC35" s="523"/>
      <c r="AD35" s="523"/>
      <c r="AE35" s="523"/>
      <c r="AF35" s="523"/>
      <c r="AG35" s="523"/>
      <c r="AH35" s="523"/>
    </row>
    <row r="36" spans="1:36" ht="105.75" customHeight="1">
      <c r="L36" s="1">
        <v>1</v>
      </c>
      <c r="M36" s="1205" t="s">
        <v>632</v>
      </c>
      <c r="N36" s="1205"/>
      <c r="O36" s="1205"/>
      <c r="P36" s="1205"/>
      <c r="Q36" s="1205"/>
      <c r="R36" s="1205"/>
      <c r="S36" s="1205"/>
      <c r="T36" s="1205"/>
      <c r="U36" s="1205"/>
      <c r="V36" s="1205"/>
      <c r="W36" s="1205"/>
    </row>
  </sheetData>
  <sheetProtection algorithmName="SHA-512" hashValue="hCcA0UAqma1lQWDCdGDGQk1+xDa/ZsgrJxVtukWGZteXqRMHF//p9BuwSqMfloH5CQyexVMMn6SmGB97SYZGiw==" saltValue="HWcRa4qQmxJ4zn0IHA+apg==" spinCount="100000"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7" hidden="1" customWidth="1"/>
    <col min="2" max="4" width="3.7109375" style="808" hidden="1" customWidth="1"/>
    <col min="5" max="5" width="3.7109375" style="809" customWidth="1"/>
    <col min="6" max="6" width="9.7109375" style="799" customWidth="1"/>
    <col min="7" max="7" width="37.7109375" style="799" customWidth="1"/>
    <col min="8" max="8" width="66.85546875" style="799" customWidth="1"/>
    <col min="9" max="9" width="115.7109375" style="799" customWidth="1"/>
    <col min="10" max="11" width="10.5703125" style="808"/>
    <col min="12" max="12" width="11.140625" style="808" customWidth="1"/>
    <col min="13" max="20" width="10.5703125" style="808"/>
    <col min="21" max="16384" width="10.5703125" style="799"/>
  </cols>
  <sheetData>
    <row r="1" spans="1:20" ht="3" customHeight="1">
      <c r="A1" s="807" t="s">
        <v>50</v>
      </c>
    </row>
    <row r="2" spans="1:20" ht="22.5">
      <c r="F2" s="1206" t="s">
        <v>491</v>
      </c>
      <c r="G2" s="1207"/>
      <c r="H2" s="1208"/>
      <c r="I2" s="806"/>
    </row>
    <row r="3" spans="1:20" ht="3" customHeight="1"/>
    <row r="4" spans="1:20" s="570" customFormat="1" ht="11.25">
      <c r="A4" s="771"/>
      <c r="B4" s="771"/>
      <c r="C4" s="771"/>
      <c r="D4" s="771"/>
      <c r="F4" s="1164" t="s">
        <v>454</v>
      </c>
      <c r="G4" s="1164"/>
      <c r="H4" s="1164"/>
      <c r="I4" s="1209" t="s">
        <v>455</v>
      </c>
      <c r="J4" s="771"/>
      <c r="K4" s="771"/>
      <c r="L4" s="771"/>
      <c r="M4" s="771"/>
      <c r="N4" s="771"/>
      <c r="O4" s="771"/>
      <c r="P4" s="771"/>
      <c r="Q4" s="771"/>
      <c r="R4" s="771"/>
      <c r="S4" s="771"/>
      <c r="T4" s="771"/>
    </row>
    <row r="5" spans="1:20" s="570" customFormat="1" ht="11.25" customHeight="1">
      <c r="A5" s="771"/>
      <c r="B5" s="771"/>
      <c r="C5" s="771"/>
      <c r="D5" s="771"/>
      <c r="F5" s="776" t="s">
        <v>92</v>
      </c>
      <c r="G5" s="810" t="s">
        <v>457</v>
      </c>
      <c r="H5" s="801" t="s">
        <v>442</v>
      </c>
      <c r="I5" s="1209"/>
      <c r="J5" s="771"/>
      <c r="K5" s="771"/>
      <c r="L5" s="771"/>
      <c r="M5" s="771"/>
      <c r="N5" s="771"/>
      <c r="O5" s="771"/>
      <c r="P5" s="771"/>
      <c r="Q5" s="771"/>
      <c r="R5" s="771"/>
      <c r="S5" s="771"/>
      <c r="T5" s="771"/>
    </row>
    <row r="6" spans="1:20" s="570" customFormat="1" ht="12" customHeight="1">
      <c r="A6" s="771"/>
      <c r="B6" s="771"/>
      <c r="C6" s="771"/>
      <c r="D6" s="771"/>
      <c r="F6" s="811" t="s">
        <v>93</v>
      </c>
      <c r="G6" s="812">
        <v>2</v>
      </c>
      <c r="H6" s="813">
        <v>3</v>
      </c>
      <c r="I6" s="608">
        <v>4</v>
      </c>
      <c r="J6" s="771">
        <v>4</v>
      </c>
      <c r="K6" s="771"/>
      <c r="L6" s="771"/>
      <c r="M6" s="771"/>
      <c r="N6" s="771"/>
      <c r="O6" s="771"/>
      <c r="P6" s="771"/>
      <c r="Q6" s="771"/>
      <c r="R6" s="771"/>
      <c r="S6" s="771"/>
      <c r="T6" s="771"/>
    </row>
    <row r="7" spans="1:20" s="570" customFormat="1" ht="18.75">
      <c r="A7" s="771"/>
      <c r="B7" s="771"/>
      <c r="C7" s="771"/>
      <c r="D7" s="771"/>
      <c r="F7" s="814">
        <v>1</v>
      </c>
      <c r="G7" s="815" t="s">
        <v>492</v>
      </c>
      <c r="H7" s="805" t="str">
        <f>IF(dateCh="","",dateCh)</f>
        <v>19.12.2019</v>
      </c>
      <c r="I7" s="816" t="s">
        <v>493</v>
      </c>
      <c r="J7" s="615"/>
      <c r="K7" s="771"/>
      <c r="L7" s="771"/>
      <c r="M7" s="771"/>
      <c r="N7" s="771"/>
      <c r="O7" s="771"/>
      <c r="P7" s="771"/>
      <c r="Q7" s="771"/>
      <c r="R7" s="771"/>
      <c r="S7" s="771"/>
      <c r="T7" s="771"/>
    </row>
    <row r="8" spans="1:20" s="570" customFormat="1" ht="45">
      <c r="A8" s="1210">
        <v>1</v>
      </c>
      <c r="B8" s="771"/>
      <c r="C8" s="771"/>
      <c r="D8" s="771"/>
      <c r="F8" s="814" t="str">
        <f>"2." &amp;mergeValue(A8)</f>
        <v>2.1</v>
      </c>
      <c r="G8" s="815" t="s">
        <v>494</v>
      </c>
      <c r="H8" s="805"/>
      <c r="I8" s="816" t="s">
        <v>590</v>
      </c>
      <c r="J8" s="615"/>
      <c r="K8" s="771"/>
      <c r="L8" s="771"/>
      <c r="M8" s="771"/>
      <c r="N8" s="771"/>
      <c r="O8" s="771"/>
      <c r="P8" s="771"/>
      <c r="Q8" s="771"/>
      <c r="R8" s="771"/>
      <c r="S8" s="771"/>
      <c r="T8" s="771"/>
    </row>
    <row r="9" spans="1:20" s="570" customFormat="1" ht="22.5">
      <c r="A9" s="1210"/>
      <c r="B9" s="771"/>
      <c r="C9" s="771"/>
      <c r="D9" s="771"/>
      <c r="F9" s="814" t="str">
        <f>"3." &amp;mergeValue(A9)</f>
        <v>3.1</v>
      </c>
      <c r="G9" s="815" t="s">
        <v>495</v>
      </c>
      <c r="H9" s="805"/>
      <c r="I9" s="816" t="s">
        <v>588</v>
      </c>
      <c r="J9" s="615"/>
      <c r="K9" s="771"/>
      <c r="L9" s="771"/>
      <c r="M9" s="771"/>
      <c r="N9" s="771"/>
      <c r="O9" s="771"/>
      <c r="P9" s="771"/>
      <c r="Q9" s="771"/>
      <c r="R9" s="771"/>
      <c r="S9" s="771"/>
      <c r="T9" s="771"/>
    </row>
    <row r="10" spans="1:20" s="570" customFormat="1" ht="22.5">
      <c r="A10" s="1210"/>
      <c r="B10" s="771"/>
      <c r="C10" s="771"/>
      <c r="D10" s="771"/>
      <c r="F10" s="814" t="str">
        <f>"4."&amp;mergeValue(A10)</f>
        <v>4.1</v>
      </c>
      <c r="G10" s="815" t="s">
        <v>496</v>
      </c>
      <c r="H10" s="801" t="s">
        <v>458</v>
      </c>
      <c r="I10" s="816"/>
      <c r="J10" s="615"/>
      <c r="K10" s="771"/>
      <c r="L10" s="771"/>
      <c r="M10" s="771"/>
      <c r="N10" s="771"/>
      <c r="O10" s="771"/>
      <c r="P10" s="771"/>
      <c r="Q10" s="771"/>
      <c r="R10" s="771"/>
      <c r="S10" s="771"/>
      <c r="T10" s="771"/>
    </row>
    <row r="11" spans="1:20" s="570" customFormat="1" ht="18.75">
      <c r="A11" s="1210"/>
      <c r="B11" s="1210">
        <v>1</v>
      </c>
      <c r="C11" s="777"/>
      <c r="D11" s="777"/>
      <c r="F11" s="814" t="str">
        <f>"4."&amp;mergeValue(A11) &amp;"."&amp;mergeValue(B11)</f>
        <v>4.1.1</v>
      </c>
      <c r="G11" s="830" t="s">
        <v>592</v>
      </c>
      <c r="H11" s="805" t="str">
        <f>IF(region_name="","",region_name)</f>
        <v>Ленинградская область</v>
      </c>
      <c r="I11" s="816" t="s">
        <v>499</v>
      </c>
      <c r="J11" s="615"/>
      <c r="K11" s="771"/>
      <c r="L11" s="771"/>
      <c r="M11" s="771"/>
      <c r="N11" s="771"/>
      <c r="O11" s="771"/>
      <c r="P11" s="771"/>
      <c r="Q11" s="771"/>
      <c r="R11" s="771"/>
      <c r="S11" s="771"/>
      <c r="T11" s="771"/>
    </row>
    <row r="12" spans="1:20" s="570" customFormat="1" ht="22.5">
      <c r="A12" s="1210"/>
      <c r="B12" s="1210"/>
      <c r="C12" s="1210">
        <v>1</v>
      </c>
      <c r="D12" s="777"/>
      <c r="F12" s="814" t="str">
        <f>"4."&amp;mergeValue(A12) &amp;"."&amp;mergeValue(B12)&amp;"."&amp;mergeValue(C12)</f>
        <v>4.1.1.1</v>
      </c>
      <c r="G12" s="817" t="s">
        <v>497</v>
      </c>
      <c r="H12" s="805"/>
      <c r="I12" s="816" t="s">
        <v>500</v>
      </c>
      <c r="J12" s="615"/>
      <c r="K12" s="771"/>
      <c r="L12" s="771"/>
      <c r="M12" s="771"/>
      <c r="N12" s="771"/>
      <c r="O12" s="771"/>
      <c r="P12" s="771"/>
      <c r="Q12" s="771"/>
      <c r="R12" s="771"/>
      <c r="S12" s="771"/>
      <c r="T12" s="771"/>
    </row>
    <row r="13" spans="1:20" s="570" customFormat="1" ht="39" customHeight="1">
      <c r="A13" s="1210"/>
      <c r="B13" s="1210"/>
      <c r="C13" s="1210"/>
      <c r="D13" s="777">
        <v>1</v>
      </c>
      <c r="F13" s="814" t="str">
        <f>"4."&amp;mergeValue(A13) &amp;"."&amp;mergeValue(B13)&amp;"."&amp;mergeValue(C13)&amp;"."&amp;mergeValue(D13)</f>
        <v>4.1.1.1.1</v>
      </c>
      <c r="G13" s="818" t="s">
        <v>498</v>
      </c>
      <c r="H13" s="805"/>
      <c r="I13" s="1211" t="s">
        <v>591</v>
      </c>
      <c r="J13" s="615"/>
      <c r="K13" s="771"/>
      <c r="L13" s="771"/>
      <c r="M13" s="771"/>
      <c r="N13" s="771"/>
      <c r="O13" s="771"/>
      <c r="P13" s="771"/>
      <c r="Q13" s="771"/>
      <c r="R13" s="771"/>
      <c r="S13" s="771"/>
      <c r="T13" s="771"/>
    </row>
    <row r="14" spans="1:20" s="570" customFormat="1" ht="18.75">
      <c r="A14" s="1210"/>
      <c r="B14" s="1210"/>
      <c r="C14" s="1210"/>
      <c r="D14" s="777"/>
      <c r="F14" s="819"/>
      <c r="G14" s="759" t="s">
        <v>4</v>
      </c>
      <c r="H14" s="624"/>
      <c r="I14" s="1211"/>
      <c r="J14" s="615"/>
      <c r="K14" s="771"/>
      <c r="L14" s="771"/>
      <c r="M14" s="771"/>
      <c r="N14" s="771"/>
      <c r="O14" s="771"/>
      <c r="P14" s="771"/>
      <c r="Q14" s="771"/>
      <c r="R14" s="771"/>
      <c r="S14" s="771"/>
      <c r="T14" s="771"/>
    </row>
    <row r="15" spans="1:20" s="570" customFormat="1" ht="18.75">
      <c r="A15" s="1210"/>
      <c r="B15" s="1210"/>
      <c r="C15" s="777"/>
      <c r="D15" s="777"/>
      <c r="F15" s="634"/>
      <c r="G15" s="577" t="s">
        <v>403</v>
      </c>
      <c r="H15" s="635"/>
      <c r="I15" s="636"/>
      <c r="J15" s="615"/>
      <c r="K15" s="771"/>
      <c r="L15" s="771"/>
      <c r="M15" s="771"/>
      <c r="N15" s="771"/>
      <c r="O15" s="771"/>
      <c r="P15" s="771"/>
      <c r="Q15" s="771"/>
      <c r="R15" s="771"/>
      <c r="S15" s="771"/>
      <c r="T15" s="771"/>
    </row>
    <row r="16" spans="1:20" s="570" customFormat="1" ht="18.75">
      <c r="A16" s="1210"/>
      <c r="B16" s="771"/>
      <c r="C16" s="771"/>
      <c r="D16" s="771"/>
      <c r="F16" s="819"/>
      <c r="G16" s="733" t="s">
        <v>506</v>
      </c>
      <c r="H16" s="820"/>
      <c r="I16" s="821"/>
      <c r="J16" s="615"/>
      <c r="K16" s="771"/>
      <c r="L16" s="771"/>
      <c r="M16" s="771"/>
      <c r="N16" s="771"/>
      <c r="O16" s="771"/>
      <c r="P16" s="771"/>
      <c r="Q16" s="771"/>
      <c r="R16" s="771"/>
      <c r="S16" s="771"/>
      <c r="T16" s="771"/>
    </row>
    <row r="17" spans="1:20" s="570" customFormat="1" ht="18.75">
      <c r="A17" s="771"/>
      <c r="B17" s="771"/>
      <c r="C17" s="771"/>
      <c r="D17" s="771"/>
      <c r="F17" s="819"/>
      <c r="G17" s="736" t="s">
        <v>505</v>
      </c>
      <c r="H17" s="820"/>
      <c r="I17" s="821"/>
      <c r="J17" s="615"/>
      <c r="K17" s="771"/>
      <c r="L17" s="771"/>
      <c r="M17" s="771"/>
      <c r="N17" s="771"/>
      <c r="O17" s="771"/>
      <c r="P17" s="771"/>
      <c r="Q17" s="771"/>
      <c r="R17" s="771"/>
      <c r="S17" s="771"/>
      <c r="T17" s="771"/>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205" t="s">
        <v>593</v>
      </c>
      <c r="H19" s="1205"/>
      <c r="I19" s="823"/>
      <c r="J19" s="773"/>
      <c r="K19" s="773"/>
      <c r="L19" s="773"/>
      <c r="M19" s="773"/>
      <c r="N19" s="773"/>
      <c r="O19" s="773"/>
      <c r="P19" s="773"/>
      <c r="Q19" s="773"/>
      <c r="R19" s="773"/>
      <c r="S19" s="773"/>
      <c r="T19" s="773"/>
    </row>
  </sheetData>
  <sheetProtection algorithmName="SHA-512" hashValue="uV6kEHJob/KfqXiYP1z/70PISfz4a0y5wi30huitzS2ulOTbJHx/StUGJSx2g+sS01jD/aQYGjLTymw1Rr5zXw==" saltValue="lnVworQrErvt5UHdkLonJ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8" hidden="1" customWidth="1"/>
    <col min="7" max="8" width="9.140625" style="807" hidden="1" customWidth="1"/>
    <col min="9" max="9" width="3.7109375" style="687" customWidth="1"/>
    <col min="10" max="11" width="3.7109375" style="809" customWidth="1"/>
    <col min="12" max="12" width="12.7109375" style="799" customWidth="1"/>
    <col min="13" max="13" width="44.7109375" style="799" customWidth="1"/>
    <col min="14" max="14" width="1.7109375" style="799" hidden="1" customWidth="1"/>
    <col min="15" max="17" width="23.7109375" style="799" hidden="1" customWidth="1"/>
    <col min="18" max="18" width="11.7109375" style="799" customWidth="1"/>
    <col min="19" max="19" width="3.7109375" style="799" customWidth="1"/>
    <col min="20" max="20" width="11.7109375" style="799" customWidth="1"/>
    <col min="21" max="21" width="8.5703125" style="799" hidden="1" customWidth="1"/>
    <col min="22" max="22" width="4.7109375" style="799" customWidth="1"/>
    <col min="23" max="23" width="115.7109375" style="799" customWidth="1"/>
    <col min="24" max="25" width="10.5703125" style="808"/>
    <col min="26" max="26" width="11.140625" style="808" customWidth="1"/>
    <col min="27" max="34" width="10.5703125" style="808"/>
    <col min="35" max="256" width="10.5703125" style="799"/>
    <col min="257" max="264" width="0" style="799" hidden="1" customWidth="1"/>
    <col min="265" max="265" width="3.7109375" style="799" customWidth="1"/>
    <col min="266" max="266" width="3.85546875" style="799" customWidth="1"/>
    <col min="267" max="267" width="3.7109375" style="799" customWidth="1"/>
    <col min="268" max="268" width="12.7109375" style="799" customWidth="1"/>
    <col min="269" max="269" width="52.7109375" style="799" customWidth="1"/>
    <col min="270" max="273" width="0" style="799" hidden="1" customWidth="1"/>
    <col min="274" max="274" width="12.28515625" style="799" customWidth="1"/>
    <col min="275" max="275" width="6.42578125" style="799" customWidth="1"/>
    <col min="276" max="276" width="12.28515625" style="799" customWidth="1"/>
    <col min="277" max="277" width="0" style="799" hidden="1" customWidth="1"/>
    <col min="278" max="278" width="3.7109375" style="799" customWidth="1"/>
    <col min="279" max="279" width="11.140625" style="799" bestFit="1" customWidth="1"/>
    <col min="280" max="281" width="10.5703125" style="799"/>
    <col min="282" max="282" width="11.140625" style="799" customWidth="1"/>
    <col min="283" max="512" width="10.5703125" style="799"/>
    <col min="513" max="520" width="0" style="799" hidden="1" customWidth="1"/>
    <col min="521" max="521" width="3.7109375" style="799" customWidth="1"/>
    <col min="522" max="522" width="3.85546875" style="799" customWidth="1"/>
    <col min="523" max="523" width="3.7109375" style="799" customWidth="1"/>
    <col min="524" max="524" width="12.7109375" style="799" customWidth="1"/>
    <col min="525" max="525" width="52.7109375" style="799" customWidth="1"/>
    <col min="526" max="529" width="0" style="799" hidden="1" customWidth="1"/>
    <col min="530" max="530" width="12.28515625" style="799" customWidth="1"/>
    <col min="531" max="531" width="6.42578125" style="799" customWidth="1"/>
    <col min="532" max="532" width="12.28515625" style="799" customWidth="1"/>
    <col min="533" max="533" width="0" style="799" hidden="1" customWidth="1"/>
    <col min="534" max="534" width="3.7109375" style="799" customWidth="1"/>
    <col min="535" max="535" width="11.140625" style="799" bestFit="1" customWidth="1"/>
    <col min="536" max="537" width="10.5703125" style="799"/>
    <col min="538" max="538" width="11.140625" style="799" customWidth="1"/>
    <col min="539" max="768" width="10.5703125" style="799"/>
    <col min="769" max="776" width="0" style="799" hidden="1" customWidth="1"/>
    <col min="777" max="777" width="3.7109375" style="799" customWidth="1"/>
    <col min="778" max="778" width="3.85546875" style="799" customWidth="1"/>
    <col min="779" max="779" width="3.7109375" style="799" customWidth="1"/>
    <col min="780" max="780" width="12.7109375" style="799" customWidth="1"/>
    <col min="781" max="781" width="52.7109375" style="799" customWidth="1"/>
    <col min="782" max="785" width="0" style="799" hidden="1" customWidth="1"/>
    <col min="786" max="786" width="12.28515625" style="799" customWidth="1"/>
    <col min="787" max="787" width="6.42578125" style="799" customWidth="1"/>
    <col min="788" max="788" width="12.28515625" style="799" customWidth="1"/>
    <col min="789" max="789" width="0" style="799" hidden="1" customWidth="1"/>
    <col min="790" max="790" width="3.7109375" style="799" customWidth="1"/>
    <col min="791" max="791" width="11.140625" style="799" bestFit="1" customWidth="1"/>
    <col min="792" max="793" width="10.5703125" style="799"/>
    <col min="794" max="794" width="11.140625" style="799" customWidth="1"/>
    <col min="795" max="1024" width="10.5703125" style="799"/>
    <col min="1025" max="1032" width="0" style="799" hidden="1" customWidth="1"/>
    <col min="1033" max="1033" width="3.7109375" style="799" customWidth="1"/>
    <col min="1034" max="1034" width="3.85546875" style="799" customWidth="1"/>
    <col min="1035" max="1035" width="3.7109375" style="799" customWidth="1"/>
    <col min="1036" max="1036" width="12.7109375" style="799" customWidth="1"/>
    <col min="1037" max="1037" width="52.7109375" style="799" customWidth="1"/>
    <col min="1038" max="1041" width="0" style="799" hidden="1" customWidth="1"/>
    <col min="1042" max="1042" width="12.28515625" style="799" customWidth="1"/>
    <col min="1043" max="1043" width="6.42578125" style="799" customWidth="1"/>
    <col min="1044" max="1044" width="12.28515625" style="799" customWidth="1"/>
    <col min="1045" max="1045" width="0" style="799" hidden="1" customWidth="1"/>
    <col min="1046" max="1046" width="3.7109375" style="799" customWidth="1"/>
    <col min="1047" max="1047" width="11.140625" style="799" bestFit="1" customWidth="1"/>
    <col min="1048" max="1049" width="10.5703125" style="799"/>
    <col min="1050" max="1050" width="11.140625" style="799" customWidth="1"/>
    <col min="1051" max="1280" width="10.5703125" style="799"/>
    <col min="1281" max="1288" width="0" style="799" hidden="1" customWidth="1"/>
    <col min="1289" max="1289" width="3.7109375" style="799" customWidth="1"/>
    <col min="1290" max="1290" width="3.85546875" style="799" customWidth="1"/>
    <col min="1291" max="1291" width="3.7109375" style="799" customWidth="1"/>
    <col min="1292" max="1292" width="12.7109375" style="799" customWidth="1"/>
    <col min="1293" max="1293" width="52.7109375" style="799" customWidth="1"/>
    <col min="1294" max="1297" width="0" style="799" hidden="1" customWidth="1"/>
    <col min="1298" max="1298" width="12.28515625" style="799" customWidth="1"/>
    <col min="1299" max="1299" width="6.42578125" style="799" customWidth="1"/>
    <col min="1300" max="1300" width="12.28515625" style="799" customWidth="1"/>
    <col min="1301" max="1301" width="0" style="799" hidden="1" customWidth="1"/>
    <col min="1302" max="1302" width="3.7109375" style="799" customWidth="1"/>
    <col min="1303" max="1303" width="11.140625" style="799" bestFit="1" customWidth="1"/>
    <col min="1304" max="1305" width="10.5703125" style="799"/>
    <col min="1306" max="1306" width="11.140625" style="799" customWidth="1"/>
    <col min="1307" max="1536" width="10.5703125" style="799"/>
    <col min="1537" max="1544" width="0" style="799" hidden="1" customWidth="1"/>
    <col min="1545" max="1545" width="3.7109375" style="799" customWidth="1"/>
    <col min="1546" max="1546" width="3.85546875" style="799" customWidth="1"/>
    <col min="1547" max="1547" width="3.7109375" style="799" customWidth="1"/>
    <col min="1548" max="1548" width="12.7109375" style="799" customWidth="1"/>
    <col min="1549" max="1549" width="52.7109375" style="799" customWidth="1"/>
    <col min="1550" max="1553" width="0" style="799" hidden="1" customWidth="1"/>
    <col min="1554" max="1554" width="12.28515625" style="799" customWidth="1"/>
    <col min="1555" max="1555" width="6.42578125" style="799" customWidth="1"/>
    <col min="1556" max="1556" width="12.28515625" style="799" customWidth="1"/>
    <col min="1557" max="1557" width="0" style="799" hidden="1" customWidth="1"/>
    <col min="1558" max="1558" width="3.7109375" style="799" customWidth="1"/>
    <col min="1559" max="1559" width="11.140625" style="799" bestFit="1" customWidth="1"/>
    <col min="1560" max="1561" width="10.5703125" style="799"/>
    <col min="1562" max="1562" width="11.140625" style="799" customWidth="1"/>
    <col min="1563" max="1792" width="10.5703125" style="799"/>
    <col min="1793" max="1800" width="0" style="799" hidden="1" customWidth="1"/>
    <col min="1801" max="1801" width="3.7109375" style="799" customWidth="1"/>
    <col min="1802" max="1802" width="3.85546875" style="799" customWidth="1"/>
    <col min="1803" max="1803" width="3.7109375" style="799" customWidth="1"/>
    <col min="1804" max="1804" width="12.7109375" style="799" customWidth="1"/>
    <col min="1805" max="1805" width="52.7109375" style="799" customWidth="1"/>
    <col min="1806" max="1809" width="0" style="799" hidden="1" customWidth="1"/>
    <col min="1810" max="1810" width="12.28515625" style="799" customWidth="1"/>
    <col min="1811" max="1811" width="6.42578125" style="799" customWidth="1"/>
    <col min="1812" max="1812" width="12.28515625" style="799" customWidth="1"/>
    <col min="1813" max="1813" width="0" style="799" hidden="1" customWidth="1"/>
    <col min="1814" max="1814" width="3.7109375" style="799" customWidth="1"/>
    <col min="1815" max="1815" width="11.140625" style="799" bestFit="1" customWidth="1"/>
    <col min="1816" max="1817" width="10.5703125" style="799"/>
    <col min="1818" max="1818" width="11.140625" style="799" customWidth="1"/>
    <col min="1819" max="2048" width="10.5703125" style="799"/>
    <col min="2049" max="2056" width="0" style="799" hidden="1" customWidth="1"/>
    <col min="2057" max="2057" width="3.7109375" style="799" customWidth="1"/>
    <col min="2058" max="2058" width="3.85546875" style="799" customWidth="1"/>
    <col min="2059" max="2059" width="3.7109375" style="799" customWidth="1"/>
    <col min="2060" max="2060" width="12.7109375" style="799" customWidth="1"/>
    <col min="2061" max="2061" width="52.7109375" style="799" customWidth="1"/>
    <col min="2062" max="2065" width="0" style="799" hidden="1" customWidth="1"/>
    <col min="2066" max="2066" width="12.28515625" style="799" customWidth="1"/>
    <col min="2067" max="2067" width="6.42578125" style="799" customWidth="1"/>
    <col min="2068" max="2068" width="12.28515625" style="799" customWidth="1"/>
    <col min="2069" max="2069" width="0" style="799" hidden="1" customWidth="1"/>
    <col min="2070" max="2070" width="3.7109375" style="799" customWidth="1"/>
    <col min="2071" max="2071" width="11.140625" style="799" bestFit="1" customWidth="1"/>
    <col min="2072" max="2073" width="10.5703125" style="799"/>
    <col min="2074" max="2074" width="11.140625" style="799" customWidth="1"/>
    <col min="2075" max="2304" width="10.5703125" style="799"/>
    <col min="2305" max="2312" width="0" style="799" hidden="1" customWidth="1"/>
    <col min="2313" max="2313" width="3.7109375" style="799" customWidth="1"/>
    <col min="2314" max="2314" width="3.85546875" style="799" customWidth="1"/>
    <col min="2315" max="2315" width="3.7109375" style="799" customWidth="1"/>
    <col min="2316" max="2316" width="12.7109375" style="799" customWidth="1"/>
    <col min="2317" max="2317" width="52.7109375" style="799" customWidth="1"/>
    <col min="2318" max="2321" width="0" style="799" hidden="1" customWidth="1"/>
    <col min="2322" max="2322" width="12.28515625" style="799" customWidth="1"/>
    <col min="2323" max="2323" width="6.42578125" style="799" customWidth="1"/>
    <col min="2324" max="2324" width="12.28515625" style="799" customWidth="1"/>
    <col min="2325" max="2325" width="0" style="799" hidden="1" customWidth="1"/>
    <col min="2326" max="2326" width="3.7109375" style="799" customWidth="1"/>
    <col min="2327" max="2327" width="11.140625" style="799" bestFit="1" customWidth="1"/>
    <col min="2328" max="2329" width="10.5703125" style="799"/>
    <col min="2330" max="2330" width="11.140625" style="799" customWidth="1"/>
    <col min="2331" max="2560" width="10.5703125" style="799"/>
    <col min="2561" max="2568" width="0" style="799" hidden="1" customWidth="1"/>
    <col min="2569" max="2569" width="3.7109375" style="799" customWidth="1"/>
    <col min="2570" max="2570" width="3.85546875" style="799" customWidth="1"/>
    <col min="2571" max="2571" width="3.7109375" style="799" customWidth="1"/>
    <col min="2572" max="2572" width="12.7109375" style="799" customWidth="1"/>
    <col min="2573" max="2573" width="52.7109375" style="799" customWidth="1"/>
    <col min="2574" max="2577" width="0" style="799" hidden="1" customWidth="1"/>
    <col min="2578" max="2578" width="12.28515625" style="799" customWidth="1"/>
    <col min="2579" max="2579" width="6.42578125" style="799" customWidth="1"/>
    <col min="2580" max="2580" width="12.28515625" style="799" customWidth="1"/>
    <col min="2581" max="2581" width="0" style="799" hidden="1" customWidth="1"/>
    <col min="2582" max="2582" width="3.7109375" style="799" customWidth="1"/>
    <col min="2583" max="2583" width="11.140625" style="799" bestFit="1" customWidth="1"/>
    <col min="2584" max="2585" width="10.5703125" style="799"/>
    <col min="2586" max="2586" width="11.140625" style="799" customWidth="1"/>
    <col min="2587" max="2816" width="10.5703125" style="799"/>
    <col min="2817" max="2824" width="0" style="799" hidden="1" customWidth="1"/>
    <col min="2825" max="2825" width="3.7109375" style="799" customWidth="1"/>
    <col min="2826" max="2826" width="3.85546875" style="799" customWidth="1"/>
    <col min="2827" max="2827" width="3.7109375" style="799" customWidth="1"/>
    <col min="2828" max="2828" width="12.7109375" style="799" customWidth="1"/>
    <col min="2829" max="2829" width="52.7109375" style="799" customWidth="1"/>
    <col min="2830" max="2833" width="0" style="799" hidden="1" customWidth="1"/>
    <col min="2834" max="2834" width="12.28515625" style="799" customWidth="1"/>
    <col min="2835" max="2835" width="6.42578125" style="799" customWidth="1"/>
    <col min="2836" max="2836" width="12.28515625" style="799" customWidth="1"/>
    <col min="2837" max="2837" width="0" style="799" hidden="1" customWidth="1"/>
    <col min="2838" max="2838" width="3.7109375" style="799" customWidth="1"/>
    <col min="2839" max="2839" width="11.140625" style="799" bestFit="1" customWidth="1"/>
    <col min="2840" max="2841" width="10.5703125" style="799"/>
    <col min="2842" max="2842" width="11.140625" style="799" customWidth="1"/>
    <col min="2843" max="3072" width="10.5703125" style="799"/>
    <col min="3073" max="3080" width="0" style="799" hidden="1" customWidth="1"/>
    <col min="3081" max="3081" width="3.7109375" style="799" customWidth="1"/>
    <col min="3082" max="3082" width="3.85546875" style="799" customWidth="1"/>
    <col min="3083" max="3083" width="3.7109375" style="799" customWidth="1"/>
    <col min="3084" max="3084" width="12.7109375" style="799" customWidth="1"/>
    <col min="3085" max="3085" width="52.7109375" style="799" customWidth="1"/>
    <col min="3086" max="3089" width="0" style="799" hidden="1" customWidth="1"/>
    <col min="3090" max="3090" width="12.28515625" style="799" customWidth="1"/>
    <col min="3091" max="3091" width="6.42578125" style="799" customWidth="1"/>
    <col min="3092" max="3092" width="12.28515625" style="799" customWidth="1"/>
    <col min="3093" max="3093" width="0" style="799" hidden="1" customWidth="1"/>
    <col min="3094" max="3094" width="3.7109375" style="799" customWidth="1"/>
    <col min="3095" max="3095" width="11.140625" style="799" bestFit="1" customWidth="1"/>
    <col min="3096" max="3097" width="10.5703125" style="799"/>
    <col min="3098" max="3098" width="11.140625" style="799" customWidth="1"/>
    <col min="3099" max="3328" width="10.5703125" style="799"/>
    <col min="3329" max="3336" width="0" style="799" hidden="1" customWidth="1"/>
    <col min="3337" max="3337" width="3.7109375" style="799" customWidth="1"/>
    <col min="3338" max="3338" width="3.85546875" style="799" customWidth="1"/>
    <col min="3339" max="3339" width="3.7109375" style="799" customWidth="1"/>
    <col min="3340" max="3340" width="12.7109375" style="799" customWidth="1"/>
    <col min="3341" max="3341" width="52.7109375" style="799" customWidth="1"/>
    <col min="3342" max="3345" width="0" style="799" hidden="1" customWidth="1"/>
    <col min="3346" max="3346" width="12.28515625" style="799" customWidth="1"/>
    <col min="3347" max="3347" width="6.42578125" style="799" customWidth="1"/>
    <col min="3348" max="3348" width="12.28515625" style="799" customWidth="1"/>
    <col min="3349" max="3349" width="0" style="799" hidden="1" customWidth="1"/>
    <col min="3350" max="3350" width="3.7109375" style="799" customWidth="1"/>
    <col min="3351" max="3351" width="11.140625" style="799" bestFit="1" customWidth="1"/>
    <col min="3352" max="3353" width="10.5703125" style="799"/>
    <col min="3354" max="3354" width="11.140625" style="799" customWidth="1"/>
    <col min="3355" max="3584" width="10.5703125" style="799"/>
    <col min="3585" max="3592" width="0" style="799" hidden="1" customWidth="1"/>
    <col min="3593" max="3593" width="3.7109375" style="799" customWidth="1"/>
    <col min="3594" max="3594" width="3.85546875" style="799" customWidth="1"/>
    <col min="3595" max="3595" width="3.7109375" style="799" customWidth="1"/>
    <col min="3596" max="3596" width="12.7109375" style="799" customWidth="1"/>
    <col min="3597" max="3597" width="52.7109375" style="799" customWidth="1"/>
    <col min="3598" max="3601" width="0" style="799" hidden="1" customWidth="1"/>
    <col min="3602" max="3602" width="12.28515625" style="799" customWidth="1"/>
    <col min="3603" max="3603" width="6.42578125" style="799" customWidth="1"/>
    <col min="3604" max="3604" width="12.28515625" style="799" customWidth="1"/>
    <col min="3605" max="3605" width="0" style="799" hidden="1" customWidth="1"/>
    <col min="3606" max="3606" width="3.7109375" style="799" customWidth="1"/>
    <col min="3607" max="3607" width="11.140625" style="799" bestFit="1" customWidth="1"/>
    <col min="3608" max="3609" width="10.5703125" style="799"/>
    <col min="3610" max="3610" width="11.140625" style="799" customWidth="1"/>
    <col min="3611" max="3840" width="10.5703125" style="799"/>
    <col min="3841" max="3848" width="0" style="799" hidden="1" customWidth="1"/>
    <col min="3849" max="3849" width="3.7109375" style="799" customWidth="1"/>
    <col min="3850" max="3850" width="3.85546875" style="799" customWidth="1"/>
    <col min="3851" max="3851" width="3.7109375" style="799" customWidth="1"/>
    <col min="3852" max="3852" width="12.7109375" style="799" customWidth="1"/>
    <col min="3853" max="3853" width="52.7109375" style="799" customWidth="1"/>
    <col min="3854" max="3857" width="0" style="799" hidden="1" customWidth="1"/>
    <col min="3858" max="3858" width="12.28515625" style="799" customWidth="1"/>
    <col min="3859" max="3859" width="6.42578125" style="799" customWidth="1"/>
    <col min="3860" max="3860" width="12.28515625" style="799" customWidth="1"/>
    <col min="3861" max="3861" width="0" style="799" hidden="1" customWidth="1"/>
    <col min="3862" max="3862" width="3.7109375" style="799" customWidth="1"/>
    <col min="3863" max="3863" width="11.140625" style="799" bestFit="1" customWidth="1"/>
    <col min="3864" max="3865" width="10.5703125" style="799"/>
    <col min="3866" max="3866" width="11.140625" style="799" customWidth="1"/>
    <col min="3867" max="4096" width="10.5703125" style="799"/>
    <col min="4097" max="4104" width="0" style="799" hidden="1" customWidth="1"/>
    <col min="4105" max="4105" width="3.7109375" style="799" customWidth="1"/>
    <col min="4106" max="4106" width="3.85546875" style="799" customWidth="1"/>
    <col min="4107" max="4107" width="3.7109375" style="799" customWidth="1"/>
    <col min="4108" max="4108" width="12.7109375" style="799" customWidth="1"/>
    <col min="4109" max="4109" width="52.7109375" style="799" customWidth="1"/>
    <col min="4110" max="4113" width="0" style="799" hidden="1" customWidth="1"/>
    <col min="4114" max="4114" width="12.28515625" style="799" customWidth="1"/>
    <col min="4115" max="4115" width="6.42578125" style="799" customWidth="1"/>
    <col min="4116" max="4116" width="12.28515625" style="799" customWidth="1"/>
    <col min="4117" max="4117" width="0" style="799" hidden="1" customWidth="1"/>
    <col min="4118" max="4118" width="3.7109375" style="799" customWidth="1"/>
    <col min="4119" max="4119" width="11.140625" style="799" bestFit="1" customWidth="1"/>
    <col min="4120" max="4121" width="10.5703125" style="799"/>
    <col min="4122" max="4122" width="11.140625" style="799" customWidth="1"/>
    <col min="4123" max="4352" width="10.5703125" style="799"/>
    <col min="4353" max="4360" width="0" style="799" hidden="1" customWidth="1"/>
    <col min="4361" max="4361" width="3.7109375" style="799" customWidth="1"/>
    <col min="4362" max="4362" width="3.85546875" style="799" customWidth="1"/>
    <col min="4363" max="4363" width="3.7109375" style="799" customWidth="1"/>
    <col min="4364" max="4364" width="12.7109375" style="799" customWidth="1"/>
    <col min="4365" max="4365" width="52.7109375" style="799" customWidth="1"/>
    <col min="4366" max="4369" width="0" style="799" hidden="1" customWidth="1"/>
    <col min="4370" max="4370" width="12.28515625" style="799" customWidth="1"/>
    <col min="4371" max="4371" width="6.42578125" style="799" customWidth="1"/>
    <col min="4372" max="4372" width="12.28515625" style="799" customWidth="1"/>
    <col min="4373" max="4373" width="0" style="799" hidden="1" customWidth="1"/>
    <col min="4374" max="4374" width="3.7109375" style="799" customWidth="1"/>
    <col min="4375" max="4375" width="11.140625" style="799" bestFit="1" customWidth="1"/>
    <col min="4376" max="4377" width="10.5703125" style="799"/>
    <col min="4378" max="4378" width="11.140625" style="799" customWidth="1"/>
    <col min="4379" max="4608" width="10.5703125" style="799"/>
    <col min="4609" max="4616" width="0" style="799" hidden="1" customWidth="1"/>
    <col min="4617" max="4617" width="3.7109375" style="799" customWidth="1"/>
    <col min="4618" max="4618" width="3.85546875" style="799" customWidth="1"/>
    <col min="4619" max="4619" width="3.7109375" style="799" customWidth="1"/>
    <col min="4620" max="4620" width="12.7109375" style="799" customWidth="1"/>
    <col min="4621" max="4621" width="52.7109375" style="799" customWidth="1"/>
    <col min="4622" max="4625" width="0" style="799" hidden="1" customWidth="1"/>
    <col min="4626" max="4626" width="12.28515625" style="799" customWidth="1"/>
    <col min="4627" max="4627" width="6.42578125" style="799" customWidth="1"/>
    <col min="4628" max="4628" width="12.28515625" style="799" customWidth="1"/>
    <col min="4629" max="4629" width="0" style="799" hidden="1" customWidth="1"/>
    <col min="4630" max="4630" width="3.7109375" style="799" customWidth="1"/>
    <col min="4631" max="4631" width="11.140625" style="799" bestFit="1" customWidth="1"/>
    <col min="4632" max="4633" width="10.5703125" style="799"/>
    <col min="4634" max="4634" width="11.140625" style="799" customWidth="1"/>
    <col min="4635" max="4864" width="10.5703125" style="799"/>
    <col min="4865" max="4872" width="0" style="799" hidden="1" customWidth="1"/>
    <col min="4873" max="4873" width="3.7109375" style="799" customWidth="1"/>
    <col min="4874" max="4874" width="3.85546875" style="799" customWidth="1"/>
    <col min="4875" max="4875" width="3.7109375" style="799" customWidth="1"/>
    <col min="4876" max="4876" width="12.7109375" style="799" customWidth="1"/>
    <col min="4877" max="4877" width="52.7109375" style="799" customWidth="1"/>
    <col min="4878" max="4881" width="0" style="799" hidden="1" customWidth="1"/>
    <col min="4882" max="4882" width="12.28515625" style="799" customWidth="1"/>
    <col min="4883" max="4883" width="6.42578125" style="799" customWidth="1"/>
    <col min="4884" max="4884" width="12.28515625" style="799" customWidth="1"/>
    <col min="4885" max="4885" width="0" style="799" hidden="1" customWidth="1"/>
    <col min="4886" max="4886" width="3.7109375" style="799" customWidth="1"/>
    <col min="4887" max="4887" width="11.140625" style="799" bestFit="1" customWidth="1"/>
    <col min="4888" max="4889" width="10.5703125" style="799"/>
    <col min="4890" max="4890" width="11.140625" style="799" customWidth="1"/>
    <col min="4891" max="5120" width="10.5703125" style="799"/>
    <col min="5121" max="5128" width="0" style="799" hidden="1" customWidth="1"/>
    <col min="5129" max="5129" width="3.7109375" style="799" customWidth="1"/>
    <col min="5130" max="5130" width="3.85546875" style="799" customWidth="1"/>
    <col min="5131" max="5131" width="3.7109375" style="799" customWidth="1"/>
    <col min="5132" max="5132" width="12.7109375" style="799" customWidth="1"/>
    <col min="5133" max="5133" width="52.7109375" style="799" customWidth="1"/>
    <col min="5134" max="5137" width="0" style="799" hidden="1" customWidth="1"/>
    <col min="5138" max="5138" width="12.28515625" style="799" customWidth="1"/>
    <col min="5139" max="5139" width="6.42578125" style="799" customWidth="1"/>
    <col min="5140" max="5140" width="12.28515625" style="799" customWidth="1"/>
    <col min="5141" max="5141" width="0" style="799" hidden="1" customWidth="1"/>
    <col min="5142" max="5142" width="3.7109375" style="799" customWidth="1"/>
    <col min="5143" max="5143" width="11.140625" style="799" bestFit="1" customWidth="1"/>
    <col min="5144" max="5145" width="10.5703125" style="799"/>
    <col min="5146" max="5146" width="11.140625" style="799" customWidth="1"/>
    <col min="5147" max="5376" width="10.5703125" style="799"/>
    <col min="5377" max="5384" width="0" style="799" hidden="1" customWidth="1"/>
    <col min="5385" max="5385" width="3.7109375" style="799" customWidth="1"/>
    <col min="5386" max="5386" width="3.85546875" style="799" customWidth="1"/>
    <col min="5387" max="5387" width="3.7109375" style="799" customWidth="1"/>
    <col min="5388" max="5388" width="12.7109375" style="799" customWidth="1"/>
    <col min="5389" max="5389" width="52.7109375" style="799" customWidth="1"/>
    <col min="5390" max="5393" width="0" style="799" hidden="1" customWidth="1"/>
    <col min="5394" max="5394" width="12.28515625" style="799" customWidth="1"/>
    <col min="5395" max="5395" width="6.42578125" style="799" customWidth="1"/>
    <col min="5396" max="5396" width="12.28515625" style="799" customWidth="1"/>
    <col min="5397" max="5397" width="0" style="799" hidden="1" customWidth="1"/>
    <col min="5398" max="5398" width="3.7109375" style="799" customWidth="1"/>
    <col min="5399" max="5399" width="11.140625" style="799" bestFit="1" customWidth="1"/>
    <col min="5400" max="5401" width="10.5703125" style="799"/>
    <col min="5402" max="5402" width="11.140625" style="799" customWidth="1"/>
    <col min="5403" max="5632" width="10.5703125" style="799"/>
    <col min="5633" max="5640" width="0" style="799" hidden="1" customWidth="1"/>
    <col min="5641" max="5641" width="3.7109375" style="799" customWidth="1"/>
    <col min="5642" max="5642" width="3.85546875" style="799" customWidth="1"/>
    <col min="5643" max="5643" width="3.7109375" style="799" customWidth="1"/>
    <col min="5644" max="5644" width="12.7109375" style="799" customWidth="1"/>
    <col min="5645" max="5645" width="52.7109375" style="799" customWidth="1"/>
    <col min="5646" max="5649" width="0" style="799" hidden="1" customWidth="1"/>
    <col min="5650" max="5650" width="12.28515625" style="799" customWidth="1"/>
    <col min="5651" max="5651" width="6.42578125" style="799" customWidth="1"/>
    <col min="5652" max="5652" width="12.28515625" style="799" customWidth="1"/>
    <col min="5653" max="5653" width="0" style="799" hidden="1" customWidth="1"/>
    <col min="5654" max="5654" width="3.7109375" style="799" customWidth="1"/>
    <col min="5655" max="5655" width="11.140625" style="799" bestFit="1" customWidth="1"/>
    <col min="5656" max="5657" width="10.5703125" style="799"/>
    <col min="5658" max="5658" width="11.140625" style="799" customWidth="1"/>
    <col min="5659" max="5888" width="10.5703125" style="799"/>
    <col min="5889" max="5896" width="0" style="799" hidden="1" customWidth="1"/>
    <col min="5897" max="5897" width="3.7109375" style="799" customWidth="1"/>
    <col min="5898" max="5898" width="3.85546875" style="799" customWidth="1"/>
    <col min="5899" max="5899" width="3.7109375" style="799" customWidth="1"/>
    <col min="5900" max="5900" width="12.7109375" style="799" customWidth="1"/>
    <col min="5901" max="5901" width="52.7109375" style="799" customWidth="1"/>
    <col min="5902" max="5905" width="0" style="799" hidden="1" customWidth="1"/>
    <col min="5906" max="5906" width="12.28515625" style="799" customWidth="1"/>
    <col min="5907" max="5907" width="6.42578125" style="799" customWidth="1"/>
    <col min="5908" max="5908" width="12.28515625" style="799" customWidth="1"/>
    <col min="5909" max="5909" width="0" style="799" hidden="1" customWidth="1"/>
    <col min="5910" max="5910" width="3.7109375" style="799" customWidth="1"/>
    <col min="5911" max="5911" width="11.140625" style="799" bestFit="1" customWidth="1"/>
    <col min="5912" max="5913" width="10.5703125" style="799"/>
    <col min="5914" max="5914" width="11.140625" style="799" customWidth="1"/>
    <col min="5915" max="6144" width="10.5703125" style="799"/>
    <col min="6145" max="6152" width="0" style="799" hidden="1" customWidth="1"/>
    <col min="6153" max="6153" width="3.7109375" style="799" customWidth="1"/>
    <col min="6154" max="6154" width="3.85546875" style="799" customWidth="1"/>
    <col min="6155" max="6155" width="3.7109375" style="799" customWidth="1"/>
    <col min="6156" max="6156" width="12.7109375" style="799" customWidth="1"/>
    <col min="6157" max="6157" width="52.7109375" style="799" customWidth="1"/>
    <col min="6158" max="6161" width="0" style="799" hidden="1" customWidth="1"/>
    <col min="6162" max="6162" width="12.28515625" style="799" customWidth="1"/>
    <col min="6163" max="6163" width="6.42578125" style="799" customWidth="1"/>
    <col min="6164" max="6164" width="12.28515625" style="799" customWidth="1"/>
    <col min="6165" max="6165" width="0" style="799" hidden="1" customWidth="1"/>
    <col min="6166" max="6166" width="3.7109375" style="799" customWidth="1"/>
    <col min="6167" max="6167" width="11.140625" style="799" bestFit="1" customWidth="1"/>
    <col min="6168" max="6169" width="10.5703125" style="799"/>
    <col min="6170" max="6170" width="11.140625" style="799" customWidth="1"/>
    <col min="6171" max="6400" width="10.5703125" style="799"/>
    <col min="6401" max="6408" width="0" style="799" hidden="1" customWidth="1"/>
    <col min="6409" max="6409" width="3.7109375" style="799" customWidth="1"/>
    <col min="6410" max="6410" width="3.85546875" style="799" customWidth="1"/>
    <col min="6411" max="6411" width="3.7109375" style="799" customWidth="1"/>
    <col min="6412" max="6412" width="12.7109375" style="799" customWidth="1"/>
    <col min="6413" max="6413" width="52.7109375" style="799" customWidth="1"/>
    <col min="6414" max="6417" width="0" style="799" hidden="1" customWidth="1"/>
    <col min="6418" max="6418" width="12.28515625" style="799" customWidth="1"/>
    <col min="6419" max="6419" width="6.42578125" style="799" customWidth="1"/>
    <col min="6420" max="6420" width="12.28515625" style="799" customWidth="1"/>
    <col min="6421" max="6421" width="0" style="799" hidden="1" customWidth="1"/>
    <col min="6422" max="6422" width="3.7109375" style="799" customWidth="1"/>
    <col min="6423" max="6423" width="11.140625" style="799" bestFit="1" customWidth="1"/>
    <col min="6424" max="6425" width="10.5703125" style="799"/>
    <col min="6426" max="6426" width="11.140625" style="799" customWidth="1"/>
    <col min="6427" max="6656" width="10.5703125" style="799"/>
    <col min="6657" max="6664" width="0" style="799" hidden="1" customWidth="1"/>
    <col min="6665" max="6665" width="3.7109375" style="799" customWidth="1"/>
    <col min="6666" max="6666" width="3.85546875" style="799" customWidth="1"/>
    <col min="6667" max="6667" width="3.7109375" style="799" customWidth="1"/>
    <col min="6668" max="6668" width="12.7109375" style="799" customWidth="1"/>
    <col min="6669" max="6669" width="52.7109375" style="799" customWidth="1"/>
    <col min="6670" max="6673" width="0" style="799" hidden="1" customWidth="1"/>
    <col min="6674" max="6674" width="12.28515625" style="799" customWidth="1"/>
    <col min="6675" max="6675" width="6.42578125" style="799" customWidth="1"/>
    <col min="6676" max="6676" width="12.28515625" style="799" customWidth="1"/>
    <col min="6677" max="6677" width="0" style="799" hidden="1" customWidth="1"/>
    <col min="6678" max="6678" width="3.7109375" style="799" customWidth="1"/>
    <col min="6679" max="6679" width="11.140625" style="799" bestFit="1" customWidth="1"/>
    <col min="6680" max="6681" width="10.5703125" style="799"/>
    <col min="6682" max="6682" width="11.140625" style="799" customWidth="1"/>
    <col min="6683" max="6912" width="10.5703125" style="799"/>
    <col min="6913" max="6920" width="0" style="799" hidden="1" customWidth="1"/>
    <col min="6921" max="6921" width="3.7109375" style="799" customWidth="1"/>
    <col min="6922" max="6922" width="3.85546875" style="799" customWidth="1"/>
    <col min="6923" max="6923" width="3.7109375" style="799" customWidth="1"/>
    <col min="6924" max="6924" width="12.7109375" style="799" customWidth="1"/>
    <col min="6925" max="6925" width="52.7109375" style="799" customWidth="1"/>
    <col min="6926" max="6929" width="0" style="799" hidden="1" customWidth="1"/>
    <col min="6930" max="6930" width="12.28515625" style="799" customWidth="1"/>
    <col min="6931" max="6931" width="6.42578125" style="799" customWidth="1"/>
    <col min="6932" max="6932" width="12.28515625" style="799" customWidth="1"/>
    <col min="6933" max="6933" width="0" style="799" hidden="1" customWidth="1"/>
    <col min="6934" max="6934" width="3.7109375" style="799" customWidth="1"/>
    <col min="6935" max="6935" width="11.140625" style="799" bestFit="1" customWidth="1"/>
    <col min="6936" max="6937" width="10.5703125" style="799"/>
    <col min="6938" max="6938" width="11.140625" style="799" customWidth="1"/>
    <col min="6939" max="7168" width="10.5703125" style="799"/>
    <col min="7169" max="7176" width="0" style="799" hidden="1" customWidth="1"/>
    <col min="7177" max="7177" width="3.7109375" style="799" customWidth="1"/>
    <col min="7178" max="7178" width="3.85546875" style="799" customWidth="1"/>
    <col min="7179" max="7179" width="3.7109375" style="799" customWidth="1"/>
    <col min="7180" max="7180" width="12.7109375" style="799" customWidth="1"/>
    <col min="7181" max="7181" width="52.7109375" style="799" customWidth="1"/>
    <col min="7182" max="7185" width="0" style="799" hidden="1" customWidth="1"/>
    <col min="7186" max="7186" width="12.28515625" style="799" customWidth="1"/>
    <col min="7187" max="7187" width="6.42578125" style="799" customWidth="1"/>
    <col min="7188" max="7188" width="12.28515625" style="799" customWidth="1"/>
    <col min="7189" max="7189" width="0" style="799" hidden="1" customWidth="1"/>
    <col min="7190" max="7190" width="3.7109375" style="799" customWidth="1"/>
    <col min="7191" max="7191" width="11.140625" style="799" bestFit="1" customWidth="1"/>
    <col min="7192" max="7193" width="10.5703125" style="799"/>
    <col min="7194" max="7194" width="11.140625" style="799" customWidth="1"/>
    <col min="7195" max="7424" width="10.5703125" style="799"/>
    <col min="7425" max="7432" width="0" style="799" hidden="1" customWidth="1"/>
    <col min="7433" max="7433" width="3.7109375" style="799" customWidth="1"/>
    <col min="7434" max="7434" width="3.85546875" style="799" customWidth="1"/>
    <col min="7435" max="7435" width="3.7109375" style="799" customWidth="1"/>
    <col min="7436" max="7436" width="12.7109375" style="799" customWidth="1"/>
    <col min="7437" max="7437" width="52.7109375" style="799" customWidth="1"/>
    <col min="7438" max="7441" width="0" style="799" hidden="1" customWidth="1"/>
    <col min="7442" max="7442" width="12.28515625" style="799" customWidth="1"/>
    <col min="7443" max="7443" width="6.42578125" style="799" customWidth="1"/>
    <col min="7444" max="7444" width="12.28515625" style="799" customWidth="1"/>
    <col min="7445" max="7445" width="0" style="799" hidden="1" customWidth="1"/>
    <col min="7446" max="7446" width="3.7109375" style="799" customWidth="1"/>
    <col min="7447" max="7447" width="11.140625" style="799" bestFit="1" customWidth="1"/>
    <col min="7448" max="7449" width="10.5703125" style="799"/>
    <col min="7450" max="7450" width="11.140625" style="799" customWidth="1"/>
    <col min="7451" max="7680" width="10.5703125" style="799"/>
    <col min="7681" max="7688" width="0" style="799" hidden="1" customWidth="1"/>
    <col min="7689" max="7689" width="3.7109375" style="799" customWidth="1"/>
    <col min="7690" max="7690" width="3.85546875" style="799" customWidth="1"/>
    <col min="7691" max="7691" width="3.7109375" style="799" customWidth="1"/>
    <col min="7692" max="7692" width="12.7109375" style="799" customWidth="1"/>
    <col min="7693" max="7693" width="52.7109375" style="799" customWidth="1"/>
    <col min="7694" max="7697" width="0" style="799" hidden="1" customWidth="1"/>
    <col min="7698" max="7698" width="12.28515625" style="799" customWidth="1"/>
    <col min="7699" max="7699" width="6.42578125" style="799" customWidth="1"/>
    <col min="7700" max="7700" width="12.28515625" style="799" customWidth="1"/>
    <col min="7701" max="7701" width="0" style="799" hidden="1" customWidth="1"/>
    <col min="7702" max="7702" width="3.7109375" style="799" customWidth="1"/>
    <col min="7703" max="7703" width="11.140625" style="799" bestFit="1" customWidth="1"/>
    <col min="7704" max="7705" width="10.5703125" style="799"/>
    <col min="7706" max="7706" width="11.140625" style="799" customWidth="1"/>
    <col min="7707" max="7936" width="10.5703125" style="799"/>
    <col min="7937" max="7944" width="0" style="799" hidden="1" customWidth="1"/>
    <col min="7945" max="7945" width="3.7109375" style="799" customWidth="1"/>
    <col min="7946" max="7946" width="3.85546875" style="799" customWidth="1"/>
    <col min="7947" max="7947" width="3.7109375" style="799" customWidth="1"/>
    <col min="7948" max="7948" width="12.7109375" style="799" customWidth="1"/>
    <col min="7949" max="7949" width="52.7109375" style="799" customWidth="1"/>
    <col min="7950" max="7953" width="0" style="799" hidden="1" customWidth="1"/>
    <col min="7954" max="7954" width="12.28515625" style="799" customWidth="1"/>
    <col min="7955" max="7955" width="6.42578125" style="799" customWidth="1"/>
    <col min="7956" max="7956" width="12.28515625" style="799" customWidth="1"/>
    <col min="7957" max="7957" width="0" style="799" hidden="1" customWidth="1"/>
    <col min="7958" max="7958" width="3.7109375" style="799" customWidth="1"/>
    <col min="7959" max="7959" width="11.140625" style="799" bestFit="1" customWidth="1"/>
    <col min="7960" max="7961" width="10.5703125" style="799"/>
    <col min="7962" max="7962" width="11.140625" style="799" customWidth="1"/>
    <col min="7963" max="8192" width="10.5703125" style="799"/>
    <col min="8193" max="8200" width="0" style="799" hidden="1" customWidth="1"/>
    <col min="8201" max="8201" width="3.7109375" style="799" customWidth="1"/>
    <col min="8202" max="8202" width="3.85546875" style="799" customWidth="1"/>
    <col min="8203" max="8203" width="3.7109375" style="799" customWidth="1"/>
    <col min="8204" max="8204" width="12.7109375" style="799" customWidth="1"/>
    <col min="8205" max="8205" width="52.7109375" style="799" customWidth="1"/>
    <col min="8206" max="8209" width="0" style="799" hidden="1" customWidth="1"/>
    <col min="8210" max="8210" width="12.28515625" style="799" customWidth="1"/>
    <col min="8211" max="8211" width="6.42578125" style="799" customWidth="1"/>
    <col min="8212" max="8212" width="12.28515625" style="799" customWidth="1"/>
    <col min="8213" max="8213" width="0" style="799" hidden="1" customWidth="1"/>
    <col min="8214" max="8214" width="3.7109375" style="799" customWidth="1"/>
    <col min="8215" max="8215" width="11.140625" style="799" bestFit="1" customWidth="1"/>
    <col min="8216" max="8217" width="10.5703125" style="799"/>
    <col min="8218" max="8218" width="11.140625" style="799" customWidth="1"/>
    <col min="8219" max="8448" width="10.5703125" style="799"/>
    <col min="8449" max="8456" width="0" style="799" hidden="1" customWidth="1"/>
    <col min="8457" max="8457" width="3.7109375" style="799" customWidth="1"/>
    <col min="8458" max="8458" width="3.85546875" style="799" customWidth="1"/>
    <col min="8459" max="8459" width="3.7109375" style="799" customWidth="1"/>
    <col min="8460" max="8460" width="12.7109375" style="799" customWidth="1"/>
    <col min="8461" max="8461" width="52.7109375" style="799" customWidth="1"/>
    <col min="8462" max="8465" width="0" style="799" hidden="1" customWidth="1"/>
    <col min="8466" max="8466" width="12.28515625" style="799" customWidth="1"/>
    <col min="8467" max="8467" width="6.42578125" style="799" customWidth="1"/>
    <col min="8468" max="8468" width="12.28515625" style="799" customWidth="1"/>
    <col min="8469" max="8469" width="0" style="799" hidden="1" customWidth="1"/>
    <col min="8470" max="8470" width="3.7109375" style="799" customWidth="1"/>
    <col min="8471" max="8471" width="11.140625" style="799" bestFit="1" customWidth="1"/>
    <col min="8472" max="8473" width="10.5703125" style="799"/>
    <col min="8474" max="8474" width="11.140625" style="799" customWidth="1"/>
    <col min="8475" max="8704" width="10.5703125" style="799"/>
    <col min="8705" max="8712" width="0" style="799" hidden="1" customWidth="1"/>
    <col min="8713" max="8713" width="3.7109375" style="799" customWidth="1"/>
    <col min="8714" max="8714" width="3.85546875" style="799" customWidth="1"/>
    <col min="8715" max="8715" width="3.7109375" style="799" customWidth="1"/>
    <col min="8716" max="8716" width="12.7109375" style="799" customWidth="1"/>
    <col min="8717" max="8717" width="52.7109375" style="799" customWidth="1"/>
    <col min="8718" max="8721" width="0" style="799" hidden="1" customWidth="1"/>
    <col min="8722" max="8722" width="12.28515625" style="799" customWidth="1"/>
    <col min="8723" max="8723" width="6.42578125" style="799" customWidth="1"/>
    <col min="8724" max="8724" width="12.28515625" style="799" customWidth="1"/>
    <col min="8725" max="8725" width="0" style="799" hidden="1" customWidth="1"/>
    <col min="8726" max="8726" width="3.7109375" style="799" customWidth="1"/>
    <col min="8727" max="8727" width="11.140625" style="799" bestFit="1" customWidth="1"/>
    <col min="8728" max="8729" width="10.5703125" style="799"/>
    <col min="8730" max="8730" width="11.140625" style="799" customWidth="1"/>
    <col min="8731" max="8960" width="10.5703125" style="799"/>
    <col min="8961" max="8968" width="0" style="799" hidden="1" customWidth="1"/>
    <col min="8969" max="8969" width="3.7109375" style="799" customWidth="1"/>
    <col min="8970" max="8970" width="3.85546875" style="799" customWidth="1"/>
    <col min="8971" max="8971" width="3.7109375" style="799" customWidth="1"/>
    <col min="8972" max="8972" width="12.7109375" style="799" customWidth="1"/>
    <col min="8973" max="8973" width="52.7109375" style="799" customWidth="1"/>
    <col min="8974" max="8977" width="0" style="799" hidden="1" customWidth="1"/>
    <col min="8978" max="8978" width="12.28515625" style="799" customWidth="1"/>
    <col min="8979" max="8979" width="6.42578125" style="799" customWidth="1"/>
    <col min="8980" max="8980" width="12.28515625" style="799" customWidth="1"/>
    <col min="8981" max="8981" width="0" style="799" hidden="1" customWidth="1"/>
    <col min="8982" max="8982" width="3.7109375" style="799" customWidth="1"/>
    <col min="8983" max="8983" width="11.140625" style="799" bestFit="1" customWidth="1"/>
    <col min="8984" max="8985" width="10.5703125" style="799"/>
    <col min="8986" max="8986" width="11.140625" style="799" customWidth="1"/>
    <col min="8987" max="9216" width="10.5703125" style="799"/>
    <col min="9217" max="9224" width="0" style="799" hidden="1" customWidth="1"/>
    <col min="9225" max="9225" width="3.7109375" style="799" customWidth="1"/>
    <col min="9226" max="9226" width="3.85546875" style="799" customWidth="1"/>
    <col min="9227" max="9227" width="3.7109375" style="799" customWidth="1"/>
    <col min="9228" max="9228" width="12.7109375" style="799" customWidth="1"/>
    <col min="9229" max="9229" width="52.7109375" style="799" customWidth="1"/>
    <col min="9230" max="9233" width="0" style="799" hidden="1" customWidth="1"/>
    <col min="9234" max="9234" width="12.28515625" style="799" customWidth="1"/>
    <col min="9235" max="9235" width="6.42578125" style="799" customWidth="1"/>
    <col min="9236" max="9236" width="12.28515625" style="799" customWidth="1"/>
    <col min="9237" max="9237" width="0" style="799" hidden="1" customWidth="1"/>
    <col min="9238" max="9238" width="3.7109375" style="799" customWidth="1"/>
    <col min="9239" max="9239" width="11.140625" style="799" bestFit="1" customWidth="1"/>
    <col min="9240" max="9241" width="10.5703125" style="799"/>
    <col min="9242" max="9242" width="11.140625" style="799" customWidth="1"/>
    <col min="9243" max="9472" width="10.5703125" style="799"/>
    <col min="9473" max="9480" width="0" style="799" hidden="1" customWidth="1"/>
    <col min="9481" max="9481" width="3.7109375" style="799" customWidth="1"/>
    <col min="9482" max="9482" width="3.85546875" style="799" customWidth="1"/>
    <col min="9483" max="9483" width="3.7109375" style="799" customWidth="1"/>
    <col min="9484" max="9484" width="12.7109375" style="799" customWidth="1"/>
    <col min="9485" max="9485" width="52.7109375" style="799" customWidth="1"/>
    <col min="9486" max="9489" width="0" style="799" hidden="1" customWidth="1"/>
    <col min="9490" max="9490" width="12.28515625" style="799" customWidth="1"/>
    <col min="9491" max="9491" width="6.42578125" style="799" customWidth="1"/>
    <col min="9492" max="9492" width="12.28515625" style="799" customWidth="1"/>
    <col min="9493" max="9493" width="0" style="799" hidden="1" customWidth="1"/>
    <col min="9494" max="9494" width="3.7109375" style="799" customWidth="1"/>
    <col min="9495" max="9495" width="11.140625" style="799" bestFit="1" customWidth="1"/>
    <col min="9496" max="9497" width="10.5703125" style="799"/>
    <col min="9498" max="9498" width="11.140625" style="799" customWidth="1"/>
    <col min="9499" max="9728" width="10.5703125" style="799"/>
    <col min="9729" max="9736" width="0" style="799" hidden="1" customWidth="1"/>
    <col min="9737" max="9737" width="3.7109375" style="799" customWidth="1"/>
    <col min="9738" max="9738" width="3.85546875" style="799" customWidth="1"/>
    <col min="9739" max="9739" width="3.7109375" style="799" customWidth="1"/>
    <col min="9740" max="9740" width="12.7109375" style="799" customWidth="1"/>
    <col min="9741" max="9741" width="52.7109375" style="799" customWidth="1"/>
    <col min="9742" max="9745" width="0" style="799" hidden="1" customWidth="1"/>
    <col min="9746" max="9746" width="12.28515625" style="799" customWidth="1"/>
    <col min="9747" max="9747" width="6.42578125" style="799" customWidth="1"/>
    <col min="9748" max="9748" width="12.28515625" style="799" customWidth="1"/>
    <col min="9749" max="9749" width="0" style="799" hidden="1" customWidth="1"/>
    <col min="9750" max="9750" width="3.7109375" style="799" customWidth="1"/>
    <col min="9751" max="9751" width="11.140625" style="799" bestFit="1" customWidth="1"/>
    <col min="9752" max="9753" width="10.5703125" style="799"/>
    <col min="9754" max="9754" width="11.140625" style="799" customWidth="1"/>
    <col min="9755" max="9984" width="10.5703125" style="799"/>
    <col min="9985" max="9992" width="0" style="799" hidden="1" customWidth="1"/>
    <col min="9993" max="9993" width="3.7109375" style="799" customWidth="1"/>
    <col min="9994" max="9994" width="3.85546875" style="799" customWidth="1"/>
    <col min="9995" max="9995" width="3.7109375" style="799" customWidth="1"/>
    <col min="9996" max="9996" width="12.7109375" style="799" customWidth="1"/>
    <col min="9997" max="9997" width="52.7109375" style="799" customWidth="1"/>
    <col min="9998" max="10001" width="0" style="799" hidden="1" customWidth="1"/>
    <col min="10002" max="10002" width="12.28515625" style="799" customWidth="1"/>
    <col min="10003" max="10003" width="6.42578125" style="799" customWidth="1"/>
    <col min="10004" max="10004" width="12.28515625" style="799" customWidth="1"/>
    <col min="10005" max="10005" width="0" style="799" hidden="1" customWidth="1"/>
    <col min="10006" max="10006" width="3.7109375" style="799" customWidth="1"/>
    <col min="10007" max="10007" width="11.140625" style="799" bestFit="1" customWidth="1"/>
    <col min="10008" max="10009" width="10.5703125" style="799"/>
    <col min="10010" max="10010" width="11.140625" style="799" customWidth="1"/>
    <col min="10011" max="10240" width="10.5703125" style="799"/>
    <col min="10241" max="10248" width="0" style="799" hidden="1" customWidth="1"/>
    <col min="10249" max="10249" width="3.7109375" style="799" customWidth="1"/>
    <col min="10250" max="10250" width="3.85546875" style="799" customWidth="1"/>
    <col min="10251" max="10251" width="3.7109375" style="799" customWidth="1"/>
    <col min="10252" max="10252" width="12.7109375" style="799" customWidth="1"/>
    <col min="10253" max="10253" width="52.7109375" style="799" customWidth="1"/>
    <col min="10254" max="10257" width="0" style="799" hidden="1" customWidth="1"/>
    <col min="10258" max="10258" width="12.28515625" style="799" customWidth="1"/>
    <col min="10259" max="10259" width="6.42578125" style="799" customWidth="1"/>
    <col min="10260" max="10260" width="12.28515625" style="799" customWidth="1"/>
    <col min="10261" max="10261" width="0" style="799" hidden="1" customWidth="1"/>
    <col min="10262" max="10262" width="3.7109375" style="799" customWidth="1"/>
    <col min="10263" max="10263" width="11.140625" style="799" bestFit="1" customWidth="1"/>
    <col min="10264" max="10265" width="10.5703125" style="799"/>
    <col min="10266" max="10266" width="11.140625" style="799" customWidth="1"/>
    <col min="10267" max="10496" width="10.5703125" style="799"/>
    <col min="10497" max="10504" width="0" style="799" hidden="1" customWidth="1"/>
    <col min="10505" max="10505" width="3.7109375" style="799" customWidth="1"/>
    <col min="10506" max="10506" width="3.85546875" style="799" customWidth="1"/>
    <col min="10507" max="10507" width="3.7109375" style="799" customWidth="1"/>
    <col min="10508" max="10508" width="12.7109375" style="799" customWidth="1"/>
    <col min="10509" max="10509" width="52.7109375" style="799" customWidth="1"/>
    <col min="10510" max="10513" width="0" style="799" hidden="1" customWidth="1"/>
    <col min="10514" max="10514" width="12.28515625" style="799" customWidth="1"/>
    <col min="10515" max="10515" width="6.42578125" style="799" customWidth="1"/>
    <col min="10516" max="10516" width="12.28515625" style="799" customWidth="1"/>
    <col min="10517" max="10517" width="0" style="799" hidden="1" customWidth="1"/>
    <col min="10518" max="10518" width="3.7109375" style="799" customWidth="1"/>
    <col min="10519" max="10519" width="11.140625" style="799" bestFit="1" customWidth="1"/>
    <col min="10520" max="10521" width="10.5703125" style="799"/>
    <col min="10522" max="10522" width="11.140625" style="799" customWidth="1"/>
    <col min="10523" max="10752" width="10.5703125" style="799"/>
    <col min="10753" max="10760" width="0" style="799" hidden="1" customWidth="1"/>
    <col min="10761" max="10761" width="3.7109375" style="799" customWidth="1"/>
    <col min="10762" max="10762" width="3.85546875" style="799" customWidth="1"/>
    <col min="10763" max="10763" width="3.7109375" style="799" customWidth="1"/>
    <col min="10764" max="10764" width="12.7109375" style="799" customWidth="1"/>
    <col min="10765" max="10765" width="52.7109375" style="799" customWidth="1"/>
    <col min="10766" max="10769" width="0" style="799" hidden="1" customWidth="1"/>
    <col min="10770" max="10770" width="12.28515625" style="799" customWidth="1"/>
    <col min="10771" max="10771" width="6.42578125" style="799" customWidth="1"/>
    <col min="10772" max="10772" width="12.28515625" style="799" customWidth="1"/>
    <col min="10773" max="10773" width="0" style="799" hidden="1" customWidth="1"/>
    <col min="10774" max="10774" width="3.7109375" style="799" customWidth="1"/>
    <col min="10775" max="10775" width="11.140625" style="799" bestFit="1" customWidth="1"/>
    <col min="10776" max="10777" width="10.5703125" style="799"/>
    <col min="10778" max="10778" width="11.140625" style="799" customWidth="1"/>
    <col min="10779" max="11008" width="10.5703125" style="799"/>
    <col min="11009" max="11016" width="0" style="799" hidden="1" customWidth="1"/>
    <col min="11017" max="11017" width="3.7109375" style="799" customWidth="1"/>
    <col min="11018" max="11018" width="3.85546875" style="799" customWidth="1"/>
    <col min="11019" max="11019" width="3.7109375" style="799" customWidth="1"/>
    <col min="11020" max="11020" width="12.7109375" style="799" customWidth="1"/>
    <col min="11021" max="11021" width="52.7109375" style="799" customWidth="1"/>
    <col min="11022" max="11025" width="0" style="799" hidden="1" customWidth="1"/>
    <col min="11026" max="11026" width="12.28515625" style="799" customWidth="1"/>
    <col min="11027" max="11027" width="6.42578125" style="799" customWidth="1"/>
    <col min="11028" max="11028" width="12.28515625" style="799" customWidth="1"/>
    <col min="11029" max="11029" width="0" style="799" hidden="1" customWidth="1"/>
    <col min="11030" max="11030" width="3.7109375" style="799" customWidth="1"/>
    <col min="11031" max="11031" width="11.140625" style="799" bestFit="1" customWidth="1"/>
    <col min="11032" max="11033" width="10.5703125" style="799"/>
    <col min="11034" max="11034" width="11.140625" style="799" customWidth="1"/>
    <col min="11035" max="11264" width="10.5703125" style="799"/>
    <col min="11265" max="11272" width="0" style="799" hidden="1" customWidth="1"/>
    <col min="11273" max="11273" width="3.7109375" style="799" customWidth="1"/>
    <col min="11274" max="11274" width="3.85546875" style="799" customWidth="1"/>
    <col min="11275" max="11275" width="3.7109375" style="799" customWidth="1"/>
    <col min="11276" max="11276" width="12.7109375" style="799" customWidth="1"/>
    <col min="11277" max="11277" width="52.7109375" style="799" customWidth="1"/>
    <col min="11278" max="11281" width="0" style="799" hidden="1" customWidth="1"/>
    <col min="11282" max="11282" width="12.28515625" style="799" customWidth="1"/>
    <col min="11283" max="11283" width="6.42578125" style="799" customWidth="1"/>
    <col min="11284" max="11284" width="12.28515625" style="799" customWidth="1"/>
    <col min="11285" max="11285" width="0" style="799" hidden="1" customWidth="1"/>
    <col min="11286" max="11286" width="3.7109375" style="799" customWidth="1"/>
    <col min="11287" max="11287" width="11.140625" style="799" bestFit="1" customWidth="1"/>
    <col min="11288" max="11289" width="10.5703125" style="799"/>
    <col min="11290" max="11290" width="11.140625" style="799" customWidth="1"/>
    <col min="11291" max="11520" width="10.5703125" style="799"/>
    <col min="11521" max="11528" width="0" style="799" hidden="1" customWidth="1"/>
    <col min="11529" max="11529" width="3.7109375" style="799" customWidth="1"/>
    <col min="11530" max="11530" width="3.85546875" style="799" customWidth="1"/>
    <col min="11531" max="11531" width="3.7109375" style="799" customWidth="1"/>
    <col min="11532" max="11532" width="12.7109375" style="799" customWidth="1"/>
    <col min="11533" max="11533" width="52.7109375" style="799" customWidth="1"/>
    <col min="11534" max="11537" width="0" style="799" hidden="1" customWidth="1"/>
    <col min="11538" max="11538" width="12.28515625" style="799" customWidth="1"/>
    <col min="11539" max="11539" width="6.42578125" style="799" customWidth="1"/>
    <col min="11540" max="11540" width="12.28515625" style="799" customWidth="1"/>
    <col min="11541" max="11541" width="0" style="799" hidden="1" customWidth="1"/>
    <col min="11542" max="11542" width="3.7109375" style="799" customWidth="1"/>
    <col min="11543" max="11543" width="11.140625" style="799" bestFit="1" customWidth="1"/>
    <col min="11544" max="11545" width="10.5703125" style="799"/>
    <col min="11546" max="11546" width="11.140625" style="799" customWidth="1"/>
    <col min="11547" max="11776" width="10.5703125" style="799"/>
    <col min="11777" max="11784" width="0" style="799" hidden="1" customWidth="1"/>
    <col min="11785" max="11785" width="3.7109375" style="799" customWidth="1"/>
    <col min="11786" max="11786" width="3.85546875" style="799" customWidth="1"/>
    <col min="11787" max="11787" width="3.7109375" style="799" customWidth="1"/>
    <col min="11788" max="11788" width="12.7109375" style="799" customWidth="1"/>
    <col min="11789" max="11789" width="52.7109375" style="799" customWidth="1"/>
    <col min="11790" max="11793" width="0" style="799" hidden="1" customWidth="1"/>
    <col min="11794" max="11794" width="12.28515625" style="799" customWidth="1"/>
    <col min="11795" max="11795" width="6.42578125" style="799" customWidth="1"/>
    <col min="11796" max="11796" width="12.28515625" style="799" customWidth="1"/>
    <col min="11797" max="11797" width="0" style="799" hidden="1" customWidth="1"/>
    <col min="11798" max="11798" width="3.7109375" style="799" customWidth="1"/>
    <col min="11799" max="11799" width="11.140625" style="799" bestFit="1" customWidth="1"/>
    <col min="11800" max="11801" width="10.5703125" style="799"/>
    <col min="11802" max="11802" width="11.140625" style="799" customWidth="1"/>
    <col min="11803" max="12032" width="10.5703125" style="799"/>
    <col min="12033" max="12040" width="0" style="799" hidden="1" customWidth="1"/>
    <col min="12041" max="12041" width="3.7109375" style="799" customWidth="1"/>
    <col min="12042" max="12042" width="3.85546875" style="799" customWidth="1"/>
    <col min="12043" max="12043" width="3.7109375" style="799" customWidth="1"/>
    <col min="12044" max="12044" width="12.7109375" style="799" customWidth="1"/>
    <col min="12045" max="12045" width="52.7109375" style="799" customWidth="1"/>
    <col min="12046" max="12049" width="0" style="799" hidden="1" customWidth="1"/>
    <col min="12050" max="12050" width="12.28515625" style="799" customWidth="1"/>
    <col min="12051" max="12051" width="6.42578125" style="799" customWidth="1"/>
    <col min="12052" max="12052" width="12.28515625" style="799" customWidth="1"/>
    <col min="12053" max="12053" width="0" style="799" hidden="1" customWidth="1"/>
    <col min="12054" max="12054" width="3.7109375" style="799" customWidth="1"/>
    <col min="12055" max="12055" width="11.140625" style="799" bestFit="1" customWidth="1"/>
    <col min="12056" max="12057" width="10.5703125" style="799"/>
    <col min="12058" max="12058" width="11.140625" style="799" customWidth="1"/>
    <col min="12059" max="12288" width="10.5703125" style="799"/>
    <col min="12289" max="12296" width="0" style="799" hidden="1" customWidth="1"/>
    <col min="12297" max="12297" width="3.7109375" style="799" customWidth="1"/>
    <col min="12298" max="12298" width="3.85546875" style="799" customWidth="1"/>
    <col min="12299" max="12299" width="3.7109375" style="799" customWidth="1"/>
    <col min="12300" max="12300" width="12.7109375" style="799" customWidth="1"/>
    <col min="12301" max="12301" width="52.7109375" style="799" customWidth="1"/>
    <col min="12302" max="12305" width="0" style="799" hidden="1" customWidth="1"/>
    <col min="12306" max="12306" width="12.28515625" style="799" customWidth="1"/>
    <col min="12307" max="12307" width="6.42578125" style="799" customWidth="1"/>
    <col min="12308" max="12308" width="12.28515625" style="799" customWidth="1"/>
    <col min="12309" max="12309" width="0" style="799" hidden="1" customWidth="1"/>
    <col min="12310" max="12310" width="3.7109375" style="799" customWidth="1"/>
    <col min="12311" max="12311" width="11.140625" style="799" bestFit="1" customWidth="1"/>
    <col min="12312" max="12313" width="10.5703125" style="799"/>
    <col min="12314" max="12314" width="11.140625" style="799" customWidth="1"/>
    <col min="12315" max="12544" width="10.5703125" style="799"/>
    <col min="12545" max="12552" width="0" style="799" hidden="1" customWidth="1"/>
    <col min="12553" max="12553" width="3.7109375" style="799" customWidth="1"/>
    <col min="12554" max="12554" width="3.85546875" style="799" customWidth="1"/>
    <col min="12555" max="12555" width="3.7109375" style="799" customWidth="1"/>
    <col min="12556" max="12556" width="12.7109375" style="799" customWidth="1"/>
    <col min="12557" max="12557" width="52.7109375" style="799" customWidth="1"/>
    <col min="12558" max="12561" width="0" style="799" hidden="1" customWidth="1"/>
    <col min="12562" max="12562" width="12.28515625" style="799" customWidth="1"/>
    <col min="12563" max="12563" width="6.42578125" style="799" customWidth="1"/>
    <col min="12564" max="12564" width="12.28515625" style="799" customWidth="1"/>
    <col min="12565" max="12565" width="0" style="799" hidden="1" customWidth="1"/>
    <col min="12566" max="12566" width="3.7109375" style="799" customWidth="1"/>
    <col min="12567" max="12567" width="11.140625" style="799" bestFit="1" customWidth="1"/>
    <col min="12568" max="12569" width="10.5703125" style="799"/>
    <col min="12570" max="12570" width="11.140625" style="799" customWidth="1"/>
    <col min="12571" max="12800" width="10.5703125" style="799"/>
    <col min="12801" max="12808" width="0" style="799" hidden="1" customWidth="1"/>
    <col min="12809" max="12809" width="3.7109375" style="799" customWidth="1"/>
    <col min="12810" max="12810" width="3.85546875" style="799" customWidth="1"/>
    <col min="12811" max="12811" width="3.7109375" style="799" customWidth="1"/>
    <col min="12812" max="12812" width="12.7109375" style="799" customWidth="1"/>
    <col min="12813" max="12813" width="52.7109375" style="799" customWidth="1"/>
    <col min="12814" max="12817" width="0" style="799" hidden="1" customWidth="1"/>
    <col min="12818" max="12818" width="12.28515625" style="799" customWidth="1"/>
    <col min="12819" max="12819" width="6.42578125" style="799" customWidth="1"/>
    <col min="12820" max="12820" width="12.28515625" style="799" customWidth="1"/>
    <col min="12821" max="12821" width="0" style="799" hidden="1" customWidth="1"/>
    <col min="12822" max="12822" width="3.7109375" style="799" customWidth="1"/>
    <col min="12823" max="12823" width="11.140625" style="799" bestFit="1" customWidth="1"/>
    <col min="12824" max="12825" width="10.5703125" style="799"/>
    <col min="12826" max="12826" width="11.140625" style="799" customWidth="1"/>
    <col min="12827" max="13056" width="10.5703125" style="799"/>
    <col min="13057" max="13064" width="0" style="799" hidden="1" customWidth="1"/>
    <col min="13065" max="13065" width="3.7109375" style="799" customWidth="1"/>
    <col min="13066" max="13066" width="3.85546875" style="799" customWidth="1"/>
    <col min="13067" max="13067" width="3.7109375" style="799" customWidth="1"/>
    <col min="13068" max="13068" width="12.7109375" style="799" customWidth="1"/>
    <col min="13069" max="13069" width="52.7109375" style="799" customWidth="1"/>
    <col min="13070" max="13073" width="0" style="799" hidden="1" customWidth="1"/>
    <col min="13074" max="13074" width="12.28515625" style="799" customWidth="1"/>
    <col min="13075" max="13075" width="6.42578125" style="799" customWidth="1"/>
    <col min="13076" max="13076" width="12.28515625" style="799" customWidth="1"/>
    <col min="13077" max="13077" width="0" style="799" hidden="1" customWidth="1"/>
    <col min="13078" max="13078" width="3.7109375" style="799" customWidth="1"/>
    <col min="13079" max="13079" width="11.140625" style="799" bestFit="1" customWidth="1"/>
    <col min="13080" max="13081" width="10.5703125" style="799"/>
    <col min="13082" max="13082" width="11.140625" style="799" customWidth="1"/>
    <col min="13083" max="13312" width="10.5703125" style="799"/>
    <col min="13313" max="13320" width="0" style="799" hidden="1" customWidth="1"/>
    <col min="13321" max="13321" width="3.7109375" style="799" customWidth="1"/>
    <col min="13322" max="13322" width="3.85546875" style="799" customWidth="1"/>
    <col min="13323" max="13323" width="3.7109375" style="799" customWidth="1"/>
    <col min="13324" max="13324" width="12.7109375" style="799" customWidth="1"/>
    <col min="13325" max="13325" width="52.7109375" style="799" customWidth="1"/>
    <col min="13326" max="13329" width="0" style="799" hidden="1" customWidth="1"/>
    <col min="13330" max="13330" width="12.28515625" style="799" customWidth="1"/>
    <col min="13331" max="13331" width="6.42578125" style="799" customWidth="1"/>
    <col min="13332" max="13332" width="12.28515625" style="799" customWidth="1"/>
    <col min="13333" max="13333" width="0" style="799" hidden="1" customWidth="1"/>
    <col min="13334" max="13334" width="3.7109375" style="799" customWidth="1"/>
    <col min="13335" max="13335" width="11.140625" style="799" bestFit="1" customWidth="1"/>
    <col min="13336" max="13337" width="10.5703125" style="799"/>
    <col min="13338" max="13338" width="11.140625" style="799" customWidth="1"/>
    <col min="13339" max="13568" width="10.5703125" style="799"/>
    <col min="13569" max="13576" width="0" style="799" hidden="1" customWidth="1"/>
    <col min="13577" max="13577" width="3.7109375" style="799" customWidth="1"/>
    <col min="13578" max="13578" width="3.85546875" style="799" customWidth="1"/>
    <col min="13579" max="13579" width="3.7109375" style="799" customWidth="1"/>
    <col min="13580" max="13580" width="12.7109375" style="799" customWidth="1"/>
    <col min="13581" max="13581" width="52.7109375" style="799" customWidth="1"/>
    <col min="13582" max="13585" width="0" style="799" hidden="1" customWidth="1"/>
    <col min="13586" max="13586" width="12.28515625" style="799" customWidth="1"/>
    <col min="13587" max="13587" width="6.42578125" style="799" customWidth="1"/>
    <col min="13588" max="13588" width="12.28515625" style="799" customWidth="1"/>
    <col min="13589" max="13589" width="0" style="799" hidden="1" customWidth="1"/>
    <col min="13590" max="13590" width="3.7109375" style="799" customWidth="1"/>
    <col min="13591" max="13591" width="11.140625" style="799" bestFit="1" customWidth="1"/>
    <col min="13592" max="13593" width="10.5703125" style="799"/>
    <col min="13594" max="13594" width="11.140625" style="799" customWidth="1"/>
    <col min="13595" max="13824" width="10.5703125" style="799"/>
    <col min="13825" max="13832" width="0" style="799" hidden="1" customWidth="1"/>
    <col min="13833" max="13833" width="3.7109375" style="799" customWidth="1"/>
    <col min="13834" max="13834" width="3.85546875" style="799" customWidth="1"/>
    <col min="13835" max="13835" width="3.7109375" style="799" customWidth="1"/>
    <col min="13836" max="13836" width="12.7109375" style="799" customWidth="1"/>
    <col min="13837" max="13837" width="52.7109375" style="799" customWidth="1"/>
    <col min="13838" max="13841" width="0" style="799" hidden="1" customWidth="1"/>
    <col min="13842" max="13842" width="12.28515625" style="799" customWidth="1"/>
    <col min="13843" max="13843" width="6.42578125" style="799" customWidth="1"/>
    <col min="13844" max="13844" width="12.28515625" style="799" customWidth="1"/>
    <col min="13845" max="13845" width="0" style="799" hidden="1" customWidth="1"/>
    <col min="13846" max="13846" width="3.7109375" style="799" customWidth="1"/>
    <col min="13847" max="13847" width="11.140625" style="799" bestFit="1" customWidth="1"/>
    <col min="13848" max="13849" width="10.5703125" style="799"/>
    <col min="13850" max="13850" width="11.140625" style="799" customWidth="1"/>
    <col min="13851" max="14080" width="10.5703125" style="799"/>
    <col min="14081" max="14088" width="0" style="799" hidden="1" customWidth="1"/>
    <col min="14089" max="14089" width="3.7109375" style="799" customWidth="1"/>
    <col min="14090" max="14090" width="3.85546875" style="799" customWidth="1"/>
    <col min="14091" max="14091" width="3.7109375" style="799" customWidth="1"/>
    <col min="14092" max="14092" width="12.7109375" style="799" customWidth="1"/>
    <col min="14093" max="14093" width="52.7109375" style="799" customWidth="1"/>
    <col min="14094" max="14097" width="0" style="799" hidden="1" customWidth="1"/>
    <col min="14098" max="14098" width="12.28515625" style="799" customWidth="1"/>
    <col min="14099" max="14099" width="6.42578125" style="799" customWidth="1"/>
    <col min="14100" max="14100" width="12.28515625" style="799" customWidth="1"/>
    <col min="14101" max="14101" width="0" style="799" hidden="1" customWidth="1"/>
    <col min="14102" max="14102" width="3.7109375" style="799" customWidth="1"/>
    <col min="14103" max="14103" width="11.140625" style="799" bestFit="1" customWidth="1"/>
    <col min="14104" max="14105" width="10.5703125" style="799"/>
    <col min="14106" max="14106" width="11.140625" style="799" customWidth="1"/>
    <col min="14107" max="14336" width="10.5703125" style="799"/>
    <col min="14337" max="14344" width="0" style="799" hidden="1" customWidth="1"/>
    <col min="14345" max="14345" width="3.7109375" style="799" customWidth="1"/>
    <col min="14346" max="14346" width="3.85546875" style="799" customWidth="1"/>
    <col min="14347" max="14347" width="3.7109375" style="799" customWidth="1"/>
    <col min="14348" max="14348" width="12.7109375" style="799" customWidth="1"/>
    <col min="14349" max="14349" width="52.7109375" style="799" customWidth="1"/>
    <col min="14350" max="14353" width="0" style="799" hidden="1" customWidth="1"/>
    <col min="14354" max="14354" width="12.28515625" style="799" customWidth="1"/>
    <col min="14355" max="14355" width="6.42578125" style="799" customWidth="1"/>
    <col min="14356" max="14356" width="12.28515625" style="799" customWidth="1"/>
    <col min="14357" max="14357" width="0" style="799" hidden="1" customWidth="1"/>
    <col min="14358" max="14358" width="3.7109375" style="799" customWidth="1"/>
    <col min="14359" max="14359" width="11.140625" style="799" bestFit="1" customWidth="1"/>
    <col min="14360" max="14361" width="10.5703125" style="799"/>
    <col min="14362" max="14362" width="11.140625" style="799" customWidth="1"/>
    <col min="14363" max="14592" width="10.5703125" style="799"/>
    <col min="14593" max="14600" width="0" style="799" hidden="1" customWidth="1"/>
    <col min="14601" max="14601" width="3.7109375" style="799" customWidth="1"/>
    <col min="14602" max="14602" width="3.85546875" style="799" customWidth="1"/>
    <col min="14603" max="14603" width="3.7109375" style="799" customWidth="1"/>
    <col min="14604" max="14604" width="12.7109375" style="799" customWidth="1"/>
    <col min="14605" max="14605" width="52.7109375" style="799" customWidth="1"/>
    <col min="14606" max="14609" width="0" style="799" hidden="1" customWidth="1"/>
    <col min="14610" max="14610" width="12.28515625" style="799" customWidth="1"/>
    <col min="14611" max="14611" width="6.42578125" style="799" customWidth="1"/>
    <col min="14612" max="14612" width="12.28515625" style="799" customWidth="1"/>
    <col min="14613" max="14613" width="0" style="799" hidden="1" customWidth="1"/>
    <col min="14614" max="14614" width="3.7109375" style="799" customWidth="1"/>
    <col min="14615" max="14615" width="11.140625" style="799" bestFit="1" customWidth="1"/>
    <col min="14616" max="14617" width="10.5703125" style="799"/>
    <col min="14618" max="14618" width="11.140625" style="799" customWidth="1"/>
    <col min="14619" max="14848" width="10.5703125" style="799"/>
    <col min="14849" max="14856" width="0" style="799" hidden="1" customWidth="1"/>
    <col min="14857" max="14857" width="3.7109375" style="799" customWidth="1"/>
    <col min="14858" max="14858" width="3.85546875" style="799" customWidth="1"/>
    <col min="14859" max="14859" width="3.7109375" style="799" customWidth="1"/>
    <col min="14860" max="14860" width="12.7109375" style="799" customWidth="1"/>
    <col min="14861" max="14861" width="52.7109375" style="799" customWidth="1"/>
    <col min="14862" max="14865" width="0" style="799" hidden="1" customWidth="1"/>
    <col min="14866" max="14866" width="12.28515625" style="799" customWidth="1"/>
    <col min="14867" max="14867" width="6.42578125" style="799" customWidth="1"/>
    <col min="14868" max="14868" width="12.28515625" style="799" customWidth="1"/>
    <col min="14869" max="14869" width="0" style="799" hidden="1" customWidth="1"/>
    <col min="14870" max="14870" width="3.7109375" style="799" customWidth="1"/>
    <col min="14871" max="14871" width="11.140625" style="799" bestFit="1" customWidth="1"/>
    <col min="14872" max="14873" width="10.5703125" style="799"/>
    <col min="14874" max="14874" width="11.140625" style="799" customWidth="1"/>
    <col min="14875" max="15104" width="10.5703125" style="799"/>
    <col min="15105" max="15112" width="0" style="799" hidden="1" customWidth="1"/>
    <col min="15113" max="15113" width="3.7109375" style="799" customWidth="1"/>
    <col min="15114" max="15114" width="3.85546875" style="799" customWidth="1"/>
    <col min="15115" max="15115" width="3.7109375" style="799" customWidth="1"/>
    <col min="15116" max="15116" width="12.7109375" style="799" customWidth="1"/>
    <col min="15117" max="15117" width="52.7109375" style="799" customWidth="1"/>
    <col min="15118" max="15121" width="0" style="799" hidden="1" customWidth="1"/>
    <col min="15122" max="15122" width="12.28515625" style="799" customWidth="1"/>
    <col min="15123" max="15123" width="6.42578125" style="799" customWidth="1"/>
    <col min="15124" max="15124" width="12.28515625" style="799" customWidth="1"/>
    <col min="15125" max="15125" width="0" style="799" hidden="1" customWidth="1"/>
    <col min="15126" max="15126" width="3.7109375" style="799" customWidth="1"/>
    <col min="15127" max="15127" width="11.140625" style="799" bestFit="1" customWidth="1"/>
    <col min="15128" max="15129" width="10.5703125" style="799"/>
    <col min="15130" max="15130" width="11.140625" style="799" customWidth="1"/>
    <col min="15131" max="15360" width="10.5703125" style="799"/>
    <col min="15361" max="15368" width="0" style="799" hidden="1" customWidth="1"/>
    <col min="15369" max="15369" width="3.7109375" style="799" customWidth="1"/>
    <col min="15370" max="15370" width="3.85546875" style="799" customWidth="1"/>
    <col min="15371" max="15371" width="3.7109375" style="799" customWidth="1"/>
    <col min="15372" max="15372" width="12.7109375" style="799" customWidth="1"/>
    <col min="15373" max="15373" width="52.7109375" style="799" customWidth="1"/>
    <col min="15374" max="15377" width="0" style="799" hidden="1" customWidth="1"/>
    <col min="15378" max="15378" width="12.28515625" style="799" customWidth="1"/>
    <col min="15379" max="15379" width="6.42578125" style="799" customWidth="1"/>
    <col min="15380" max="15380" width="12.28515625" style="799" customWidth="1"/>
    <col min="15381" max="15381" width="0" style="799" hidden="1" customWidth="1"/>
    <col min="15382" max="15382" width="3.7109375" style="799" customWidth="1"/>
    <col min="15383" max="15383" width="11.140625" style="799" bestFit="1" customWidth="1"/>
    <col min="15384" max="15385" width="10.5703125" style="799"/>
    <col min="15386" max="15386" width="11.140625" style="799" customWidth="1"/>
    <col min="15387" max="15616" width="10.5703125" style="799"/>
    <col min="15617" max="15624" width="0" style="799" hidden="1" customWidth="1"/>
    <col min="15625" max="15625" width="3.7109375" style="799" customWidth="1"/>
    <col min="15626" max="15626" width="3.85546875" style="799" customWidth="1"/>
    <col min="15627" max="15627" width="3.7109375" style="799" customWidth="1"/>
    <col min="15628" max="15628" width="12.7109375" style="799" customWidth="1"/>
    <col min="15629" max="15629" width="52.7109375" style="799" customWidth="1"/>
    <col min="15630" max="15633" width="0" style="799" hidden="1" customWidth="1"/>
    <col min="15634" max="15634" width="12.28515625" style="799" customWidth="1"/>
    <col min="15635" max="15635" width="6.42578125" style="799" customWidth="1"/>
    <col min="15636" max="15636" width="12.28515625" style="799" customWidth="1"/>
    <col min="15637" max="15637" width="0" style="799" hidden="1" customWidth="1"/>
    <col min="15638" max="15638" width="3.7109375" style="799" customWidth="1"/>
    <col min="15639" max="15639" width="11.140625" style="799" bestFit="1" customWidth="1"/>
    <col min="15640" max="15641" width="10.5703125" style="799"/>
    <col min="15642" max="15642" width="11.140625" style="799" customWidth="1"/>
    <col min="15643" max="15872" width="10.5703125" style="799"/>
    <col min="15873" max="15880" width="0" style="799" hidden="1" customWidth="1"/>
    <col min="15881" max="15881" width="3.7109375" style="799" customWidth="1"/>
    <col min="15882" max="15882" width="3.85546875" style="799" customWidth="1"/>
    <col min="15883" max="15883" width="3.7109375" style="799" customWidth="1"/>
    <col min="15884" max="15884" width="12.7109375" style="799" customWidth="1"/>
    <col min="15885" max="15885" width="52.7109375" style="799" customWidth="1"/>
    <col min="15886" max="15889" width="0" style="799" hidden="1" customWidth="1"/>
    <col min="15890" max="15890" width="12.28515625" style="799" customWidth="1"/>
    <col min="15891" max="15891" width="6.42578125" style="799" customWidth="1"/>
    <col min="15892" max="15892" width="12.28515625" style="799" customWidth="1"/>
    <col min="15893" max="15893" width="0" style="799" hidden="1" customWidth="1"/>
    <col min="15894" max="15894" width="3.7109375" style="799" customWidth="1"/>
    <col min="15895" max="15895" width="11.140625" style="799" bestFit="1" customWidth="1"/>
    <col min="15896" max="15897" width="10.5703125" style="799"/>
    <col min="15898" max="15898" width="11.140625" style="799" customWidth="1"/>
    <col min="15899" max="16128" width="10.5703125" style="799"/>
    <col min="16129" max="16136" width="0" style="799" hidden="1" customWidth="1"/>
    <col min="16137" max="16137" width="3.7109375" style="799" customWidth="1"/>
    <col min="16138" max="16138" width="3.85546875" style="799" customWidth="1"/>
    <col min="16139" max="16139" width="3.7109375" style="799" customWidth="1"/>
    <col min="16140" max="16140" width="12.7109375" style="799" customWidth="1"/>
    <col min="16141" max="16141" width="52.7109375" style="799" customWidth="1"/>
    <col min="16142" max="16145" width="0" style="799" hidden="1" customWidth="1"/>
    <col min="16146" max="16146" width="12.28515625" style="799" customWidth="1"/>
    <col min="16147" max="16147" width="6.42578125" style="799" customWidth="1"/>
    <col min="16148" max="16148" width="12.28515625" style="799" customWidth="1"/>
    <col min="16149" max="16149" width="0" style="799" hidden="1" customWidth="1"/>
    <col min="16150" max="16150" width="3.7109375" style="799" customWidth="1"/>
    <col min="16151" max="16151" width="11.140625" style="799" bestFit="1" customWidth="1"/>
    <col min="16152" max="16153" width="10.5703125" style="799"/>
    <col min="16154" max="16154" width="11.140625" style="799" customWidth="1"/>
    <col min="16155" max="16384" width="10.5703125" style="799"/>
  </cols>
  <sheetData>
    <row r="1" spans="1:34" hidden="1">
      <c r="Q1" s="768"/>
      <c r="R1" s="768"/>
    </row>
    <row r="2" spans="1:34" hidden="1">
      <c r="U2" s="768"/>
    </row>
    <row r="3" spans="1:34" hidden="1"/>
    <row r="4" spans="1:34" ht="3" customHeight="1">
      <c r="J4" s="686"/>
      <c r="K4" s="686"/>
      <c r="L4" s="754"/>
      <c r="M4" s="754"/>
      <c r="N4" s="754"/>
      <c r="O4" s="804"/>
      <c r="P4" s="804"/>
      <c r="Q4" s="804"/>
      <c r="R4" s="804"/>
      <c r="S4" s="804"/>
      <c r="T4" s="804"/>
      <c r="U4" s="804"/>
    </row>
    <row r="5" spans="1:34" ht="22.5" customHeight="1">
      <c r="J5" s="686"/>
      <c r="K5" s="686"/>
      <c r="L5" s="1226" t="s">
        <v>631</v>
      </c>
      <c r="M5" s="1226"/>
      <c r="N5" s="1226"/>
      <c r="O5" s="1226"/>
      <c r="P5" s="1226"/>
      <c r="Q5" s="1226"/>
      <c r="R5" s="1226"/>
      <c r="S5" s="1226"/>
      <c r="T5" s="1226"/>
      <c r="U5" s="664"/>
    </row>
    <row r="6" spans="1:34" ht="3" customHeight="1">
      <c r="J6" s="686"/>
      <c r="K6" s="686"/>
      <c r="L6" s="754"/>
      <c r="M6" s="754"/>
      <c r="N6" s="754"/>
      <c r="O6" s="755"/>
      <c r="P6" s="755"/>
      <c r="Q6" s="755"/>
      <c r="R6" s="755"/>
      <c r="S6" s="755"/>
      <c r="T6" s="755"/>
      <c r="U6" s="755"/>
      <c r="V6" s="804"/>
    </row>
    <row r="7" spans="1:34" ht="33.75">
      <c r="J7" s="686"/>
      <c r="K7" s="686"/>
      <c r="L7" s="754"/>
      <c r="M7" s="617" t="s">
        <v>745</v>
      </c>
      <c r="N7" s="754"/>
      <c r="O7" s="1250"/>
      <c r="P7" s="1251"/>
      <c r="Q7" s="1251"/>
      <c r="R7" s="1251"/>
      <c r="S7" s="1251"/>
      <c r="T7" s="1252"/>
      <c r="U7" s="767"/>
      <c r="V7" s="804"/>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771"/>
      <c r="B9" s="771"/>
      <c r="C9" s="771"/>
      <c r="D9" s="771"/>
      <c r="E9" s="771"/>
      <c r="F9" s="771"/>
      <c r="G9" s="771"/>
      <c r="H9" s="771"/>
      <c r="L9" s="499"/>
      <c r="M9" s="617" t="s">
        <v>502</v>
      </c>
      <c r="N9" s="666"/>
      <c r="O9" s="1232" t="str">
        <f>IF(NameOrPr_ch="",IF(NameOrPr="","",NameOrPr),NameOrPr_ch)</f>
        <v>Комитет по тарифам и ценовой политике Лен.области (ЛенРТК)</v>
      </c>
      <c r="P9" s="1232"/>
      <c r="Q9" s="1232"/>
      <c r="R9" s="1232"/>
      <c r="S9" s="1232"/>
      <c r="T9" s="1232"/>
      <c r="U9" s="767"/>
      <c r="V9" s="767"/>
      <c r="W9" s="519"/>
      <c r="X9" s="771"/>
      <c r="Y9" s="771"/>
      <c r="Z9" s="771"/>
      <c r="AA9" s="771"/>
      <c r="AB9" s="771"/>
      <c r="AC9" s="771"/>
      <c r="AD9" s="771"/>
      <c r="AE9" s="771"/>
      <c r="AF9" s="771"/>
      <c r="AG9" s="771"/>
      <c r="AH9" s="771"/>
    </row>
    <row r="10" spans="1:34" s="570" customFormat="1" ht="18.75">
      <c r="A10" s="771"/>
      <c r="B10" s="771"/>
      <c r="C10" s="771"/>
      <c r="D10" s="771"/>
      <c r="E10" s="771"/>
      <c r="F10" s="771"/>
      <c r="G10" s="771"/>
      <c r="H10" s="771"/>
      <c r="L10" s="499"/>
      <c r="M10" s="617" t="s">
        <v>596</v>
      </c>
      <c r="N10" s="666"/>
      <c r="O10" s="1232" t="str">
        <f>IF(datePr_ch="",IF(datePr="","",datePr),datePr_ch)</f>
        <v>19.12.2019</v>
      </c>
      <c r="P10" s="1232"/>
      <c r="Q10" s="1232"/>
      <c r="R10" s="1232"/>
      <c r="S10" s="1232"/>
      <c r="T10" s="1232"/>
      <c r="U10" s="767"/>
      <c r="V10" s="767"/>
      <c r="W10" s="519"/>
      <c r="X10" s="771"/>
      <c r="Y10" s="771"/>
      <c r="Z10" s="771"/>
      <c r="AA10" s="771"/>
      <c r="AB10" s="771"/>
      <c r="AC10" s="771"/>
      <c r="AD10" s="771"/>
      <c r="AE10" s="771"/>
      <c r="AF10" s="771"/>
      <c r="AG10" s="771"/>
      <c r="AH10" s="771"/>
    </row>
    <row r="11" spans="1:34" s="570" customFormat="1" ht="18.75">
      <c r="A11" s="771"/>
      <c r="B11" s="771"/>
      <c r="C11" s="771"/>
      <c r="D11" s="771"/>
      <c r="E11" s="771"/>
      <c r="F11" s="771"/>
      <c r="G11" s="771"/>
      <c r="H11" s="771"/>
      <c r="L11" s="761"/>
      <c r="M11" s="617" t="s">
        <v>595</v>
      </c>
      <c r="N11" s="666"/>
      <c r="O11" s="1232" t="str">
        <f>IF(numberPr_ch="",IF(numberPr="","",numberPr),numberPr_ch)</f>
        <v>530-п</v>
      </c>
      <c r="P11" s="1232"/>
      <c r="Q11" s="1232"/>
      <c r="R11" s="1232"/>
      <c r="S11" s="1232"/>
      <c r="T11" s="1232"/>
      <c r="U11" s="767"/>
      <c r="V11" s="767"/>
      <c r="W11" s="519"/>
      <c r="X11" s="771"/>
      <c r="Y11" s="771"/>
      <c r="Z11" s="771"/>
      <c r="AA11" s="771"/>
      <c r="AB11" s="771"/>
      <c r="AC11" s="771"/>
      <c r="AD11" s="771"/>
      <c r="AE11" s="771"/>
      <c r="AF11" s="771"/>
      <c r="AG11" s="771"/>
      <c r="AH11" s="771"/>
    </row>
    <row r="12" spans="1:34" s="570" customFormat="1" ht="18.75">
      <c r="A12" s="771"/>
      <c r="B12" s="771"/>
      <c r="C12" s="771"/>
      <c r="D12" s="771"/>
      <c r="E12" s="771"/>
      <c r="F12" s="771"/>
      <c r="G12" s="771"/>
      <c r="H12" s="771"/>
      <c r="L12" s="761"/>
      <c r="M12" s="617" t="s">
        <v>501</v>
      </c>
      <c r="N12" s="666"/>
      <c r="O12" s="1232" t="str">
        <f>IF(IstPub_ch="",IF(IstPub="","",IstPub),IstPub_ch)</f>
        <v>http://tarif.lenobl.ru/dokumenty/docs_category_3/</v>
      </c>
      <c r="P12" s="1232"/>
      <c r="Q12" s="1232"/>
      <c r="R12" s="1232"/>
      <c r="S12" s="1232"/>
      <c r="T12" s="1232"/>
      <c r="U12" s="767"/>
      <c r="V12" s="767"/>
      <c r="W12" s="519"/>
      <c r="X12" s="771"/>
      <c r="Y12" s="771"/>
      <c r="Z12" s="771"/>
      <c r="AA12" s="771"/>
      <c r="AB12" s="771"/>
      <c r="AC12" s="771"/>
      <c r="AD12" s="771"/>
      <c r="AE12" s="771"/>
      <c r="AF12" s="771"/>
      <c r="AG12" s="771"/>
      <c r="AH12" s="771"/>
    </row>
    <row r="13" spans="1:34" s="570" customFormat="1" ht="11.25">
      <c r="A13" s="771"/>
      <c r="B13" s="771"/>
      <c r="C13" s="771"/>
      <c r="D13" s="771"/>
      <c r="E13" s="771"/>
      <c r="F13" s="771"/>
      <c r="G13" s="771"/>
      <c r="H13" s="771"/>
      <c r="L13" s="1227"/>
      <c r="M13" s="1227"/>
      <c r="N13" s="779"/>
      <c r="O13" s="767"/>
      <c r="P13" s="767"/>
      <c r="Q13" s="767"/>
      <c r="R13" s="767"/>
      <c r="S13" s="767"/>
      <c r="T13" s="767"/>
      <c r="U13" s="770" t="s">
        <v>373</v>
      </c>
      <c r="X13" s="771"/>
      <c r="Y13" s="771"/>
      <c r="Z13" s="771"/>
      <c r="AA13" s="771"/>
      <c r="AB13" s="771"/>
      <c r="AC13" s="771"/>
      <c r="AD13" s="771"/>
      <c r="AE13" s="771"/>
      <c r="AF13" s="771"/>
      <c r="AG13" s="771"/>
      <c r="AH13" s="771"/>
    </row>
    <row r="14" spans="1:34">
      <c r="J14" s="686"/>
      <c r="K14" s="686"/>
      <c r="L14" s="754"/>
      <c r="M14" s="754"/>
      <c r="N14" s="502"/>
      <c r="O14" s="1233"/>
      <c r="P14" s="1233"/>
      <c r="Q14" s="1233"/>
      <c r="R14" s="1233"/>
      <c r="S14" s="1233"/>
      <c r="T14" s="1233"/>
      <c r="U14" s="1233"/>
    </row>
    <row r="15" spans="1:34">
      <c r="J15" s="686"/>
      <c r="K15" s="686"/>
      <c r="L15" s="1164" t="s">
        <v>454</v>
      </c>
      <c r="M15" s="1164"/>
      <c r="N15" s="1164"/>
      <c r="O15" s="1164"/>
      <c r="P15" s="1164"/>
      <c r="Q15" s="1164"/>
      <c r="R15" s="1164"/>
      <c r="S15" s="1164"/>
      <c r="T15" s="1164"/>
      <c r="U15" s="1164"/>
      <c r="V15" s="1164"/>
      <c r="W15" s="1164" t="s">
        <v>455</v>
      </c>
    </row>
    <row r="16" spans="1:34" ht="14.25" customHeight="1">
      <c r="J16" s="686"/>
      <c r="K16" s="686"/>
      <c r="L16" s="1239" t="s">
        <v>92</v>
      </c>
      <c r="M16" s="1239" t="s">
        <v>639</v>
      </c>
      <c r="N16" s="661"/>
      <c r="O16" s="1240" t="s">
        <v>641</v>
      </c>
      <c r="P16" s="1241"/>
      <c r="Q16" s="1241"/>
      <c r="R16" s="1241"/>
      <c r="S16" s="1241"/>
      <c r="T16" s="1242"/>
      <c r="U16" s="1223" t="s">
        <v>341</v>
      </c>
      <c r="V16" s="1236" t="s">
        <v>275</v>
      </c>
      <c r="W16" s="1164"/>
    </row>
    <row r="17" spans="1:36" ht="14.25" customHeight="1">
      <c r="J17" s="686"/>
      <c r="K17" s="686"/>
      <c r="L17" s="1239"/>
      <c r="M17" s="1239"/>
      <c r="N17" s="662"/>
      <c r="O17" s="1245" t="s">
        <v>605</v>
      </c>
      <c r="P17" s="1243" t="s">
        <v>271</v>
      </c>
      <c r="Q17" s="1244"/>
      <c r="R17" s="1220" t="s">
        <v>654</v>
      </c>
      <c r="S17" s="1221"/>
      <c r="T17" s="1222"/>
      <c r="U17" s="1224"/>
      <c r="V17" s="1237"/>
      <c r="W17" s="1164"/>
    </row>
    <row r="18" spans="1:36" ht="33.75" customHeight="1">
      <c r="J18" s="686"/>
      <c r="K18" s="686"/>
      <c r="L18" s="1239"/>
      <c r="M18" s="1239"/>
      <c r="N18" s="663"/>
      <c r="O18" s="1246"/>
      <c r="P18" s="756" t="s">
        <v>606</v>
      </c>
      <c r="Q18" s="756" t="s">
        <v>6</v>
      </c>
      <c r="R18" s="780" t="s">
        <v>274</v>
      </c>
      <c r="S18" s="1234" t="s">
        <v>273</v>
      </c>
      <c r="T18" s="1235"/>
      <c r="U18" s="1225"/>
      <c r="V18" s="1238"/>
      <c r="W18" s="1164"/>
    </row>
    <row r="19" spans="1:36">
      <c r="J19" s="686"/>
      <c r="K19" s="569">
        <v>1</v>
      </c>
      <c r="L19" s="647" t="s">
        <v>93</v>
      </c>
      <c r="M19" s="647" t="s">
        <v>49</v>
      </c>
      <c r="N19" s="649" t="str">
        <f ca="1">OFFSET(N19,0,-1)</f>
        <v>2</v>
      </c>
      <c r="O19" s="778">
        <f ca="1">OFFSET(O19,0,-1)+1</f>
        <v>3</v>
      </c>
      <c r="P19" s="778">
        <f ca="1">OFFSET(P19,0,-1)+1</f>
        <v>4</v>
      </c>
      <c r="Q19" s="778">
        <f ca="1">OFFSET(Q19,0,-1)+1</f>
        <v>5</v>
      </c>
      <c r="R19" s="778">
        <f ca="1">OFFSET(R19,0,-1)+1</f>
        <v>6</v>
      </c>
      <c r="S19" s="1228">
        <f ca="1">OFFSET(S19,0,-1)+1</f>
        <v>7</v>
      </c>
      <c r="T19" s="1228"/>
      <c r="U19" s="778">
        <f ca="1">OFFSET(U19,0,-2)+1</f>
        <v>8</v>
      </c>
      <c r="V19" s="649">
        <f ca="1">OFFSET(V19,0,-1)</f>
        <v>8</v>
      </c>
      <c r="W19" s="778">
        <f ca="1">OFFSET(W19,0,-1)+1</f>
        <v>9</v>
      </c>
    </row>
    <row r="20" spans="1:36" ht="22.5">
      <c r="A20" s="1212">
        <v>1</v>
      </c>
      <c r="B20" s="883"/>
      <c r="C20" s="883"/>
      <c r="D20" s="883"/>
      <c r="E20" s="884"/>
      <c r="F20" s="885"/>
      <c r="G20" s="885"/>
      <c r="H20" s="885"/>
      <c r="I20" s="886"/>
      <c r="J20" s="881"/>
      <c r="K20" s="888"/>
      <c r="L20" s="781">
        <f>mergeValue(A20)</f>
        <v>1</v>
      </c>
      <c r="M20" s="641" t="s">
        <v>20</v>
      </c>
      <c r="N20" s="646"/>
      <c r="O20" s="1213"/>
      <c r="P20" s="1213"/>
      <c r="Q20" s="1213"/>
      <c r="R20" s="1213"/>
      <c r="S20" s="1213"/>
      <c r="T20" s="1213"/>
      <c r="U20" s="1213"/>
      <c r="V20" s="1213"/>
      <c r="W20" s="630" t="s">
        <v>476</v>
      </c>
      <c r="Y20" s="829"/>
      <c r="Z20" s="829" t="str">
        <f t="shared" ref="Z20:Z33" si="0">IF(M20="","",M20 )</f>
        <v>Наименование тарифа</v>
      </c>
      <c r="AA20" s="829"/>
      <c r="AB20" s="829"/>
      <c r="AC20" s="829"/>
      <c r="AI20" s="808"/>
      <c r="AJ20" s="808"/>
    </row>
    <row r="21" spans="1:36" ht="22.5">
      <c r="A21" s="1212"/>
      <c r="B21" s="1212">
        <v>1</v>
      </c>
      <c r="C21" s="883"/>
      <c r="D21" s="883"/>
      <c r="E21" s="885"/>
      <c r="F21" s="885"/>
      <c r="G21" s="885"/>
      <c r="H21" s="885"/>
      <c r="I21" s="880"/>
      <c r="J21" s="879"/>
      <c r="K21" s="882"/>
      <c r="L21" s="781" t="str">
        <f>mergeValue(A21) &amp;"."&amp; mergeValue(B21)</f>
        <v>1.1</v>
      </c>
      <c r="M21" s="692" t="s">
        <v>16</v>
      </c>
      <c r="N21" s="646"/>
      <c r="O21" s="1213"/>
      <c r="P21" s="1213"/>
      <c r="Q21" s="1213"/>
      <c r="R21" s="1213"/>
      <c r="S21" s="1213"/>
      <c r="T21" s="1213"/>
      <c r="U21" s="1213"/>
      <c r="V21" s="1213"/>
      <c r="W21" s="630" t="s">
        <v>477</v>
      </c>
      <c r="Y21" s="829"/>
      <c r="Z21" s="829" t="str">
        <f t="shared" si="0"/>
        <v>Территория действия тарифа</v>
      </c>
      <c r="AA21" s="829"/>
      <c r="AB21" s="829"/>
      <c r="AC21" s="829"/>
      <c r="AI21" s="808"/>
      <c r="AJ21" s="808"/>
    </row>
    <row r="22" spans="1:36" ht="22.5">
      <c r="A22" s="1212"/>
      <c r="B22" s="1212"/>
      <c r="C22" s="1212">
        <v>1</v>
      </c>
      <c r="D22" s="883"/>
      <c r="E22" s="885"/>
      <c r="F22" s="885"/>
      <c r="G22" s="885"/>
      <c r="H22" s="885"/>
      <c r="I22" s="887"/>
      <c r="J22" s="879"/>
      <c r="K22" s="882"/>
      <c r="L22" s="781" t="str">
        <f>mergeValue(A22) &amp;"."&amp; mergeValue(B22)&amp;"."&amp; mergeValue(C22)</f>
        <v>1.1.1</v>
      </c>
      <c r="M22" s="693" t="s">
        <v>7</v>
      </c>
      <c r="N22" s="646"/>
      <c r="O22" s="1213"/>
      <c r="P22" s="1213"/>
      <c r="Q22" s="1213"/>
      <c r="R22" s="1213"/>
      <c r="S22" s="1213"/>
      <c r="T22" s="1213"/>
      <c r="U22" s="1213"/>
      <c r="V22" s="1213"/>
      <c r="W22" s="630" t="s">
        <v>633</v>
      </c>
      <c r="Y22" s="829"/>
      <c r="Z22" s="829" t="str">
        <f t="shared" si="0"/>
        <v xml:space="preserve">Наименование системы теплоснабжения </v>
      </c>
      <c r="AA22" s="829"/>
      <c r="AB22" s="829"/>
      <c r="AC22" s="829"/>
      <c r="AI22" s="808"/>
      <c r="AJ22" s="808"/>
    </row>
    <row r="23" spans="1:36" ht="22.5">
      <c r="A23" s="1212"/>
      <c r="B23" s="1212"/>
      <c r="C23" s="1212"/>
      <c r="D23" s="1212">
        <v>1</v>
      </c>
      <c r="E23" s="885"/>
      <c r="F23" s="885"/>
      <c r="G23" s="885"/>
      <c r="H23" s="885"/>
      <c r="I23" s="887"/>
      <c r="J23" s="879"/>
      <c r="K23" s="882"/>
      <c r="L23" s="781" t="str">
        <f>mergeValue(A23) &amp;"."&amp; mergeValue(B23)&amp;"."&amp; mergeValue(C23)&amp;"."&amp; mergeValue(D23)</f>
        <v>1.1.1.1</v>
      </c>
      <c r="M23" s="694" t="s">
        <v>22</v>
      </c>
      <c r="N23" s="646"/>
      <c r="O23" s="1213"/>
      <c r="P23" s="1213"/>
      <c r="Q23" s="1213"/>
      <c r="R23" s="1213"/>
      <c r="S23" s="1213"/>
      <c r="T23" s="1213"/>
      <c r="U23" s="1213"/>
      <c r="V23" s="1213"/>
      <c r="W23" s="630" t="s">
        <v>634</v>
      </c>
      <c r="Y23" s="829"/>
      <c r="Z23" s="829" t="str">
        <f t="shared" si="0"/>
        <v xml:space="preserve">Источник тепловой энергии  </v>
      </c>
      <c r="AA23" s="829"/>
      <c r="AB23" s="829"/>
      <c r="AC23" s="829"/>
      <c r="AI23" s="808"/>
      <c r="AJ23" s="808"/>
    </row>
    <row r="24" spans="1:36" ht="101.25">
      <c r="A24" s="1212"/>
      <c r="B24" s="1212"/>
      <c r="C24" s="1212"/>
      <c r="D24" s="1212"/>
      <c r="E24" s="1212">
        <v>1</v>
      </c>
      <c r="F24" s="885"/>
      <c r="G24" s="885"/>
      <c r="H24" s="883">
        <v>1</v>
      </c>
      <c r="I24" s="1212">
        <v>1</v>
      </c>
      <c r="J24" s="885"/>
      <c r="K24" s="890"/>
      <c r="L24" s="781" t="str">
        <f>mergeValue(A24) &amp;"."&amp; mergeValue(B24)&amp;"."&amp; mergeValue(C24)&amp;"."&amp; mergeValue(D24)&amp;"."&amp; mergeValue(E24)</f>
        <v>1.1.1.1.1</v>
      </c>
      <c r="M24" s="554" t="s">
        <v>9</v>
      </c>
      <c r="N24" s="646"/>
      <c r="O24" s="1214"/>
      <c r="P24" s="1214"/>
      <c r="Q24" s="1214"/>
      <c r="R24" s="1214"/>
      <c r="S24" s="1214"/>
      <c r="T24" s="1214"/>
      <c r="U24" s="1214"/>
      <c r="V24" s="1214"/>
      <c r="W24" s="630" t="s">
        <v>638</v>
      </c>
      <c r="Y24" s="829"/>
      <c r="Z24" s="829" t="str">
        <f t="shared" si="0"/>
        <v>Схема подключения теплопотребляющей установки к коллектору источника тепловой энергии</v>
      </c>
      <c r="AA24" s="829"/>
      <c r="AB24" s="829"/>
      <c r="AC24" s="829"/>
      <c r="AI24" s="808"/>
      <c r="AJ24" s="808"/>
    </row>
    <row r="25" spans="1:36" ht="90">
      <c r="A25" s="1212"/>
      <c r="B25" s="1212"/>
      <c r="C25" s="1212"/>
      <c r="D25" s="1212"/>
      <c r="E25" s="1212"/>
      <c r="F25" s="1212">
        <v>1</v>
      </c>
      <c r="G25" s="883"/>
      <c r="H25" s="883"/>
      <c r="I25" s="1212"/>
      <c r="J25" s="1212">
        <v>1</v>
      </c>
      <c r="K25" s="891"/>
      <c r="L25" s="781" t="str">
        <f>mergeValue(A25) &amp;"."&amp; mergeValue(B25)&amp;"."&amp; mergeValue(C25)&amp;"."&amp; mergeValue(D25)&amp;"."&amp; mergeValue(E25)&amp;"."&amp; mergeValue(F25)</f>
        <v>1.1.1.1.1.1</v>
      </c>
      <c r="M25" s="555" t="s">
        <v>10</v>
      </c>
      <c r="N25" s="646"/>
      <c r="O25" s="1214"/>
      <c r="P25" s="1214"/>
      <c r="Q25" s="1214"/>
      <c r="R25" s="1214"/>
      <c r="S25" s="1214"/>
      <c r="T25" s="1214"/>
      <c r="U25" s="1214"/>
      <c r="V25" s="1214"/>
      <c r="W25" s="630" t="s">
        <v>636</v>
      </c>
      <c r="Y25" s="829"/>
      <c r="Z25" s="829" t="str">
        <f t="shared" si="0"/>
        <v>Группа потребителей</v>
      </c>
      <c r="AA25" s="829"/>
      <c r="AB25" s="829"/>
      <c r="AC25" s="829"/>
      <c r="AI25" s="808"/>
      <c r="AJ25" s="808"/>
    </row>
    <row r="26" spans="1:36" ht="189" customHeight="1">
      <c r="A26" s="1212"/>
      <c r="B26" s="1212"/>
      <c r="C26" s="1212"/>
      <c r="D26" s="1212"/>
      <c r="E26" s="1212"/>
      <c r="F26" s="1212"/>
      <c r="G26" s="883">
        <v>1</v>
      </c>
      <c r="H26" s="883"/>
      <c r="I26" s="1212"/>
      <c r="J26" s="1212"/>
      <c r="K26" s="891">
        <v>1</v>
      </c>
      <c r="L26" s="781" t="str">
        <f>mergeValue(A26) &amp;"."&amp; mergeValue(B26)&amp;"."&amp; mergeValue(C26)&amp;"."&amp; mergeValue(D26)&amp;"."&amp; mergeValue(E26)&amp;"."&amp; mergeValue(F26)&amp;"."&amp; mergeValue(G26)</f>
        <v>1.1.1.1.1.1.1</v>
      </c>
      <c r="M26" s="1069"/>
      <c r="N26" s="646"/>
      <c r="O26" s="763"/>
      <c r="P26" s="763"/>
      <c r="Q26" s="1094"/>
      <c r="R26" s="1218"/>
      <c r="S26" s="1219" t="s">
        <v>84</v>
      </c>
      <c r="T26" s="1218"/>
      <c r="U26" s="1219" t="s">
        <v>85</v>
      </c>
      <c r="V26" s="763"/>
      <c r="W26" s="1229" t="s">
        <v>655</v>
      </c>
      <c r="X26" s="808" t="str">
        <f>strCheckDate(O27:V27)</f>
        <v/>
      </c>
      <c r="Y26" s="829"/>
      <c r="Z26" s="829" t="str">
        <f t="shared" si="0"/>
        <v/>
      </c>
      <c r="AA26" s="829"/>
      <c r="AB26" s="829"/>
      <c r="AC26" s="829"/>
      <c r="AI26" s="808"/>
      <c r="AJ26" s="808"/>
    </row>
    <row r="27" spans="1:36" ht="11.25" hidden="1">
      <c r="A27" s="1212"/>
      <c r="B27" s="1212"/>
      <c r="C27" s="1212"/>
      <c r="D27" s="1212"/>
      <c r="E27" s="1212"/>
      <c r="F27" s="1212"/>
      <c r="G27" s="883"/>
      <c r="H27" s="883"/>
      <c r="I27" s="1212"/>
      <c r="J27" s="1212"/>
      <c r="K27" s="891"/>
      <c r="L27" s="800"/>
      <c r="M27" s="646"/>
      <c r="N27" s="646"/>
      <c r="O27" s="763"/>
      <c r="P27" s="763"/>
      <c r="Q27" s="769" t="str">
        <f>R26 &amp; "-" &amp; T26</f>
        <v>-</v>
      </c>
      <c r="R27" s="1218"/>
      <c r="S27" s="1219"/>
      <c r="T27" s="1218"/>
      <c r="U27" s="1219"/>
      <c r="V27" s="763"/>
      <c r="W27" s="1230"/>
      <c r="Y27" s="829"/>
      <c r="Z27" s="829" t="str">
        <f t="shared" si="0"/>
        <v/>
      </c>
      <c r="AA27" s="829"/>
      <c r="AB27" s="829"/>
      <c r="AC27" s="829"/>
      <c r="AI27" s="808"/>
      <c r="AJ27" s="808"/>
    </row>
    <row r="28" spans="1:36" ht="15" customHeight="1">
      <c r="A28" s="1212"/>
      <c r="B28" s="1212"/>
      <c r="C28" s="1212"/>
      <c r="D28" s="1212"/>
      <c r="E28" s="1212"/>
      <c r="F28" s="1212"/>
      <c r="G28" s="885"/>
      <c r="H28" s="883"/>
      <c r="I28" s="1212"/>
      <c r="J28" s="1212"/>
      <c r="K28" s="890"/>
      <c r="L28" s="688"/>
      <c r="M28" s="557" t="s">
        <v>25</v>
      </c>
      <c r="N28" s="765"/>
      <c r="O28" s="765"/>
      <c r="P28" s="765"/>
      <c r="Q28" s="765"/>
      <c r="R28" s="765"/>
      <c r="S28" s="765"/>
      <c r="T28" s="765"/>
      <c r="U28" s="765"/>
      <c r="V28" s="762"/>
      <c r="W28" s="1231"/>
      <c r="Y28" s="829"/>
      <c r="Z28" s="829" t="str">
        <f t="shared" si="0"/>
        <v>Добавить вид теплоносителя (параметры теплоносителя)</v>
      </c>
      <c r="AA28" s="829"/>
      <c r="AB28" s="829"/>
      <c r="AC28" s="829"/>
      <c r="AI28" s="808"/>
      <c r="AJ28" s="808"/>
    </row>
    <row r="29" spans="1:36" ht="15" customHeight="1">
      <c r="A29" s="1212"/>
      <c r="B29" s="1212"/>
      <c r="C29" s="1212"/>
      <c r="D29" s="1212"/>
      <c r="E29" s="1212"/>
      <c r="F29" s="885"/>
      <c r="G29" s="885"/>
      <c r="H29" s="883"/>
      <c r="I29" s="1212"/>
      <c r="J29" s="885"/>
      <c r="K29" s="890"/>
      <c r="L29" s="688"/>
      <c r="M29" s="556" t="s">
        <v>11</v>
      </c>
      <c r="N29" s="765"/>
      <c r="O29" s="765"/>
      <c r="P29" s="765"/>
      <c r="Q29" s="765"/>
      <c r="R29" s="765"/>
      <c r="S29" s="765"/>
      <c r="T29" s="765"/>
      <c r="U29" s="764"/>
      <c r="V29" s="765"/>
      <c r="W29" s="665"/>
      <c r="Y29" s="829"/>
      <c r="Z29" s="829" t="str">
        <f t="shared" si="0"/>
        <v>Добавить группу потребителей</v>
      </c>
      <c r="AA29" s="829"/>
      <c r="AB29" s="829"/>
      <c r="AC29" s="829"/>
      <c r="AI29" s="808"/>
      <c r="AJ29" s="808"/>
    </row>
    <row r="30" spans="1:36" ht="15" customHeight="1">
      <c r="A30" s="1212"/>
      <c r="B30" s="1212"/>
      <c r="C30" s="1212"/>
      <c r="D30" s="1212"/>
      <c r="E30" s="889"/>
      <c r="F30" s="885"/>
      <c r="G30" s="885"/>
      <c r="H30" s="885"/>
      <c r="I30" s="881"/>
      <c r="J30" s="878"/>
      <c r="K30" s="888"/>
      <c r="L30" s="688"/>
      <c r="M30" s="760" t="s">
        <v>12</v>
      </c>
      <c r="N30" s="765"/>
      <c r="O30" s="765"/>
      <c r="P30" s="765"/>
      <c r="Q30" s="765"/>
      <c r="R30" s="765"/>
      <c r="S30" s="765"/>
      <c r="T30" s="765"/>
      <c r="U30" s="764"/>
      <c r="V30" s="765"/>
      <c r="W30" s="665"/>
      <c r="Y30" s="829"/>
      <c r="Z30" s="829" t="str">
        <f t="shared" si="0"/>
        <v>Добавить схему подключения</v>
      </c>
      <c r="AA30" s="829"/>
      <c r="AB30" s="829"/>
      <c r="AC30" s="829"/>
      <c r="AI30" s="808"/>
      <c r="AJ30" s="808"/>
    </row>
    <row r="31" spans="1:36" ht="15" customHeight="1">
      <c r="A31" s="1212"/>
      <c r="B31" s="1212"/>
      <c r="C31" s="1212"/>
      <c r="D31" s="889"/>
      <c r="E31" s="889"/>
      <c r="F31" s="885"/>
      <c r="G31" s="885"/>
      <c r="H31" s="885"/>
      <c r="I31" s="881"/>
      <c r="J31" s="878"/>
      <c r="K31" s="888"/>
      <c r="L31" s="688"/>
      <c r="M31" s="759" t="s">
        <v>17</v>
      </c>
      <c r="N31" s="765"/>
      <c r="O31" s="765"/>
      <c r="P31" s="765"/>
      <c r="Q31" s="765"/>
      <c r="R31" s="765"/>
      <c r="S31" s="765"/>
      <c r="T31" s="765"/>
      <c r="U31" s="764"/>
      <c r="V31" s="765"/>
      <c r="W31" s="665"/>
      <c r="Y31" s="829"/>
      <c r="Z31" s="829" t="str">
        <f t="shared" si="0"/>
        <v>Добавить источник тепловой энергии</v>
      </c>
      <c r="AA31" s="829"/>
      <c r="AB31" s="829"/>
      <c r="AC31" s="829"/>
      <c r="AI31" s="808"/>
      <c r="AJ31" s="808"/>
    </row>
    <row r="32" spans="1:36" ht="15" customHeight="1">
      <c r="A32" s="1212"/>
      <c r="B32" s="1212"/>
      <c r="C32" s="889"/>
      <c r="D32" s="889"/>
      <c r="E32" s="889"/>
      <c r="F32" s="889"/>
      <c r="G32" s="894"/>
      <c r="H32" s="881"/>
      <c r="I32" s="892"/>
      <c r="J32" s="878"/>
      <c r="K32" s="893"/>
      <c r="L32" s="688"/>
      <c r="M32" s="758" t="s">
        <v>18</v>
      </c>
      <c r="N32" s="765"/>
      <c r="O32" s="765"/>
      <c r="P32" s="765"/>
      <c r="Q32" s="765"/>
      <c r="R32" s="765"/>
      <c r="S32" s="765"/>
      <c r="T32" s="765"/>
      <c r="U32" s="764"/>
      <c r="V32" s="765"/>
      <c r="W32" s="665"/>
      <c r="Y32" s="829"/>
      <c r="Z32" s="829" t="str">
        <f t="shared" si="0"/>
        <v>Добавить наименование системы теплоснабжения</v>
      </c>
      <c r="AA32" s="829"/>
      <c r="AB32" s="829"/>
      <c r="AC32" s="829"/>
      <c r="AI32" s="808"/>
      <c r="AJ32" s="808"/>
    </row>
    <row r="33" spans="1:36" ht="15" customHeight="1">
      <c r="A33" s="1212"/>
      <c r="B33" s="889"/>
      <c r="C33" s="889"/>
      <c r="D33" s="889"/>
      <c r="E33" s="889"/>
      <c r="F33" s="889"/>
      <c r="G33" s="894"/>
      <c r="H33" s="881"/>
      <c r="I33" s="881"/>
      <c r="J33" s="878"/>
      <c r="K33" s="888"/>
      <c r="L33" s="688"/>
      <c r="M33" s="733" t="s">
        <v>19</v>
      </c>
      <c r="N33" s="765"/>
      <c r="O33" s="765"/>
      <c r="P33" s="765"/>
      <c r="Q33" s="765"/>
      <c r="R33" s="765"/>
      <c r="S33" s="765"/>
      <c r="T33" s="765"/>
      <c r="U33" s="764"/>
      <c r="V33" s="765"/>
      <c r="W33" s="665"/>
      <c r="Y33" s="829"/>
      <c r="Z33" s="829" t="str">
        <f t="shared" si="0"/>
        <v>Добавить территорию действия тарифа</v>
      </c>
      <c r="AA33" s="829"/>
      <c r="AB33" s="829"/>
      <c r="AC33" s="829"/>
      <c r="AI33" s="808"/>
      <c r="AJ33" s="808"/>
    </row>
    <row r="34" spans="1:36" s="742" customFormat="1" ht="15" customHeight="1">
      <c r="A34" s="877"/>
      <c r="B34" s="877"/>
      <c r="C34" s="877"/>
      <c r="D34" s="877"/>
      <c r="E34" s="877"/>
      <c r="F34" s="877"/>
      <c r="G34" s="877"/>
      <c r="H34" s="877"/>
      <c r="I34" s="877"/>
      <c r="J34" s="877"/>
      <c r="K34" s="877"/>
      <c r="L34" s="492"/>
      <c r="M34" s="736" t="s">
        <v>309</v>
      </c>
      <c r="N34" s="765"/>
      <c r="O34" s="765"/>
      <c r="P34" s="765"/>
      <c r="Q34" s="765"/>
      <c r="R34" s="765"/>
      <c r="S34" s="765"/>
      <c r="T34" s="765"/>
      <c r="U34" s="764"/>
      <c r="V34" s="765"/>
      <c r="W34" s="665"/>
      <c r="X34" s="721"/>
      <c r="Y34" s="721"/>
      <c r="Z34" s="721"/>
      <c r="AA34" s="721"/>
      <c r="AB34" s="721"/>
      <c r="AC34" s="721"/>
      <c r="AD34" s="721"/>
      <c r="AE34" s="721"/>
      <c r="AF34" s="721"/>
      <c r="AG34" s="721"/>
      <c r="AH34" s="721"/>
    </row>
    <row r="35" spans="1:36" ht="11.25">
      <c r="A35" s="799"/>
      <c r="B35" s="799"/>
      <c r="C35" s="799"/>
      <c r="D35" s="799"/>
      <c r="E35" s="799"/>
      <c r="F35" s="799"/>
      <c r="G35" s="799"/>
      <c r="H35" s="799"/>
      <c r="I35" s="799"/>
      <c r="J35" s="799"/>
      <c r="K35" s="799"/>
      <c r="X35" s="799"/>
      <c r="Y35" s="799"/>
      <c r="Z35" s="799"/>
      <c r="AA35" s="799"/>
      <c r="AB35" s="799"/>
      <c r="AC35" s="799"/>
      <c r="AD35" s="799"/>
      <c r="AE35" s="799"/>
      <c r="AF35" s="799"/>
      <c r="AG35" s="799"/>
      <c r="AH35" s="799"/>
    </row>
    <row r="36" spans="1:36" ht="105.75" customHeight="1">
      <c r="L36" s="1">
        <v>1</v>
      </c>
      <c r="M36" s="1205" t="s">
        <v>632</v>
      </c>
      <c r="N36" s="1205"/>
      <c r="O36" s="1205"/>
      <c r="P36" s="1205"/>
      <c r="Q36" s="1205"/>
      <c r="R36" s="1205"/>
      <c r="S36" s="1205"/>
      <c r="T36" s="1205"/>
      <c r="U36" s="1205"/>
      <c r="V36" s="1205"/>
      <c r="W36" s="1205"/>
    </row>
  </sheetData>
  <sheetProtection algorithmName="SHA-512" hashValue="kP0FLiA9hU7o0/fmulHeJHaLZV1j9/6LVNXo4gL6KYEJLfImEpRg8KZV1aNRuHPoe1ueMODDa9ohnWdB3DARJA==" saltValue="HoemMCfynbW8uW1KkeYMmQ==" spinCount="100000"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184</v>
      </c>
    </row>
    <row r="2" spans="1:20" ht="22.5">
      <c r="F2" s="1206" t="s">
        <v>491</v>
      </c>
      <c r="G2" s="1207"/>
      <c r="H2" s="1208"/>
      <c r="I2" s="640"/>
    </row>
    <row r="3" spans="1:20" ht="3" customHeight="1"/>
    <row r="4" spans="1:20" s="570" customFormat="1" ht="11.25">
      <c r="A4" s="590"/>
      <c r="B4" s="590"/>
      <c r="C4" s="590"/>
      <c r="D4" s="590"/>
      <c r="F4" s="1164" t="s">
        <v>454</v>
      </c>
      <c r="G4" s="1164"/>
      <c r="H4" s="1164"/>
      <c r="I4" s="1209"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9"/>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19.12.2019</v>
      </c>
      <c r="I7" s="581" t="s">
        <v>493</v>
      </c>
      <c r="J7" s="615"/>
      <c r="K7" s="590"/>
      <c r="L7" s="590"/>
      <c r="M7" s="590"/>
      <c r="N7" s="590"/>
      <c r="O7" s="590"/>
      <c r="P7" s="590"/>
      <c r="Q7" s="590"/>
      <c r="R7" s="590"/>
      <c r="S7" s="590"/>
      <c r="T7" s="590"/>
    </row>
    <row r="8" spans="1:20" s="570" customFormat="1" ht="45">
      <c r="A8" s="1210">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10"/>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10"/>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10"/>
      <c r="B11" s="1210">
        <v>1</v>
      </c>
      <c r="C11" s="623"/>
      <c r="D11" s="623"/>
      <c r="F11" s="616" t="str">
        <f>"4."&amp;mergeValue(A11) &amp;"."&amp;mergeValue(B11)</f>
        <v>4.1.1</v>
      </c>
      <c r="G11" s="611" t="s">
        <v>592</v>
      </c>
      <c r="H11" s="604" t="str">
        <f>IF(region_name="","",region_name)</f>
        <v>Ленинградская область</v>
      </c>
      <c r="I11" s="581" t="s">
        <v>499</v>
      </c>
      <c r="J11" s="615"/>
      <c r="K11" s="590"/>
      <c r="L11" s="590"/>
      <c r="M11" s="590"/>
      <c r="N11" s="590"/>
      <c r="O11" s="590"/>
      <c r="P11" s="590"/>
      <c r="Q11" s="590"/>
      <c r="R11" s="590"/>
      <c r="S11" s="590"/>
      <c r="T11" s="590"/>
    </row>
    <row r="12" spans="1:20" s="570" customFormat="1" ht="22.5">
      <c r="A12" s="1210"/>
      <c r="B12" s="1210"/>
      <c r="C12" s="1210">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10"/>
      <c r="B13" s="1210"/>
      <c r="C13" s="1210"/>
      <c r="D13" s="623">
        <v>1</v>
      </c>
      <c r="F13" s="616" t="str">
        <f>"4."&amp;mergeValue(A13) &amp;"."&amp;mergeValue(B13)&amp;"."&amp;mergeValue(C13)&amp;"."&amp;mergeValue(D13)</f>
        <v>4.1.1.1.1</v>
      </c>
      <c r="G13" s="633" t="s">
        <v>498</v>
      </c>
      <c r="H13" s="604"/>
      <c r="I13" s="1211" t="s">
        <v>591</v>
      </c>
      <c r="J13" s="615"/>
      <c r="K13" s="590"/>
      <c r="L13" s="590"/>
      <c r="M13" s="590"/>
      <c r="N13" s="590"/>
      <c r="O13" s="590"/>
      <c r="P13" s="590"/>
      <c r="Q13" s="590"/>
      <c r="R13" s="590"/>
      <c r="S13" s="590"/>
      <c r="T13" s="590"/>
    </row>
    <row r="14" spans="1:20" s="570" customFormat="1" ht="18.75">
      <c r="A14" s="1210"/>
      <c r="B14" s="1210"/>
      <c r="C14" s="1210"/>
      <c r="D14" s="623"/>
      <c r="F14" s="619"/>
      <c r="G14" s="550" t="s">
        <v>4</v>
      </c>
      <c r="H14" s="624"/>
      <c r="I14" s="1211"/>
      <c r="J14" s="615"/>
      <c r="K14" s="590"/>
      <c r="L14" s="590"/>
      <c r="M14" s="590"/>
      <c r="N14" s="590"/>
      <c r="O14" s="590"/>
      <c r="P14" s="590"/>
      <c r="Q14" s="590"/>
      <c r="R14" s="590"/>
      <c r="S14" s="590"/>
      <c r="T14" s="590"/>
    </row>
    <row r="15" spans="1:20" s="570" customFormat="1" ht="18.75">
      <c r="A15" s="1210"/>
      <c r="B15" s="1210"/>
      <c r="C15" s="623"/>
      <c r="D15" s="623"/>
      <c r="F15" s="634"/>
      <c r="G15" s="577" t="s">
        <v>403</v>
      </c>
      <c r="H15" s="635"/>
      <c r="I15" s="636"/>
      <c r="J15" s="615"/>
      <c r="K15" s="590"/>
      <c r="L15" s="590"/>
      <c r="M15" s="590"/>
      <c r="N15" s="590"/>
      <c r="O15" s="590"/>
      <c r="P15" s="590"/>
      <c r="Q15" s="590"/>
      <c r="R15" s="590"/>
      <c r="S15" s="590"/>
      <c r="T15" s="590"/>
    </row>
    <row r="16" spans="1:20" s="570" customFormat="1" ht="18.75">
      <c r="A16" s="1210"/>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5" t="s">
        <v>593</v>
      </c>
      <c r="H19" s="1205"/>
      <c r="I19" s="594"/>
      <c r="J19" s="614"/>
      <c r="K19" s="614"/>
      <c r="L19" s="614"/>
      <c r="M19" s="614"/>
      <c r="N19" s="614"/>
      <c r="O19" s="614"/>
      <c r="P19" s="614"/>
      <c r="Q19" s="614"/>
      <c r="R19" s="614"/>
      <c r="S19" s="614"/>
      <c r="T19" s="614"/>
    </row>
  </sheetData>
  <sheetProtection algorithmName="SHA-512" hashValue="QJEDT8JkSBn2oD6JBBpjLLAzzh0iATf+S4jvzAP9O8w73cFtOFVx9IEbhp0ojND9K4tIrvClb2ldlbR/F9vtVQ==" saltValue="xXtO0p3YYxjmgA8x6roWSA=="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0"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15" width="23.7109375" style="476" customWidth="1"/>
    <col min="16" max="17" width="1.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3" width="10.5703125" style="500"/>
    <col min="34" max="256" width="10.5703125" style="476"/>
    <col min="257" max="264" width="0" style="476" hidden="1" customWidth="1"/>
    <col min="265" max="267" width="3.7109375" style="476" customWidth="1"/>
    <col min="268" max="268" width="12.7109375" style="476" customWidth="1"/>
    <col min="269" max="269" width="51.140625" style="476" customWidth="1"/>
    <col min="270" max="270" width="0" style="476" hidden="1" customWidth="1"/>
    <col min="271" max="271" width="18.7109375" style="476" customWidth="1"/>
    <col min="272"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51.140625" style="476" customWidth="1"/>
    <col min="526" max="526" width="0" style="476" hidden="1" customWidth="1"/>
    <col min="527" max="527" width="18.7109375" style="476" customWidth="1"/>
    <col min="528"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51.140625" style="476" customWidth="1"/>
    <col min="782" max="782" width="0" style="476" hidden="1" customWidth="1"/>
    <col min="783" max="783" width="18.7109375" style="476" customWidth="1"/>
    <col min="784"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51.140625" style="476" customWidth="1"/>
    <col min="1038" max="1038" width="0" style="476" hidden="1" customWidth="1"/>
    <col min="1039" max="1039" width="18.7109375" style="476" customWidth="1"/>
    <col min="1040"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51.140625" style="476" customWidth="1"/>
    <col min="1294" max="1294" width="0" style="476" hidden="1" customWidth="1"/>
    <col min="1295" max="1295" width="18.7109375" style="476" customWidth="1"/>
    <col min="1296"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51.140625" style="476" customWidth="1"/>
    <col min="1550" max="1550" width="0" style="476" hidden="1" customWidth="1"/>
    <col min="1551" max="1551" width="18.7109375" style="476" customWidth="1"/>
    <col min="1552"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51.140625" style="476" customWidth="1"/>
    <col min="1806" max="1806" width="0" style="476" hidden="1" customWidth="1"/>
    <col min="1807" max="1807" width="18.7109375" style="476" customWidth="1"/>
    <col min="1808"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51.140625" style="476" customWidth="1"/>
    <col min="2062" max="2062" width="0" style="476" hidden="1" customWidth="1"/>
    <col min="2063" max="2063" width="18.7109375" style="476" customWidth="1"/>
    <col min="2064"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51.140625" style="476" customWidth="1"/>
    <col min="2318" max="2318" width="0" style="476" hidden="1" customWidth="1"/>
    <col min="2319" max="2319" width="18.7109375" style="476" customWidth="1"/>
    <col min="2320"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51.140625" style="476" customWidth="1"/>
    <col min="2574" max="2574" width="0" style="476" hidden="1" customWidth="1"/>
    <col min="2575" max="2575" width="18.7109375" style="476" customWidth="1"/>
    <col min="2576"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51.140625" style="476" customWidth="1"/>
    <col min="2830" max="2830" width="0" style="476" hidden="1" customWidth="1"/>
    <col min="2831" max="2831" width="18.7109375" style="476" customWidth="1"/>
    <col min="2832"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51.140625" style="476" customWidth="1"/>
    <col min="3086" max="3086" width="0" style="476" hidden="1" customWidth="1"/>
    <col min="3087" max="3087" width="18.7109375" style="476" customWidth="1"/>
    <col min="3088"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51.140625" style="476" customWidth="1"/>
    <col min="3342" max="3342" width="0" style="476" hidden="1" customWidth="1"/>
    <col min="3343" max="3343" width="18.7109375" style="476" customWidth="1"/>
    <col min="3344"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51.140625" style="476" customWidth="1"/>
    <col min="3598" max="3598" width="0" style="476" hidden="1" customWidth="1"/>
    <col min="3599" max="3599" width="18.7109375" style="476" customWidth="1"/>
    <col min="3600"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51.140625" style="476" customWidth="1"/>
    <col min="3854" max="3854" width="0" style="476" hidden="1" customWidth="1"/>
    <col min="3855" max="3855" width="18.7109375" style="476" customWidth="1"/>
    <col min="3856"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51.140625" style="476" customWidth="1"/>
    <col min="4110" max="4110" width="0" style="476" hidden="1" customWidth="1"/>
    <col min="4111" max="4111" width="18.7109375" style="476" customWidth="1"/>
    <col min="4112"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51.140625" style="476" customWidth="1"/>
    <col min="4366" max="4366" width="0" style="476" hidden="1" customWidth="1"/>
    <col min="4367" max="4367" width="18.7109375" style="476" customWidth="1"/>
    <col min="4368"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51.140625" style="476" customWidth="1"/>
    <col min="4622" max="4622" width="0" style="476" hidden="1" customWidth="1"/>
    <col min="4623" max="4623" width="18.7109375" style="476" customWidth="1"/>
    <col min="4624"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51.140625" style="476" customWidth="1"/>
    <col min="4878" max="4878" width="0" style="476" hidden="1" customWidth="1"/>
    <col min="4879" max="4879" width="18.7109375" style="476" customWidth="1"/>
    <col min="4880"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51.140625" style="476" customWidth="1"/>
    <col min="5134" max="5134" width="0" style="476" hidden="1" customWidth="1"/>
    <col min="5135" max="5135" width="18.7109375" style="476" customWidth="1"/>
    <col min="5136"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51.140625" style="476" customWidth="1"/>
    <col min="5390" max="5390" width="0" style="476" hidden="1" customWidth="1"/>
    <col min="5391" max="5391" width="18.7109375" style="476" customWidth="1"/>
    <col min="5392"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51.140625" style="476" customWidth="1"/>
    <col min="5646" max="5646" width="0" style="476" hidden="1" customWidth="1"/>
    <col min="5647" max="5647" width="18.7109375" style="476" customWidth="1"/>
    <col min="5648"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51.140625" style="476" customWidth="1"/>
    <col min="5902" max="5902" width="0" style="476" hidden="1" customWidth="1"/>
    <col min="5903" max="5903" width="18.7109375" style="476" customWidth="1"/>
    <col min="5904"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51.140625" style="476" customWidth="1"/>
    <col min="6158" max="6158" width="0" style="476" hidden="1" customWidth="1"/>
    <col min="6159" max="6159" width="18.7109375" style="476" customWidth="1"/>
    <col min="6160"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51.140625" style="476" customWidth="1"/>
    <col min="6414" max="6414" width="0" style="476" hidden="1" customWidth="1"/>
    <col min="6415" max="6415" width="18.7109375" style="476" customWidth="1"/>
    <col min="6416"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51.140625" style="476" customWidth="1"/>
    <col min="6670" max="6670" width="0" style="476" hidden="1" customWidth="1"/>
    <col min="6671" max="6671" width="18.7109375" style="476" customWidth="1"/>
    <col min="6672"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51.140625" style="476" customWidth="1"/>
    <col min="6926" max="6926" width="0" style="476" hidden="1" customWidth="1"/>
    <col min="6927" max="6927" width="18.7109375" style="476" customWidth="1"/>
    <col min="6928"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51.140625" style="476" customWidth="1"/>
    <col min="7182" max="7182" width="0" style="476" hidden="1" customWidth="1"/>
    <col min="7183" max="7183" width="18.7109375" style="476" customWidth="1"/>
    <col min="7184"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51.140625" style="476" customWidth="1"/>
    <col min="7438" max="7438" width="0" style="476" hidden="1" customWidth="1"/>
    <col min="7439" max="7439" width="18.7109375" style="476" customWidth="1"/>
    <col min="7440"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51.140625" style="476" customWidth="1"/>
    <col min="7694" max="7694" width="0" style="476" hidden="1" customWidth="1"/>
    <col min="7695" max="7695" width="18.7109375" style="476" customWidth="1"/>
    <col min="7696"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51.140625" style="476" customWidth="1"/>
    <col min="7950" max="7950" width="0" style="476" hidden="1" customWidth="1"/>
    <col min="7951" max="7951" width="18.7109375" style="476" customWidth="1"/>
    <col min="7952"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51.140625" style="476" customWidth="1"/>
    <col min="8206" max="8206" width="0" style="476" hidden="1" customWidth="1"/>
    <col min="8207" max="8207" width="18.7109375" style="476" customWidth="1"/>
    <col min="8208"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51.140625" style="476" customWidth="1"/>
    <col min="8462" max="8462" width="0" style="476" hidden="1" customWidth="1"/>
    <col min="8463" max="8463" width="18.7109375" style="476" customWidth="1"/>
    <col min="8464"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51.140625" style="476" customWidth="1"/>
    <col min="8718" max="8718" width="0" style="476" hidden="1" customWidth="1"/>
    <col min="8719" max="8719" width="18.7109375" style="476" customWidth="1"/>
    <col min="8720"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51.140625" style="476" customWidth="1"/>
    <col min="8974" max="8974" width="0" style="476" hidden="1" customWidth="1"/>
    <col min="8975" max="8975" width="18.7109375" style="476" customWidth="1"/>
    <col min="8976"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51.140625" style="476" customWidth="1"/>
    <col min="9230" max="9230" width="0" style="476" hidden="1" customWidth="1"/>
    <col min="9231" max="9231" width="18.7109375" style="476" customWidth="1"/>
    <col min="9232"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51.140625" style="476" customWidth="1"/>
    <col min="9486" max="9486" width="0" style="476" hidden="1" customWidth="1"/>
    <col min="9487" max="9487" width="18.7109375" style="476" customWidth="1"/>
    <col min="9488"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51.140625" style="476" customWidth="1"/>
    <col min="9742" max="9742" width="0" style="476" hidden="1" customWidth="1"/>
    <col min="9743" max="9743" width="18.7109375" style="476" customWidth="1"/>
    <col min="9744"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51.140625" style="476" customWidth="1"/>
    <col min="9998" max="9998" width="0" style="476" hidden="1" customWidth="1"/>
    <col min="9999" max="9999" width="18.7109375" style="476" customWidth="1"/>
    <col min="10000"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51.140625" style="476" customWidth="1"/>
    <col min="10254" max="10254" width="0" style="476" hidden="1" customWidth="1"/>
    <col min="10255" max="10255" width="18.7109375" style="476" customWidth="1"/>
    <col min="10256"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51.140625" style="476" customWidth="1"/>
    <col min="10510" max="10510" width="0" style="476" hidden="1" customWidth="1"/>
    <col min="10511" max="10511" width="18.7109375" style="476" customWidth="1"/>
    <col min="10512"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51.140625" style="476" customWidth="1"/>
    <col min="10766" max="10766" width="0" style="476" hidden="1" customWidth="1"/>
    <col min="10767" max="10767" width="18.7109375" style="476" customWidth="1"/>
    <col min="10768"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51.140625" style="476" customWidth="1"/>
    <col min="11022" max="11022" width="0" style="476" hidden="1" customWidth="1"/>
    <col min="11023" max="11023" width="18.7109375" style="476" customWidth="1"/>
    <col min="11024"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51.140625" style="476" customWidth="1"/>
    <col min="11278" max="11278" width="0" style="476" hidden="1" customWidth="1"/>
    <col min="11279" max="11279" width="18.7109375" style="476" customWidth="1"/>
    <col min="11280"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51.140625" style="476" customWidth="1"/>
    <col min="11534" max="11534" width="0" style="476" hidden="1" customWidth="1"/>
    <col min="11535" max="11535" width="18.7109375" style="476" customWidth="1"/>
    <col min="11536"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51.140625" style="476" customWidth="1"/>
    <col min="11790" max="11790" width="0" style="476" hidden="1" customWidth="1"/>
    <col min="11791" max="11791" width="18.7109375" style="476" customWidth="1"/>
    <col min="11792"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51.140625" style="476" customWidth="1"/>
    <col min="12046" max="12046" width="0" style="476" hidden="1" customWidth="1"/>
    <col min="12047" max="12047" width="18.7109375" style="476" customWidth="1"/>
    <col min="12048"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51.140625" style="476" customWidth="1"/>
    <col min="12302" max="12302" width="0" style="476" hidden="1" customWidth="1"/>
    <col min="12303" max="12303" width="18.7109375" style="476" customWidth="1"/>
    <col min="12304"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51.140625" style="476" customWidth="1"/>
    <col min="12558" max="12558" width="0" style="476" hidden="1" customWidth="1"/>
    <col min="12559" max="12559" width="18.7109375" style="476" customWidth="1"/>
    <col min="12560"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51.140625" style="476" customWidth="1"/>
    <col min="12814" max="12814" width="0" style="476" hidden="1" customWidth="1"/>
    <col min="12815" max="12815" width="18.7109375" style="476" customWidth="1"/>
    <col min="12816"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51.140625" style="476" customWidth="1"/>
    <col min="13070" max="13070" width="0" style="476" hidden="1" customWidth="1"/>
    <col min="13071" max="13071" width="18.7109375" style="476" customWidth="1"/>
    <col min="13072"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51.140625" style="476" customWidth="1"/>
    <col min="13326" max="13326" width="0" style="476" hidden="1" customWidth="1"/>
    <col min="13327" max="13327" width="18.7109375" style="476" customWidth="1"/>
    <col min="13328"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51.140625" style="476" customWidth="1"/>
    <col min="13582" max="13582" width="0" style="476" hidden="1" customWidth="1"/>
    <col min="13583" max="13583" width="18.7109375" style="476" customWidth="1"/>
    <col min="13584"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51.140625" style="476" customWidth="1"/>
    <col min="13838" max="13838" width="0" style="476" hidden="1" customWidth="1"/>
    <col min="13839" max="13839" width="18.7109375" style="476" customWidth="1"/>
    <col min="13840"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51.140625" style="476" customWidth="1"/>
    <col min="14094" max="14094" width="0" style="476" hidden="1" customWidth="1"/>
    <col min="14095" max="14095" width="18.7109375" style="476" customWidth="1"/>
    <col min="14096"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51.140625" style="476" customWidth="1"/>
    <col min="14350" max="14350" width="0" style="476" hidden="1" customWidth="1"/>
    <col min="14351" max="14351" width="18.7109375" style="476" customWidth="1"/>
    <col min="14352"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51.140625" style="476" customWidth="1"/>
    <col min="14606" max="14606" width="0" style="476" hidden="1" customWidth="1"/>
    <col min="14607" max="14607" width="18.7109375" style="476" customWidth="1"/>
    <col min="14608"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51.140625" style="476" customWidth="1"/>
    <col min="14862" max="14862" width="0" style="476" hidden="1" customWidth="1"/>
    <col min="14863" max="14863" width="18.7109375" style="476" customWidth="1"/>
    <col min="14864"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51.140625" style="476" customWidth="1"/>
    <col min="15118" max="15118" width="0" style="476" hidden="1" customWidth="1"/>
    <col min="15119" max="15119" width="18.7109375" style="476" customWidth="1"/>
    <col min="15120"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51.140625" style="476" customWidth="1"/>
    <col min="15374" max="15374" width="0" style="476" hidden="1" customWidth="1"/>
    <col min="15375" max="15375" width="18.7109375" style="476" customWidth="1"/>
    <col min="15376"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51.140625" style="476" customWidth="1"/>
    <col min="15630" max="15630" width="0" style="476" hidden="1" customWidth="1"/>
    <col min="15631" max="15631" width="18.7109375" style="476" customWidth="1"/>
    <col min="15632"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51.140625" style="476" customWidth="1"/>
    <col min="15886" max="15886" width="0" style="476" hidden="1" customWidth="1"/>
    <col min="15887" max="15887" width="18.7109375" style="476" customWidth="1"/>
    <col min="15888"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51.140625" style="476" customWidth="1"/>
    <col min="16142" max="16142" width="0" style="476" hidden="1" customWidth="1"/>
    <col min="16143" max="16143" width="18.7109375" style="476" customWidth="1"/>
    <col min="16144"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77"/>
    </row>
    <row r="5" spans="1:33" ht="22.5" customHeight="1">
      <c r="J5" s="481"/>
      <c r="K5" s="481"/>
      <c r="L5" s="1226" t="s">
        <v>631</v>
      </c>
      <c r="M5" s="1226"/>
      <c r="N5" s="1226"/>
      <c r="O5" s="1226"/>
      <c r="P5" s="1226"/>
      <c r="Q5" s="1226"/>
      <c r="R5" s="1226"/>
      <c r="S5" s="1226"/>
      <c r="T5" s="1226"/>
      <c r="U5" s="497"/>
    </row>
    <row r="6" spans="1:33" ht="3" customHeight="1">
      <c r="J6" s="481"/>
      <c r="K6" s="481"/>
      <c r="L6" s="477"/>
      <c r="M6" s="477"/>
      <c r="N6" s="477"/>
      <c r="O6" s="480"/>
      <c r="P6" s="480"/>
      <c r="Q6" s="480"/>
      <c r="R6" s="480"/>
      <c r="S6" s="480"/>
      <c r="T6" s="480"/>
      <c r="U6" s="477"/>
    </row>
    <row r="7" spans="1:33" s="491" customFormat="1" ht="22.5">
      <c r="A7" s="511"/>
      <c r="B7" s="511"/>
      <c r="C7" s="511"/>
      <c r="D7" s="511"/>
      <c r="E7" s="511"/>
      <c r="F7" s="511"/>
      <c r="G7" s="511"/>
      <c r="H7" s="511"/>
      <c r="L7" s="499"/>
      <c r="M7" s="617" t="s">
        <v>502</v>
      </c>
      <c r="N7" s="666"/>
      <c r="O7" s="1232" t="str">
        <f>IF(NameOrPr_ch="",IF(NameOrPr="","",NameOrPr),NameOrPr_ch)</f>
        <v>Комитет по тарифам и ценовой политике Лен.области (ЛенРТК)</v>
      </c>
      <c r="P7" s="1232"/>
      <c r="Q7" s="1232"/>
      <c r="R7" s="1232"/>
      <c r="S7" s="1232"/>
      <c r="T7" s="1232"/>
      <c r="U7" s="582"/>
      <c r="V7" s="582"/>
      <c r="W7" s="519"/>
      <c r="X7" s="505"/>
      <c r="Y7" s="505"/>
      <c r="Z7" s="505"/>
      <c r="AA7" s="505"/>
      <c r="AB7" s="505"/>
      <c r="AC7" s="505"/>
      <c r="AD7" s="505"/>
      <c r="AE7" s="505"/>
      <c r="AF7" s="505"/>
      <c r="AG7" s="505"/>
    </row>
    <row r="8" spans="1:33" s="491" customFormat="1" ht="18.75">
      <c r="A8" s="511"/>
      <c r="B8" s="511"/>
      <c r="C8" s="511"/>
      <c r="D8" s="511"/>
      <c r="E8" s="511"/>
      <c r="F8" s="511"/>
      <c r="G8" s="511"/>
      <c r="H8" s="511"/>
      <c r="L8" s="499"/>
      <c r="M8" s="617" t="s">
        <v>596</v>
      </c>
      <c r="N8" s="666"/>
      <c r="O8" s="1232" t="str">
        <f>IF(datePr_ch="",IF(datePr="","",datePr),datePr_ch)</f>
        <v>19.12.2019</v>
      </c>
      <c r="P8" s="1232"/>
      <c r="Q8" s="1232"/>
      <c r="R8" s="1232"/>
      <c r="S8" s="1232"/>
      <c r="T8" s="1232"/>
      <c r="U8" s="582"/>
      <c r="V8" s="582"/>
      <c r="W8" s="519"/>
      <c r="X8" s="505"/>
      <c r="Y8" s="505"/>
      <c r="Z8" s="505"/>
      <c r="AA8" s="505"/>
      <c r="AB8" s="505"/>
      <c r="AC8" s="505"/>
      <c r="AD8" s="505"/>
      <c r="AE8" s="505"/>
      <c r="AF8" s="505"/>
      <c r="AG8" s="505"/>
    </row>
    <row r="9" spans="1:33" s="491" customFormat="1" ht="18.75">
      <c r="A9" s="511"/>
      <c r="B9" s="511"/>
      <c r="C9" s="511"/>
      <c r="D9" s="511"/>
      <c r="E9" s="511"/>
      <c r="F9" s="511"/>
      <c r="G9" s="511"/>
      <c r="H9" s="511"/>
      <c r="L9" s="152"/>
      <c r="M9" s="617" t="s">
        <v>595</v>
      </c>
      <c r="N9" s="666"/>
      <c r="O9" s="1232" t="str">
        <f>IF(numberPr_ch="",IF(numberPr="","",numberPr),numberPr_ch)</f>
        <v>530-п</v>
      </c>
      <c r="P9" s="1232"/>
      <c r="Q9" s="1232"/>
      <c r="R9" s="1232"/>
      <c r="S9" s="1232"/>
      <c r="T9" s="1232"/>
      <c r="U9" s="582"/>
      <c r="V9" s="582"/>
      <c r="W9" s="519"/>
      <c r="X9" s="505"/>
      <c r="Y9" s="505"/>
      <c r="Z9" s="505"/>
      <c r="AA9" s="505"/>
      <c r="AB9" s="505"/>
      <c r="AC9" s="505"/>
      <c r="AD9" s="505"/>
      <c r="AE9" s="505"/>
      <c r="AF9" s="505"/>
      <c r="AG9" s="505"/>
    </row>
    <row r="10" spans="1:33" s="491" customFormat="1" ht="18.75">
      <c r="A10" s="511"/>
      <c r="B10" s="511"/>
      <c r="C10" s="511"/>
      <c r="D10" s="511"/>
      <c r="E10" s="511"/>
      <c r="F10" s="511"/>
      <c r="G10" s="511"/>
      <c r="H10" s="511"/>
      <c r="L10" s="152"/>
      <c r="M10" s="617" t="s">
        <v>501</v>
      </c>
      <c r="N10" s="666"/>
      <c r="O10" s="1232" t="str">
        <f>IF(IstPub_ch="",IF(IstPub="","",IstPub),IstPub_ch)</f>
        <v>http://tarif.lenobl.ru/dokumenty/docs_category_3/</v>
      </c>
      <c r="P10" s="1232"/>
      <c r="Q10" s="1232"/>
      <c r="R10" s="1232"/>
      <c r="S10" s="1232"/>
      <c r="T10" s="1232"/>
      <c r="U10" s="582"/>
      <c r="V10" s="582"/>
      <c r="W10" s="519"/>
      <c r="X10" s="505"/>
      <c r="Y10" s="505"/>
      <c r="Z10" s="505"/>
      <c r="AA10" s="505"/>
      <c r="AB10" s="505"/>
      <c r="AC10" s="505"/>
      <c r="AD10" s="505"/>
      <c r="AE10" s="505"/>
      <c r="AF10" s="505"/>
      <c r="AG10" s="505"/>
    </row>
    <row r="11" spans="1:33" s="491" customFormat="1" ht="11.25" hidden="1">
      <c r="A11" s="511"/>
      <c r="B11" s="511"/>
      <c r="C11" s="511"/>
      <c r="D11" s="511"/>
      <c r="E11" s="511"/>
      <c r="F11" s="511"/>
      <c r="G11" s="511"/>
      <c r="H11" s="511"/>
      <c r="L11" s="152"/>
      <c r="M11" s="152"/>
      <c r="N11" s="488"/>
      <c r="O11" s="498"/>
      <c r="P11" s="498"/>
      <c r="Q11" s="498"/>
      <c r="R11" s="498"/>
      <c r="S11" s="498"/>
      <c r="T11" s="498"/>
      <c r="U11" s="503" t="s">
        <v>373</v>
      </c>
      <c r="X11" s="505"/>
      <c r="Y11" s="505"/>
      <c r="Z11" s="505"/>
      <c r="AA11" s="505"/>
      <c r="AB11" s="505"/>
      <c r="AC11" s="505"/>
      <c r="AD11" s="505"/>
      <c r="AE11" s="505"/>
      <c r="AF11" s="505"/>
      <c r="AG11" s="505"/>
    </row>
    <row r="12" spans="1:33" ht="15" customHeight="1">
      <c r="H12" s="510" t="s">
        <v>93</v>
      </c>
      <c r="J12" s="481"/>
      <c r="K12" s="481"/>
      <c r="L12" s="477"/>
      <c r="M12" s="477"/>
      <c r="N12" s="477"/>
      <c r="O12" s="1254"/>
      <c r="P12" s="1254"/>
      <c r="Q12" s="1254"/>
      <c r="R12" s="1254"/>
      <c r="S12" s="1254"/>
      <c r="T12" s="1254"/>
      <c r="U12" s="1254"/>
    </row>
    <row r="13" spans="1:33">
      <c r="J13" s="481"/>
      <c r="K13" s="481"/>
      <c r="L13" s="1164" t="s">
        <v>454</v>
      </c>
      <c r="M13" s="1164"/>
      <c r="N13" s="1164"/>
      <c r="O13" s="1164"/>
      <c r="P13" s="1164"/>
      <c r="Q13" s="1164"/>
      <c r="R13" s="1164"/>
      <c r="S13" s="1164"/>
      <c r="T13" s="1164"/>
      <c r="U13" s="1164"/>
      <c r="V13" s="1164"/>
      <c r="W13" s="1164" t="s">
        <v>455</v>
      </c>
    </row>
    <row r="14" spans="1:33" ht="14.25" customHeight="1">
      <c r="J14" s="481"/>
      <c r="K14" s="481"/>
      <c r="L14" s="1239" t="s">
        <v>92</v>
      </c>
      <c r="M14" s="1239" t="s">
        <v>639</v>
      </c>
      <c r="N14" s="474"/>
      <c r="O14" s="1240" t="s">
        <v>641</v>
      </c>
      <c r="P14" s="1241"/>
      <c r="Q14" s="1241"/>
      <c r="R14" s="1241"/>
      <c r="S14" s="1241"/>
      <c r="T14" s="1242"/>
      <c r="U14" s="1223" t="s">
        <v>341</v>
      </c>
      <c r="V14" s="1253" t="s">
        <v>275</v>
      </c>
      <c r="W14" s="1164"/>
    </row>
    <row r="15" spans="1:33" ht="14.25" customHeight="1">
      <c r="J15" s="481"/>
      <c r="K15" s="481"/>
      <c r="L15" s="1239"/>
      <c r="M15" s="1239"/>
      <c r="N15" s="473"/>
      <c r="O15" s="1245" t="s">
        <v>640</v>
      </c>
      <c r="P15" s="655"/>
      <c r="Q15" s="655"/>
      <c r="R15" s="1221" t="s">
        <v>654</v>
      </c>
      <c r="S15" s="1221"/>
      <c r="T15" s="1222"/>
      <c r="U15" s="1224"/>
      <c r="V15" s="1253"/>
      <c r="W15" s="1164"/>
    </row>
    <row r="16" spans="1:33" ht="30.75" customHeight="1">
      <c r="J16" s="481"/>
      <c r="K16" s="481"/>
      <c r="L16" s="1239"/>
      <c r="M16" s="1239"/>
      <c r="N16" s="472"/>
      <c r="O16" s="1246"/>
      <c r="P16" s="653"/>
      <c r="Q16" s="654"/>
      <c r="R16" s="536" t="s">
        <v>274</v>
      </c>
      <c r="S16" s="1234" t="s">
        <v>273</v>
      </c>
      <c r="T16" s="1235"/>
      <c r="U16" s="1225"/>
      <c r="V16" s="1253"/>
      <c r="W16" s="1164"/>
    </row>
    <row r="17" spans="1:33">
      <c r="J17" s="481"/>
      <c r="K17" s="489">
        <v>1</v>
      </c>
      <c r="L17" s="637" t="s">
        <v>93</v>
      </c>
      <c r="M17" s="637" t="s">
        <v>49</v>
      </c>
      <c r="N17" s="509" t="s">
        <v>49</v>
      </c>
      <c r="O17" s="638">
        <f ca="1">OFFSET(O17,0,-1)+1</f>
        <v>3</v>
      </c>
      <c r="P17" s="639">
        <f ca="1">OFFSET(P17,0,-1)</f>
        <v>3</v>
      </c>
      <c r="Q17" s="639">
        <f ca="1">OFFSET(Q17,0,-1)</f>
        <v>3</v>
      </c>
      <c r="R17" s="638">
        <f ca="1">OFFSET(R17,0,-1)+1</f>
        <v>4</v>
      </c>
      <c r="S17" s="1256">
        <f ca="1">OFFSET(S17,0,-1)+1</f>
        <v>5</v>
      </c>
      <c r="T17" s="1256"/>
      <c r="U17" s="638">
        <f ca="1">OFFSET(U17,0,-2)+1</f>
        <v>6</v>
      </c>
      <c r="V17" s="639">
        <f ca="1">OFFSET(V17,0,-1)</f>
        <v>6</v>
      </c>
      <c r="W17" s="638">
        <f ca="1">OFFSET(W17,0,-1)+1</f>
        <v>7</v>
      </c>
    </row>
    <row r="18" spans="1:33" ht="22.5">
      <c r="A18" s="1212">
        <v>1</v>
      </c>
      <c r="B18" s="901"/>
      <c r="C18" s="901"/>
      <c r="D18" s="901"/>
      <c r="E18" s="902"/>
      <c r="F18" s="903"/>
      <c r="G18" s="903"/>
      <c r="H18" s="903"/>
      <c r="I18" s="904"/>
      <c r="J18" s="899"/>
      <c r="K18" s="906"/>
      <c r="L18" s="593">
        <f>mergeValue(A18)</f>
        <v>1</v>
      </c>
      <c r="M18" s="641" t="s">
        <v>20</v>
      </c>
      <c r="N18" s="580"/>
      <c r="O18" s="1255"/>
      <c r="P18" s="1255"/>
      <c r="Q18" s="1255"/>
      <c r="R18" s="1255"/>
      <c r="S18" s="1255"/>
      <c r="T18" s="1255"/>
      <c r="U18" s="1255"/>
      <c r="V18" s="1255"/>
      <c r="W18" s="630" t="s">
        <v>476</v>
      </c>
    </row>
    <row r="19" spans="1:33" ht="22.5">
      <c r="A19" s="1212"/>
      <c r="B19" s="1212">
        <v>1</v>
      </c>
      <c r="C19" s="901"/>
      <c r="D19" s="901"/>
      <c r="E19" s="903"/>
      <c r="F19" s="903"/>
      <c r="G19" s="903"/>
      <c r="H19" s="903"/>
      <c r="I19" s="898"/>
      <c r="J19" s="897"/>
      <c r="K19" s="900"/>
      <c r="L19" s="593" t="str">
        <f>mergeValue(A19) &amp;"."&amp; mergeValue(B19)</f>
        <v>1.1</v>
      </c>
      <c r="M19" s="546" t="s">
        <v>16</v>
      </c>
      <c r="N19" s="580"/>
      <c r="O19" s="1255"/>
      <c r="P19" s="1255"/>
      <c r="Q19" s="1255"/>
      <c r="R19" s="1255"/>
      <c r="S19" s="1255"/>
      <c r="T19" s="1255"/>
      <c r="U19" s="1255"/>
      <c r="V19" s="1255"/>
      <c r="W19" s="630" t="s">
        <v>477</v>
      </c>
    </row>
    <row r="20" spans="1:33" ht="22.5">
      <c r="A20" s="1212"/>
      <c r="B20" s="1212"/>
      <c r="C20" s="1212">
        <v>1</v>
      </c>
      <c r="D20" s="901"/>
      <c r="E20" s="903"/>
      <c r="F20" s="903"/>
      <c r="G20" s="903"/>
      <c r="H20" s="903"/>
      <c r="I20" s="905"/>
      <c r="J20" s="897"/>
      <c r="K20" s="900"/>
      <c r="L20" s="593" t="str">
        <f>mergeValue(A20) &amp;"."&amp; mergeValue(B20)&amp;"."&amp; mergeValue(C20)</f>
        <v>1.1.1</v>
      </c>
      <c r="M20" s="547" t="s">
        <v>7</v>
      </c>
      <c r="N20" s="580"/>
      <c r="O20" s="1255"/>
      <c r="P20" s="1255"/>
      <c r="Q20" s="1255"/>
      <c r="R20" s="1255"/>
      <c r="S20" s="1255"/>
      <c r="T20" s="1255"/>
      <c r="U20" s="1255"/>
      <c r="V20" s="1255"/>
      <c r="W20" s="630" t="s">
        <v>633</v>
      </c>
    </row>
    <row r="21" spans="1:33" ht="22.5">
      <c r="A21" s="1212"/>
      <c r="B21" s="1212"/>
      <c r="C21" s="1212"/>
      <c r="D21" s="1212">
        <v>1</v>
      </c>
      <c r="E21" s="903"/>
      <c r="F21" s="903"/>
      <c r="G21" s="903"/>
      <c r="H21" s="903"/>
      <c r="I21" s="905"/>
      <c r="J21" s="897"/>
      <c r="K21" s="900"/>
      <c r="L21" s="593" t="str">
        <f>mergeValue(A21) &amp;"."&amp; mergeValue(B21)&amp;"."&amp; mergeValue(C21)&amp;"."&amp; mergeValue(D21)</f>
        <v>1.1.1.1</v>
      </c>
      <c r="M21" s="548" t="s">
        <v>22</v>
      </c>
      <c r="N21" s="580"/>
      <c r="O21" s="1255"/>
      <c r="P21" s="1255"/>
      <c r="Q21" s="1255"/>
      <c r="R21" s="1255"/>
      <c r="S21" s="1255"/>
      <c r="T21" s="1255"/>
      <c r="U21" s="1255"/>
      <c r="V21" s="1255"/>
      <c r="W21" s="630" t="s">
        <v>634</v>
      </c>
    </row>
    <row r="22" spans="1:33" ht="101.25">
      <c r="A22" s="1212"/>
      <c r="B22" s="1212"/>
      <c r="C22" s="1212"/>
      <c r="D22" s="1212"/>
      <c r="E22" s="1212">
        <v>1</v>
      </c>
      <c r="F22" s="903"/>
      <c r="G22" s="903"/>
      <c r="H22" s="901">
        <v>1</v>
      </c>
      <c r="I22" s="1212">
        <v>1</v>
      </c>
      <c r="J22" s="903"/>
      <c r="K22" s="908"/>
      <c r="L22" s="593" t="str">
        <f>mergeValue(A22) &amp;"."&amp; mergeValue(B22)&amp;"."&amp; mergeValue(C22)&amp;"."&amp; mergeValue(D22)&amp;"."&amp; mergeValue(E22)</f>
        <v>1.1.1.1.1</v>
      </c>
      <c r="M22" s="554" t="s">
        <v>9</v>
      </c>
      <c r="N22" s="581"/>
      <c r="O22" s="1214"/>
      <c r="P22" s="1214"/>
      <c r="Q22" s="1214"/>
      <c r="R22" s="1214"/>
      <c r="S22" s="1214"/>
      <c r="T22" s="1214"/>
      <c r="U22" s="1214"/>
      <c r="V22" s="1214"/>
      <c r="W22" s="630" t="s">
        <v>638</v>
      </c>
    </row>
    <row r="23" spans="1:33" ht="90">
      <c r="A23" s="1212"/>
      <c r="B23" s="1212"/>
      <c r="C23" s="1212"/>
      <c r="D23" s="1212"/>
      <c r="E23" s="1212"/>
      <c r="F23" s="1212">
        <v>1</v>
      </c>
      <c r="G23" s="901"/>
      <c r="H23" s="901"/>
      <c r="I23" s="1212"/>
      <c r="J23" s="1212">
        <v>1</v>
      </c>
      <c r="K23" s="909"/>
      <c r="L23" s="593" t="str">
        <f>mergeValue(A23) &amp;"."&amp; mergeValue(B23)&amp;"."&amp; mergeValue(C23)&amp;"."&amp; mergeValue(D23)&amp;"."&amp; mergeValue(E23)&amp;"."&amp; mergeValue(F23)</f>
        <v>1.1.1.1.1.1</v>
      </c>
      <c r="M23" s="555" t="s">
        <v>10</v>
      </c>
      <c r="N23" s="581"/>
      <c r="O23" s="1215"/>
      <c r="P23" s="1216"/>
      <c r="Q23" s="1216"/>
      <c r="R23" s="1216"/>
      <c r="S23" s="1216"/>
      <c r="T23" s="1216"/>
      <c r="U23" s="1216"/>
      <c r="V23" s="1217"/>
      <c r="W23" s="630" t="s">
        <v>636</v>
      </c>
      <c r="Y23" s="504" t="str">
        <f>strCheckUnique(Z23:Z26)</f>
        <v/>
      </c>
      <c r="AA23" s="504" t="str">
        <f>IF(O23="","",O23 &amp; ":_")</f>
        <v/>
      </c>
    </row>
    <row r="24" spans="1:33" ht="189" customHeight="1">
      <c r="A24" s="1212"/>
      <c r="B24" s="1212"/>
      <c r="C24" s="1212"/>
      <c r="D24" s="1212"/>
      <c r="E24" s="1212"/>
      <c r="F24" s="1212"/>
      <c r="G24" s="901">
        <v>1</v>
      </c>
      <c r="H24" s="901"/>
      <c r="I24" s="1212"/>
      <c r="J24" s="1212"/>
      <c r="K24" s="909">
        <v>1</v>
      </c>
      <c r="L24" s="593" t="str">
        <f>mergeValue(A24) &amp;"."&amp; mergeValue(B24)&amp;"."&amp; mergeValue(C24)&amp;"."&amp; mergeValue(D24)&amp;"."&amp; mergeValue(E24)&amp;"."&amp; mergeValue(F24)&amp;"."&amp; mergeValue(G24)</f>
        <v>1.1.1.1.1.1.1</v>
      </c>
      <c r="M24" s="1069"/>
      <c r="N24" s="586"/>
      <c r="O24" s="1078"/>
      <c r="P24" s="562"/>
      <c r="Q24" s="562"/>
      <c r="R24" s="1247"/>
      <c r="S24" s="1219" t="s">
        <v>84</v>
      </c>
      <c r="T24" s="1247"/>
      <c r="U24" s="1219" t="s">
        <v>85</v>
      </c>
      <c r="V24" s="578"/>
      <c r="W24" s="1229" t="s">
        <v>656</v>
      </c>
      <c r="X24" s="500" t="str">
        <f>strCheckDate(O25:V25)</f>
        <v/>
      </c>
      <c r="Y24" s="504"/>
      <c r="Z24" s="504" t="str">
        <f>IF(M24="","",M24 )</f>
        <v/>
      </c>
      <c r="AA24" s="504"/>
      <c r="AB24" s="504"/>
      <c r="AC24" s="504"/>
    </row>
    <row r="25" spans="1:33" ht="11.25" hidden="1">
      <c r="A25" s="1212"/>
      <c r="B25" s="1212"/>
      <c r="C25" s="1212"/>
      <c r="D25" s="1212"/>
      <c r="E25" s="1212"/>
      <c r="F25" s="1212"/>
      <c r="G25" s="901"/>
      <c r="H25" s="901"/>
      <c r="I25" s="1212"/>
      <c r="J25" s="1212"/>
      <c r="K25" s="909"/>
      <c r="L25" s="600"/>
      <c r="M25" s="646"/>
      <c r="N25" s="586"/>
      <c r="O25" s="584"/>
      <c r="P25" s="562"/>
      <c r="Q25" s="584" t="str">
        <f>R24 &amp; "-" &amp; T24</f>
        <v>-</v>
      </c>
      <c r="R25" s="1218"/>
      <c r="S25" s="1219"/>
      <c r="T25" s="1218"/>
      <c r="U25" s="1219"/>
      <c r="V25" s="578"/>
      <c r="W25" s="1230"/>
    </row>
    <row r="26" spans="1:33" s="475" customFormat="1" ht="15" customHeight="1">
      <c r="A26" s="1212"/>
      <c r="B26" s="1212"/>
      <c r="C26" s="1212"/>
      <c r="D26" s="1212"/>
      <c r="E26" s="1212"/>
      <c r="F26" s="1212"/>
      <c r="G26" s="903"/>
      <c r="H26" s="901"/>
      <c r="I26" s="1212"/>
      <c r="J26" s="1212"/>
      <c r="K26" s="908"/>
      <c r="L26" s="538"/>
      <c r="M26" s="557" t="s">
        <v>25</v>
      </c>
      <c r="N26" s="551"/>
      <c r="O26" s="545"/>
      <c r="P26" s="545"/>
      <c r="Q26" s="545"/>
      <c r="R26" s="573"/>
      <c r="S26" s="564"/>
      <c r="T26" s="563"/>
      <c r="U26" s="551"/>
      <c r="V26" s="560"/>
      <c r="W26" s="1231"/>
      <c r="X26" s="501"/>
      <c r="Y26" s="501"/>
      <c r="Z26" s="501"/>
      <c r="AA26" s="501"/>
      <c r="AB26" s="501"/>
      <c r="AC26" s="501"/>
      <c r="AD26" s="501"/>
      <c r="AE26" s="501"/>
      <c r="AF26" s="501"/>
      <c r="AG26" s="501"/>
    </row>
    <row r="27" spans="1:33" s="475" customFormat="1" ht="15" customHeight="1">
      <c r="A27" s="1212"/>
      <c r="B27" s="1212"/>
      <c r="C27" s="1212"/>
      <c r="D27" s="1212"/>
      <c r="E27" s="1212"/>
      <c r="F27" s="903"/>
      <c r="G27" s="903"/>
      <c r="H27" s="901"/>
      <c r="I27" s="1212"/>
      <c r="J27" s="903"/>
      <c r="K27" s="908"/>
      <c r="L27" s="538"/>
      <c r="M27" s="556" t="s">
        <v>11</v>
      </c>
      <c r="N27" s="550"/>
      <c r="O27" s="545"/>
      <c r="P27" s="545"/>
      <c r="Q27" s="545"/>
      <c r="R27" s="573"/>
      <c r="S27" s="564"/>
      <c r="T27" s="563"/>
      <c r="U27" s="550"/>
      <c r="V27" s="564"/>
      <c r="W27" s="560"/>
      <c r="X27" s="501"/>
      <c r="Y27" s="501"/>
      <c r="Z27" s="501"/>
      <c r="AA27" s="501"/>
      <c r="AB27" s="501"/>
      <c r="AC27" s="501"/>
      <c r="AD27" s="501"/>
      <c r="AE27" s="501"/>
      <c r="AF27" s="501"/>
      <c r="AG27" s="501"/>
    </row>
    <row r="28" spans="1:33" s="475" customFormat="1" ht="15" customHeight="1">
      <c r="A28" s="1212"/>
      <c r="B28" s="1212"/>
      <c r="C28" s="1212"/>
      <c r="D28" s="1212"/>
      <c r="E28" s="907"/>
      <c r="F28" s="903"/>
      <c r="G28" s="903"/>
      <c r="H28" s="903"/>
      <c r="I28" s="899"/>
      <c r="J28" s="896"/>
      <c r="K28" s="906"/>
      <c r="L28" s="538"/>
      <c r="M28" s="551" t="s">
        <v>12</v>
      </c>
      <c r="N28" s="549"/>
      <c r="O28" s="545"/>
      <c r="P28" s="545"/>
      <c r="Q28" s="545"/>
      <c r="R28" s="573"/>
      <c r="S28" s="564"/>
      <c r="T28" s="563"/>
      <c r="U28" s="549"/>
      <c r="V28" s="564"/>
      <c r="W28" s="560"/>
      <c r="X28" s="501"/>
      <c r="Y28" s="501"/>
      <c r="Z28" s="501"/>
      <c r="AA28" s="501"/>
      <c r="AB28" s="501"/>
      <c r="AC28" s="501"/>
      <c r="AD28" s="501"/>
      <c r="AE28" s="501"/>
      <c r="AF28" s="501"/>
      <c r="AG28" s="501"/>
    </row>
    <row r="29" spans="1:33" s="475" customFormat="1" ht="15" customHeight="1">
      <c r="A29" s="1212"/>
      <c r="B29" s="1212"/>
      <c r="C29" s="1212"/>
      <c r="D29" s="907"/>
      <c r="E29" s="907"/>
      <c r="F29" s="903"/>
      <c r="G29" s="903"/>
      <c r="H29" s="903"/>
      <c r="I29" s="899"/>
      <c r="J29" s="896"/>
      <c r="K29" s="906"/>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row>
    <row r="30" spans="1:33" s="475" customFormat="1" ht="15" customHeight="1">
      <c r="A30" s="1212"/>
      <c r="B30" s="1212"/>
      <c r="C30" s="907"/>
      <c r="D30" s="907"/>
      <c r="E30" s="907"/>
      <c r="F30" s="907"/>
      <c r="G30" s="912"/>
      <c r="H30" s="899"/>
      <c r="I30" s="910"/>
      <c r="J30" s="896"/>
      <c r="K30" s="911"/>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row>
    <row r="31" spans="1:33" s="475" customFormat="1" ht="15" customHeight="1">
      <c r="A31" s="1212"/>
      <c r="B31" s="907"/>
      <c r="C31" s="907"/>
      <c r="D31" s="907"/>
      <c r="E31" s="907"/>
      <c r="F31" s="907"/>
      <c r="G31" s="912"/>
      <c r="H31" s="899"/>
      <c r="I31" s="899"/>
      <c r="J31" s="896"/>
      <c r="K31" s="906"/>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row>
    <row r="32" spans="1:33" s="475" customFormat="1" ht="15" customHeight="1">
      <c r="A32" s="895"/>
      <c r="B32" s="895"/>
      <c r="C32" s="895"/>
      <c r="D32" s="895"/>
      <c r="E32" s="895"/>
      <c r="F32" s="895"/>
      <c r="G32" s="895"/>
      <c r="H32" s="895"/>
      <c r="I32" s="895"/>
      <c r="J32" s="895"/>
      <c r="K32" s="895"/>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row>
    <row r="33" spans="12:23" ht="3" customHeight="1">
      <c r="L33" s="485"/>
      <c r="M33" s="485"/>
      <c r="N33" s="485"/>
      <c r="O33" s="485"/>
      <c r="P33" s="485"/>
      <c r="Q33" s="485"/>
      <c r="R33" s="485"/>
      <c r="S33" s="485"/>
      <c r="T33" s="485"/>
      <c r="U33" s="485"/>
    </row>
    <row r="34" spans="12:23" ht="133.5" customHeight="1">
      <c r="L34" s="1">
        <v>1</v>
      </c>
      <c r="M34" s="1205" t="s">
        <v>632</v>
      </c>
      <c r="N34" s="1205"/>
      <c r="O34" s="1205"/>
      <c r="P34" s="1205"/>
      <c r="Q34" s="1205"/>
      <c r="R34" s="1205"/>
      <c r="S34" s="1205"/>
      <c r="T34" s="1205"/>
      <c r="U34" s="1205"/>
      <c r="V34" s="1205"/>
      <c r="W34" s="1205"/>
    </row>
  </sheetData>
  <sheetProtection algorithmName="SHA-512" hashValue="sDWv7YCDFH17gk+7FfOUW3EHhPyMvcktNFBEwmhV6yKfIHcJK6H94qRPYthczaRkcfSY9JgnYSw2HuA4aieC/w==" saltValue="EBb7L6lKbcl8Y01xDvyaCQ==" spinCount="100000"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51</v>
      </c>
    </row>
    <row r="2" spans="1:20" ht="22.5">
      <c r="F2" s="1206" t="s">
        <v>491</v>
      </c>
      <c r="G2" s="1207"/>
      <c r="H2" s="1208"/>
      <c r="I2" s="640"/>
    </row>
    <row r="3" spans="1:20" ht="3" customHeight="1"/>
    <row r="4" spans="1:20" s="570" customFormat="1" ht="11.25">
      <c r="A4" s="590"/>
      <c r="B4" s="590"/>
      <c r="C4" s="590"/>
      <c r="D4" s="590"/>
      <c r="F4" s="1164" t="s">
        <v>454</v>
      </c>
      <c r="G4" s="1164"/>
      <c r="H4" s="1164"/>
      <c r="I4" s="1209"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9"/>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19.12.2019</v>
      </c>
      <c r="I7" s="581" t="s">
        <v>493</v>
      </c>
      <c r="J7" s="615"/>
      <c r="K7" s="590"/>
      <c r="L7" s="590"/>
      <c r="M7" s="590"/>
      <c r="N7" s="590"/>
      <c r="O7" s="590"/>
      <c r="P7" s="590"/>
      <c r="Q7" s="590"/>
      <c r="R7" s="590"/>
      <c r="S7" s="590"/>
      <c r="T7" s="590"/>
    </row>
    <row r="8" spans="1:20" s="570" customFormat="1" ht="45">
      <c r="A8" s="1210">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10"/>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10"/>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10"/>
      <c r="B11" s="1210">
        <v>1</v>
      </c>
      <c r="C11" s="623"/>
      <c r="D11" s="623"/>
      <c r="F11" s="616" t="str">
        <f>"4."&amp;mergeValue(A11) &amp;"."&amp;mergeValue(B11)</f>
        <v>4.1.1</v>
      </c>
      <c r="G11" s="611" t="s">
        <v>592</v>
      </c>
      <c r="H11" s="604" t="str">
        <f>IF(region_name="","",region_name)</f>
        <v>Ленинградская область</v>
      </c>
      <c r="I11" s="581" t="s">
        <v>499</v>
      </c>
      <c r="J11" s="615"/>
      <c r="K11" s="590"/>
      <c r="L11" s="590"/>
      <c r="M11" s="590"/>
      <c r="N11" s="590"/>
      <c r="O11" s="590"/>
      <c r="P11" s="590"/>
      <c r="Q11" s="590"/>
      <c r="R11" s="590"/>
      <c r="S11" s="590"/>
      <c r="T11" s="590"/>
    </row>
    <row r="12" spans="1:20" s="570" customFormat="1" ht="22.5">
      <c r="A12" s="1210"/>
      <c r="B12" s="1210"/>
      <c r="C12" s="1210">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10"/>
      <c r="B13" s="1210"/>
      <c r="C13" s="1210"/>
      <c r="D13" s="623">
        <v>1</v>
      </c>
      <c r="F13" s="616" t="str">
        <f>"4."&amp;mergeValue(A13) &amp;"."&amp;mergeValue(B13)&amp;"."&amp;mergeValue(C13)&amp;"."&amp;mergeValue(D13)</f>
        <v>4.1.1.1.1</v>
      </c>
      <c r="G13" s="633" t="s">
        <v>498</v>
      </c>
      <c r="H13" s="604"/>
      <c r="I13" s="1211" t="s">
        <v>591</v>
      </c>
      <c r="J13" s="615"/>
      <c r="K13" s="590"/>
      <c r="L13" s="590"/>
      <c r="M13" s="590"/>
      <c r="N13" s="590"/>
      <c r="O13" s="590"/>
      <c r="P13" s="590"/>
      <c r="Q13" s="590"/>
      <c r="R13" s="590"/>
      <c r="S13" s="590"/>
      <c r="T13" s="590"/>
    </row>
    <row r="14" spans="1:20" s="570" customFormat="1" ht="18.75">
      <c r="A14" s="1210"/>
      <c r="B14" s="1210"/>
      <c r="C14" s="1210"/>
      <c r="D14" s="623"/>
      <c r="F14" s="619"/>
      <c r="G14" s="550" t="s">
        <v>4</v>
      </c>
      <c r="H14" s="624"/>
      <c r="I14" s="1211"/>
      <c r="J14" s="615"/>
      <c r="K14" s="590"/>
      <c r="L14" s="590"/>
      <c r="M14" s="590"/>
      <c r="N14" s="590"/>
      <c r="O14" s="590"/>
      <c r="P14" s="590"/>
      <c r="Q14" s="590"/>
      <c r="R14" s="590"/>
      <c r="S14" s="590"/>
      <c r="T14" s="590"/>
    </row>
    <row r="15" spans="1:20" s="570" customFormat="1" ht="18.75">
      <c r="A15" s="1210"/>
      <c r="B15" s="1210"/>
      <c r="C15" s="623"/>
      <c r="D15" s="623"/>
      <c r="F15" s="634"/>
      <c r="G15" s="577" t="s">
        <v>403</v>
      </c>
      <c r="H15" s="635"/>
      <c r="I15" s="636"/>
      <c r="J15" s="615"/>
      <c r="K15" s="590"/>
      <c r="L15" s="590"/>
      <c r="M15" s="590"/>
      <c r="N15" s="590"/>
      <c r="O15" s="590"/>
      <c r="P15" s="590"/>
      <c r="Q15" s="590"/>
      <c r="R15" s="590"/>
      <c r="S15" s="590"/>
      <c r="T15" s="590"/>
    </row>
    <row r="16" spans="1:20" s="570" customFormat="1" ht="18.75">
      <c r="A16" s="1210"/>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5" t="s">
        <v>593</v>
      </c>
      <c r="H19" s="1205"/>
      <c r="I19" s="594"/>
      <c r="J19" s="614"/>
      <c r="K19" s="614"/>
      <c r="L19" s="614"/>
      <c r="M19" s="614"/>
      <c r="N19" s="614"/>
      <c r="O19" s="614"/>
      <c r="P19" s="614"/>
      <c r="Q19" s="614"/>
      <c r="R19" s="614"/>
      <c r="S19" s="614"/>
      <c r="T19" s="614"/>
    </row>
  </sheetData>
  <sheetProtection algorithmName="SHA-512" hashValue="AFcGivDju5JoqMGvkyAbK2RHqbyg36ln79gq+EClwCCPmJZ1X/LqiMygd35ObBPu3saNMDOzKU7ahXsjMOmQCA==" saltValue="HQm2R/FKxNEMsnZH3+5Ng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3.7109375" style="523" customWidth="1"/>
    <col min="16" max="17" width="1.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35" width="10.5703125" style="585"/>
    <col min="36" max="256" width="10.5703125" style="523"/>
    <col min="257" max="264" width="0" style="523" hidden="1" customWidth="1"/>
    <col min="265" max="267" width="3.7109375" style="523" customWidth="1"/>
    <col min="268" max="268" width="12.7109375" style="523" customWidth="1"/>
    <col min="269" max="269" width="47.42578125" style="523" customWidth="1"/>
    <col min="270" max="273" width="0" style="523" hidden="1" customWidth="1"/>
    <col min="274" max="274" width="11.7109375" style="523" customWidth="1"/>
    <col min="275" max="275" width="6.42578125" style="523" bestFit="1" customWidth="1"/>
    <col min="276" max="276" width="11.7109375" style="523" customWidth="1"/>
    <col min="277" max="277" width="0" style="523" hidden="1" customWidth="1"/>
    <col min="278" max="278" width="3.7109375" style="523" customWidth="1"/>
    <col min="279" max="279" width="11.140625" style="523" bestFit="1" customWidth="1"/>
    <col min="280" max="512" width="10.5703125" style="523"/>
    <col min="513" max="520" width="0" style="523" hidden="1" customWidth="1"/>
    <col min="521" max="523" width="3.7109375" style="523" customWidth="1"/>
    <col min="524" max="524" width="12.7109375" style="523" customWidth="1"/>
    <col min="525" max="525" width="47.42578125" style="523" customWidth="1"/>
    <col min="526" max="529" width="0" style="523" hidden="1" customWidth="1"/>
    <col min="530" max="530" width="11.7109375" style="523" customWidth="1"/>
    <col min="531" max="531" width="6.42578125" style="523" bestFit="1" customWidth="1"/>
    <col min="532" max="532" width="11.7109375" style="523" customWidth="1"/>
    <col min="533" max="533" width="0" style="523" hidden="1" customWidth="1"/>
    <col min="534" max="534" width="3.7109375" style="523" customWidth="1"/>
    <col min="535" max="535" width="11.140625" style="523" bestFit="1" customWidth="1"/>
    <col min="536" max="768" width="10.5703125" style="523"/>
    <col min="769" max="776" width="0" style="523" hidden="1" customWidth="1"/>
    <col min="777" max="779" width="3.7109375" style="523" customWidth="1"/>
    <col min="780" max="780" width="12.7109375" style="523" customWidth="1"/>
    <col min="781" max="781" width="47.42578125" style="523" customWidth="1"/>
    <col min="782" max="785" width="0" style="523" hidden="1" customWidth="1"/>
    <col min="786" max="786" width="11.7109375" style="523" customWidth="1"/>
    <col min="787" max="787" width="6.42578125" style="523" bestFit="1" customWidth="1"/>
    <col min="788" max="788" width="11.7109375" style="523" customWidth="1"/>
    <col min="789" max="789" width="0" style="523" hidden="1" customWidth="1"/>
    <col min="790" max="790" width="3.7109375" style="523" customWidth="1"/>
    <col min="791" max="791" width="11.140625" style="523" bestFit="1" customWidth="1"/>
    <col min="792" max="1024" width="10.5703125" style="523"/>
    <col min="1025" max="1032" width="0" style="523" hidden="1" customWidth="1"/>
    <col min="1033" max="1035" width="3.7109375" style="523" customWidth="1"/>
    <col min="1036" max="1036" width="12.7109375" style="523" customWidth="1"/>
    <col min="1037" max="1037" width="47.42578125" style="523" customWidth="1"/>
    <col min="1038" max="1041" width="0" style="523" hidden="1" customWidth="1"/>
    <col min="1042" max="1042" width="11.7109375" style="523" customWidth="1"/>
    <col min="1043" max="1043" width="6.42578125" style="523" bestFit="1" customWidth="1"/>
    <col min="1044" max="1044" width="11.7109375" style="523" customWidth="1"/>
    <col min="1045" max="1045" width="0" style="523" hidden="1" customWidth="1"/>
    <col min="1046" max="1046" width="3.7109375" style="523" customWidth="1"/>
    <col min="1047" max="1047" width="11.140625" style="523" bestFit="1" customWidth="1"/>
    <col min="1048" max="1280" width="10.5703125" style="523"/>
    <col min="1281" max="1288" width="0" style="523" hidden="1" customWidth="1"/>
    <col min="1289" max="1291" width="3.7109375" style="523" customWidth="1"/>
    <col min="1292" max="1292" width="12.7109375" style="523" customWidth="1"/>
    <col min="1293" max="1293" width="47.42578125" style="523" customWidth="1"/>
    <col min="1294" max="1297" width="0" style="523" hidden="1" customWidth="1"/>
    <col min="1298" max="1298" width="11.7109375" style="523" customWidth="1"/>
    <col min="1299" max="1299" width="6.42578125" style="523" bestFit="1" customWidth="1"/>
    <col min="1300" max="1300" width="11.7109375" style="523" customWidth="1"/>
    <col min="1301" max="1301" width="0" style="523" hidden="1" customWidth="1"/>
    <col min="1302" max="1302" width="3.7109375" style="523" customWidth="1"/>
    <col min="1303" max="1303" width="11.140625" style="523" bestFit="1" customWidth="1"/>
    <col min="1304" max="1536" width="10.5703125" style="523"/>
    <col min="1537" max="1544" width="0" style="523" hidden="1" customWidth="1"/>
    <col min="1545" max="1547" width="3.7109375" style="523" customWidth="1"/>
    <col min="1548" max="1548" width="12.7109375" style="523" customWidth="1"/>
    <col min="1549" max="1549" width="47.42578125" style="523" customWidth="1"/>
    <col min="1550" max="1553" width="0" style="523" hidden="1" customWidth="1"/>
    <col min="1554" max="1554" width="11.7109375" style="523" customWidth="1"/>
    <col min="1555" max="1555" width="6.42578125" style="523" bestFit="1" customWidth="1"/>
    <col min="1556" max="1556" width="11.7109375" style="523" customWidth="1"/>
    <col min="1557" max="1557" width="0" style="523" hidden="1" customWidth="1"/>
    <col min="1558" max="1558" width="3.7109375" style="523" customWidth="1"/>
    <col min="1559" max="1559" width="11.140625" style="523" bestFit="1" customWidth="1"/>
    <col min="1560" max="1792" width="10.5703125" style="523"/>
    <col min="1793" max="1800" width="0" style="523" hidden="1" customWidth="1"/>
    <col min="1801" max="1803" width="3.7109375" style="523" customWidth="1"/>
    <col min="1804" max="1804" width="12.7109375" style="523" customWidth="1"/>
    <col min="1805" max="1805" width="47.42578125" style="523" customWidth="1"/>
    <col min="1806" max="1809" width="0" style="523" hidden="1" customWidth="1"/>
    <col min="1810" max="1810" width="11.7109375" style="523" customWidth="1"/>
    <col min="1811" max="1811" width="6.42578125" style="523" bestFit="1" customWidth="1"/>
    <col min="1812" max="1812" width="11.7109375" style="523" customWidth="1"/>
    <col min="1813" max="1813" width="0" style="523" hidden="1" customWidth="1"/>
    <col min="1814" max="1814" width="3.7109375" style="523" customWidth="1"/>
    <col min="1815" max="1815" width="11.140625" style="523" bestFit="1" customWidth="1"/>
    <col min="1816" max="2048" width="10.5703125" style="523"/>
    <col min="2049" max="2056" width="0" style="523" hidden="1" customWidth="1"/>
    <col min="2057" max="2059" width="3.7109375" style="523" customWidth="1"/>
    <col min="2060" max="2060" width="12.7109375" style="523" customWidth="1"/>
    <col min="2061" max="2061" width="47.42578125" style="523" customWidth="1"/>
    <col min="2062" max="2065" width="0" style="523" hidden="1" customWidth="1"/>
    <col min="2066" max="2066" width="11.7109375" style="523" customWidth="1"/>
    <col min="2067" max="2067" width="6.42578125" style="523" bestFit="1" customWidth="1"/>
    <col min="2068" max="2068" width="11.7109375" style="523" customWidth="1"/>
    <col min="2069" max="2069" width="0" style="523" hidden="1" customWidth="1"/>
    <col min="2070" max="2070" width="3.7109375" style="523" customWidth="1"/>
    <col min="2071" max="2071" width="11.140625" style="523" bestFit="1" customWidth="1"/>
    <col min="2072" max="2304" width="10.5703125" style="523"/>
    <col min="2305" max="2312" width="0" style="523" hidden="1" customWidth="1"/>
    <col min="2313" max="2315" width="3.7109375" style="523" customWidth="1"/>
    <col min="2316" max="2316" width="12.7109375" style="523" customWidth="1"/>
    <col min="2317" max="2317" width="47.42578125" style="523" customWidth="1"/>
    <col min="2318" max="2321" width="0" style="523" hidden="1" customWidth="1"/>
    <col min="2322" max="2322" width="11.7109375" style="523" customWidth="1"/>
    <col min="2323" max="2323" width="6.42578125" style="523" bestFit="1" customWidth="1"/>
    <col min="2324" max="2324" width="11.7109375" style="523" customWidth="1"/>
    <col min="2325" max="2325" width="0" style="523" hidden="1" customWidth="1"/>
    <col min="2326" max="2326" width="3.7109375" style="523" customWidth="1"/>
    <col min="2327" max="2327" width="11.140625" style="523" bestFit="1" customWidth="1"/>
    <col min="2328" max="2560" width="10.5703125" style="523"/>
    <col min="2561" max="2568" width="0" style="523" hidden="1" customWidth="1"/>
    <col min="2569" max="2571" width="3.7109375" style="523" customWidth="1"/>
    <col min="2572" max="2572" width="12.7109375" style="523" customWidth="1"/>
    <col min="2573" max="2573" width="47.42578125" style="523" customWidth="1"/>
    <col min="2574" max="2577" width="0" style="523" hidden="1" customWidth="1"/>
    <col min="2578" max="2578" width="11.7109375" style="523" customWidth="1"/>
    <col min="2579" max="2579" width="6.42578125" style="523" bestFit="1" customWidth="1"/>
    <col min="2580" max="2580" width="11.7109375" style="523" customWidth="1"/>
    <col min="2581" max="2581" width="0" style="523" hidden="1" customWidth="1"/>
    <col min="2582" max="2582" width="3.7109375" style="523" customWidth="1"/>
    <col min="2583" max="2583" width="11.140625" style="523" bestFit="1" customWidth="1"/>
    <col min="2584" max="2816" width="10.5703125" style="523"/>
    <col min="2817" max="2824" width="0" style="523" hidden="1" customWidth="1"/>
    <col min="2825" max="2827" width="3.7109375" style="523" customWidth="1"/>
    <col min="2828" max="2828" width="12.7109375" style="523" customWidth="1"/>
    <col min="2829" max="2829" width="47.42578125" style="523" customWidth="1"/>
    <col min="2830" max="2833" width="0" style="523" hidden="1" customWidth="1"/>
    <col min="2834" max="2834" width="11.7109375" style="523" customWidth="1"/>
    <col min="2835" max="2835" width="6.42578125" style="523" bestFit="1" customWidth="1"/>
    <col min="2836" max="2836" width="11.7109375" style="523" customWidth="1"/>
    <col min="2837" max="2837" width="0" style="523" hidden="1" customWidth="1"/>
    <col min="2838" max="2838" width="3.7109375" style="523" customWidth="1"/>
    <col min="2839" max="2839" width="11.140625" style="523" bestFit="1" customWidth="1"/>
    <col min="2840" max="3072" width="10.5703125" style="523"/>
    <col min="3073" max="3080" width="0" style="523" hidden="1" customWidth="1"/>
    <col min="3081" max="3083" width="3.7109375" style="523" customWidth="1"/>
    <col min="3084" max="3084" width="12.7109375" style="523" customWidth="1"/>
    <col min="3085" max="3085" width="47.42578125" style="523" customWidth="1"/>
    <col min="3086" max="3089" width="0" style="523" hidden="1" customWidth="1"/>
    <col min="3090" max="3090" width="11.7109375" style="523" customWidth="1"/>
    <col min="3091" max="3091" width="6.42578125" style="523" bestFit="1" customWidth="1"/>
    <col min="3092" max="3092" width="11.7109375" style="523" customWidth="1"/>
    <col min="3093" max="3093" width="0" style="523" hidden="1" customWidth="1"/>
    <col min="3094" max="3094" width="3.7109375" style="523" customWidth="1"/>
    <col min="3095" max="3095" width="11.140625" style="523" bestFit="1" customWidth="1"/>
    <col min="3096" max="3328" width="10.5703125" style="523"/>
    <col min="3329" max="3336" width="0" style="523" hidden="1" customWidth="1"/>
    <col min="3337" max="3339" width="3.7109375" style="523" customWidth="1"/>
    <col min="3340" max="3340" width="12.7109375" style="523" customWidth="1"/>
    <col min="3341" max="3341" width="47.42578125" style="523" customWidth="1"/>
    <col min="3342" max="3345" width="0" style="523" hidden="1" customWidth="1"/>
    <col min="3346" max="3346" width="11.7109375" style="523" customWidth="1"/>
    <col min="3347" max="3347" width="6.42578125" style="523" bestFit="1" customWidth="1"/>
    <col min="3348" max="3348" width="11.7109375" style="523" customWidth="1"/>
    <col min="3349" max="3349" width="0" style="523" hidden="1" customWidth="1"/>
    <col min="3350" max="3350" width="3.7109375" style="523" customWidth="1"/>
    <col min="3351" max="3351" width="11.140625" style="523" bestFit="1" customWidth="1"/>
    <col min="3352" max="3584" width="10.5703125" style="523"/>
    <col min="3585" max="3592" width="0" style="523" hidden="1" customWidth="1"/>
    <col min="3593" max="3595" width="3.7109375" style="523" customWidth="1"/>
    <col min="3596" max="3596" width="12.7109375" style="523" customWidth="1"/>
    <col min="3597" max="3597" width="47.42578125" style="523" customWidth="1"/>
    <col min="3598" max="3601" width="0" style="523" hidden="1" customWidth="1"/>
    <col min="3602" max="3602" width="11.7109375" style="523" customWidth="1"/>
    <col min="3603" max="3603" width="6.42578125" style="523" bestFit="1" customWidth="1"/>
    <col min="3604" max="3604" width="11.7109375" style="523" customWidth="1"/>
    <col min="3605" max="3605" width="0" style="523" hidden="1" customWidth="1"/>
    <col min="3606" max="3606" width="3.7109375" style="523" customWidth="1"/>
    <col min="3607" max="3607" width="11.140625" style="523" bestFit="1" customWidth="1"/>
    <col min="3608" max="3840" width="10.5703125" style="523"/>
    <col min="3841" max="3848" width="0" style="523" hidden="1" customWidth="1"/>
    <col min="3849" max="3851" width="3.7109375" style="523" customWidth="1"/>
    <col min="3852" max="3852" width="12.7109375" style="523" customWidth="1"/>
    <col min="3853" max="3853" width="47.42578125" style="523" customWidth="1"/>
    <col min="3854" max="3857" width="0" style="523" hidden="1" customWidth="1"/>
    <col min="3858" max="3858" width="11.7109375" style="523" customWidth="1"/>
    <col min="3859" max="3859" width="6.42578125" style="523" bestFit="1" customWidth="1"/>
    <col min="3860" max="3860" width="11.7109375" style="523" customWidth="1"/>
    <col min="3861" max="3861" width="0" style="523" hidden="1" customWidth="1"/>
    <col min="3862" max="3862" width="3.7109375" style="523" customWidth="1"/>
    <col min="3863" max="3863" width="11.140625" style="523" bestFit="1" customWidth="1"/>
    <col min="3864" max="4096" width="10.5703125" style="523"/>
    <col min="4097" max="4104" width="0" style="523" hidden="1" customWidth="1"/>
    <col min="4105" max="4107" width="3.7109375" style="523" customWidth="1"/>
    <col min="4108" max="4108" width="12.7109375" style="523" customWidth="1"/>
    <col min="4109" max="4109" width="47.42578125" style="523" customWidth="1"/>
    <col min="4110" max="4113" width="0" style="523" hidden="1" customWidth="1"/>
    <col min="4114" max="4114" width="11.7109375" style="523" customWidth="1"/>
    <col min="4115" max="4115" width="6.42578125" style="523" bestFit="1" customWidth="1"/>
    <col min="4116" max="4116" width="11.7109375" style="523" customWidth="1"/>
    <col min="4117" max="4117" width="0" style="523" hidden="1" customWidth="1"/>
    <col min="4118" max="4118" width="3.7109375" style="523" customWidth="1"/>
    <col min="4119" max="4119" width="11.140625" style="523" bestFit="1" customWidth="1"/>
    <col min="4120" max="4352" width="10.5703125" style="523"/>
    <col min="4353" max="4360" width="0" style="523" hidden="1" customWidth="1"/>
    <col min="4361" max="4363" width="3.7109375" style="523" customWidth="1"/>
    <col min="4364" max="4364" width="12.7109375" style="523" customWidth="1"/>
    <col min="4365" max="4365" width="47.42578125" style="523" customWidth="1"/>
    <col min="4366" max="4369" width="0" style="523" hidden="1" customWidth="1"/>
    <col min="4370" max="4370" width="11.7109375" style="523" customWidth="1"/>
    <col min="4371" max="4371" width="6.42578125" style="523" bestFit="1" customWidth="1"/>
    <col min="4372" max="4372" width="11.7109375" style="523" customWidth="1"/>
    <col min="4373" max="4373" width="0" style="523" hidden="1" customWidth="1"/>
    <col min="4374" max="4374" width="3.7109375" style="523" customWidth="1"/>
    <col min="4375" max="4375" width="11.140625" style="523" bestFit="1" customWidth="1"/>
    <col min="4376" max="4608" width="10.5703125" style="523"/>
    <col min="4609" max="4616" width="0" style="523" hidden="1" customWidth="1"/>
    <col min="4617" max="4619" width="3.7109375" style="523" customWidth="1"/>
    <col min="4620" max="4620" width="12.7109375" style="523" customWidth="1"/>
    <col min="4621" max="4621" width="47.42578125" style="523" customWidth="1"/>
    <col min="4622" max="4625" width="0" style="523" hidden="1" customWidth="1"/>
    <col min="4626" max="4626" width="11.7109375" style="523" customWidth="1"/>
    <col min="4627" max="4627" width="6.42578125" style="523" bestFit="1" customWidth="1"/>
    <col min="4628" max="4628" width="11.7109375" style="523" customWidth="1"/>
    <col min="4629" max="4629" width="0" style="523" hidden="1" customWidth="1"/>
    <col min="4630" max="4630" width="3.7109375" style="523" customWidth="1"/>
    <col min="4631" max="4631" width="11.140625" style="523" bestFit="1" customWidth="1"/>
    <col min="4632" max="4864" width="10.5703125" style="523"/>
    <col min="4865" max="4872" width="0" style="523" hidden="1" customWidth="1"/>
    <col min="4873" max="4875" width="3.7109375" style="523" customWidth="1"/>
    <col min="4876" max="4876" width="12.7109375" style="523" customWidth="1"/>
    <col min="4877" max="4877" width="47.42578125" style="523" customWidth="1"/>
    <col min="4878" max="4881" width="0" style="523" hidden="1" customWidth="1"/>
    <col min="4882" max="4882" width="11.7109375" style="523" customWidth="1"/>
    <col min="4883" max="4883" width="6.42578125" style="523" bestFit="1" customWidth="1"/>
    <col min="4884" max="4884" width="11.7109375" style="523" customWidth="1"/>
    <col min="4885" max="4885" width="0" style="523" hidden="1" customWidth="1"/>
    <col min="4886" max="4886" width="3.7109375" style="523" customWidth="1"/>
    <col min="4887" max="4887" width="11.140625" style="523" bestFit="1" customWidth="1"/>
    <col min="4888" max="5120" width="10.5703125" style="523"/>
    <col min="5121" max="5128" width="0" style="523" hidden="1" customWidth="1"/>
    <col min="5129" max="5131" width="3.7109375" style="523" customWidth="1"/>
    <col min="5132" max="5132" width="12.7109375" style="523" customWidth="1"/>
    <col min="5133" max="5133" width="47.42578125" style="523" customWidth="1"/>
    <col min="5134" max="5137" width="0" style="523" hidden="1" customWidth="1"/>
    <col min="5138" max="5138" width="11.7109375" style="523" customWidth="1"/>
    <col min="5139" max="5139" width="6.42578125" style="523" bestFit="1" customWidth="1"/>
    <col min="5140" max="5140" width="11.7109375" style="523" customWidth="1"/>
    <col min="5141" max="5141" width="0" style="523" hidden="1" customWidth="1"/>
    <col min="5142" max="5142" width="3.7109375" style="523" customWidth="1"/>
    <col min="5143" max="5143" width="11.140625" style="523" bestFit="1" customWidth="1"/>
    <col min="5144" max="5376" width="10.5703125" style="523"/>
    <col min="5377" max="5384" width="0" style="523" hidden="1" customWidth="1"/>
    <col min="5385" max="5387" width="3.7109375" style="523" customWidth="1"/>
    <col min="5388" max="5388" width="12.7109375" style="523" customWidth="1"/>
    <col min="5389" max="5389" width="47.42578125" style="523" customWidth="1"/>
    <col min="5390" max="5393" width="0" style="523" hidden="1" customWidth="1"/>
    <col min="5394" max="5394" width="11.7109375" style="523" customWidth="1"/>
    <col min="5395" max="5395" width="6.42578125" style="523" bestFit="1" customWidth="1"/>
    <col min="5396" max="5396" width="11.7109375" style="523" customWidth="1"/>
    <col min="5397" max="5397" width="0" style="523" hidden="1" customWidth="1"/>
    <col min="5398" max="5398" width="3.7109375" style="523" customWidth="1"/>
    <col min="5399" max="5399" width="11.140625" style="523" bestFit="1" customWidth="1"/>
    <col min="5400" max="5632" width="10.5703125" style="523"/>
    <col min="5633" max="5640" width="0" style="523" hidden="1" customWidth="1"/>
    <col min="5641" max="5643" width="3.7109375" style="523" customWidth="1"/>
    <col min="5644" max="5644" width="12.7109375" style="523" customWidth="1"/>
    <col min="5645" max="5645" width="47.42578125" style="523" customWidth="1"/>
    <col min="5646" max="5649" width="0" style="523" hidden="1" customWidth="1"/>
    <col min="5650" max="5650" width="11.7109375" style="523" customWidth="1"/>
    <col min="5651" max="5651" width="6.42578125" style="523" bestFit="1" customWidth="1"/>
    <col min="5652" max="5652" width="11.7109375" style="523" customWidth="1"/>
    <col min="5653" max="5653" width="0" style="523" hidden="1" customWidth="1"/>
    <col min="5654" max="5654" width="3.7109375" style="523" customWidth="1"/>
    <col min="5655" max="5655" width="11.140625" style="523" bestFit="1" customWidth="1"/>
    <col min="5656" max="5888" width="10.5703125" style="523"/>
    <col min="5889" max="5896" width="0" style="523" hidden="1" customWidth="1"/>
    <col min="5897" max="5899" width="3.7109375" style="523" customWidth="1"/>
    <col min="5900" max="5900" width="12.7109375" style="523" customWidth="1"/>
    <col min="5901" max="5901" width="47.42578125" style="523" customWidth="1"/>
    <col min="5902" max="5905" width="0" style="523" hidden="1" customWidth="1"/>
    <col min="5906" max="5906" width="11.7109375" style="523" customWidth="1"/>
    <col min="5907" max="5907" width="6.42578125" style="523" bestFit="1" customWidth="1"/>
    <col min="5908" max="5908" width="11.7109375" style="523" customWidth="1"/>
    <col min="5909" max="5909" width="0" style="523" hidden="1" customWidth="1"/>
    <col min="5910" max="5910" width="3.7109375" style="523" customWidth="1"/>
    <col min="5911" max="5911" width="11.140625" style="523" bestFit="1" customWidth="1"/>
    <col min="5912" max="6144" width="10.5703125" style="523"/>
    <col min="6145" max="6152" width="0" style="523" hidden="1" customWidth="1"/>
    <col min="6153" max="6155" width="3.7109375" style="523" customWidth="1"/>
    <col min="6156" max="6156" width="12.7109375" style="523" customWidth="1"/>
    <col min="6157" max="6157" width="47.42578125" style="523" customWidth="1"/>
    <col min="6158" max="6161" width="0" style="523" hidden="1" customWidth="1"/>
    <col min="6162" max="6162" width="11.7109375" style="523" customWidth="1"/>
    <col min="6163" max="6163" width="6.42578125" style="523" bestFit="1" customWidth="1"/>
    <col min="6164" max="6164" width="11.7109375" style="523" customWidth="1"/>
    <col min="6165" max="6165" width="0" style="523" hidden="1" customWidth="1"/>
    <col min="6166" max="6166" width="3.7109375" style="523" customWidth="1"/>
    <col min="6167" max="6167" width="11.140625" style="523" bestFit="1" customWidth="1"/>
    <col min="6168" max="6400" width="10.5703125" style="523"/>
    <col min="6401" max="6408" width="0" style="523" hidden="1" customWidth="1"/>
    <col min="6409" max="6411" width="3.7109375" style="523" customWidth="1"/>
    <col min="6412" max="6412" width="12.7109375" style="523" customWidth="1"/>
    <col min="6413" max="6413" width="47.42578125" style="523" customWidth="1"/>
    <col min="6414" max="6417" width="0" style="523" hidden="1" customWidth="1"/>
    <col min="6418" max="6418" width="11.7109375" style="523" customWidth="1"/>
    <col min="6419" max="6419" width="6.42578125" style="523" bestFit="1" customWidth="1"/>
    <col min="6420" max="6420" width="11.7109375" style="523" customWidth="1"/>
    <col min="6421" max="6421" width="0" style="523" hidden="1" customWidth="1"/>
    <col min="6422" max="6422" width="3.7109375" style="523" customWidth="1"/>
    <col min="6423" max="6423" width="11.140625" style="523" bestFit="1" customWidth="1"/>
    <col min="6424" max="6656" width="10.5703125" style="523"/>
    <col min="6657" max="6664" width="0" style="523" hidden="1" customWidth="1"/>
    <col min="6665" max="6667" width="3.7109375" style="523" customWidth="1"/>
    <col min="6668" max="6668" width="12.7109375" style="523" customWidth="1"/>
    <col min="6669" max="6669" width="47.42578125" style="523" customWidth="1"/>
    <col min="6670" max="6673" width="0" style="523" hidden="1" customWidth="1"/>
    <col min="6674" max="6674" width="11.7109375" style="523" customWidth="1"/>
    <col min="6675" max="6675" width="6.42578125" style="523" bestFit="1" customWidth="1"/>
    <col min="6676" max="6676" width="11.7109375" style="523" customWidth="1"/>
    <col min="6677" max="6677" width="0" style="523" hidden="1" customWidth="1"/>
    <col min="6678" max="6678" width="3.7109375" style="523" customWidth="1"/>
    <col min="6679" max="6679" width="11.140625" style="523" bestFit="1" customWidth="1"/>
    <col min="6680" max="6912" width="10.5703125" style="523"/>
    <col min="6913" max="6920" width="0" style="523" hidden="1" customWidth="1"/>
    <col min="6921" max="6923" width="3.7109375" style="523" customWidth="1"/>
    <col min="6924" max="6924" width="12.7109375" style="523" customWidth="1"/>
    <col min="6925" max="6925" width="47.42578125" style="523" customWidth="1"/>
    <col min="6926" max="6929" width="0" style="523" hidden="1" customWidth="1"/>
    <col min="6930" max="6930" width="11.7109375" style="523" customWidth="1"/>
    <col min="6931" max="6931" width="6.42578125" style="523" bestFit="1" customWidth="1"/>
    <col min="6932" max="6932" width="11.7109375" style="523" customWidth="1"/>
    <col min="6933" max="6933" width="0" style="523" hidden="1" customWidth="1"/>
    <col min="6934" max="6934" width="3.7109375" style="523" customWidth="1"/>
    <col min="6935" max="6935" width="11.140625" style="523" bestFit="1" customWidth="1"/>
    <col min="6936" max="7168" width="10.5703125" style="523"/>
    <col min="7169" max="7176" width="0" style="523" hidden="1" customWidth="1"/>
    <col min="7177" max="7179" width="3.7109375" style="523" customWidth="1"/>
    <col min="7180" max="7180" width="12.7109375" style="523" customWidth="1"/>
    <col min="7181" max="7181" width="47.42578125" style="523" customWidth="1"/>
    <col min="7182" max="7185" width="0" style="523" hidden="1" customWidth="1"/>
    <col min="7186" max="7186" width="11.7109375" style="523" customWidth="1"/>
    <col min="7187" max="7187" width="6.42578125" style="523" bestFit="1" customWidth="1"/>
    <col min="7188" max="7188" width="11.7109375" style="523" customWidth="1"/>
    <col min="7189" max="7189" width="0" style="523" hidden="1" customWidth="1"/>
    <col min="7190" max="7190" width="3.7109375" style="523" customWidth="1"/>
    <col min="7191" max="7191" width="11.140625" style="523" bestFit="1" customWidth="1"/>
    <col min="7192" max="7424" width="10.5703125" style="523"/>
    <col min="7425" max="7432" width="0" style="523" hidden="1" customWidth="1"/>
    <col min="7433" max="7435" width="3.7109375" style="523" customWidth="1"/>
    <col min="7436" max="7436" width="12.7109375" style="523" customWidth="1"/>
    <col min="7437" max="7437" width="47.42578125" style="523" customWidth="1"/>
    <col min="7438" max="7441" width="0" style="523" hidden="1" customWidth="1"/>
    <col min="7442" max="7442" width="11.7109375" style="523" customWidth="1"/>
    <col min="7443" max="7443" width="6.42578125" style="523" bestFit="1" customWidth="1"/>
    <col min="7444" max="7444" width="11.7109375" style="523" customWidth="1"/>
    <col min="7445" max="7445" width="0" style="523" hidden="1" customWidth="1"/>
    <col min="7446" max="7446" width="3.7109375" style="523" customWidth="1"/>
    <col min="7447" max="7447" width="11.140625" style="523" bestFit="1" customWidth="1"/>
    <col min="7448" max="7680" width="10.5703125" style="523"/>
    <col min="7681" max="7688" width="0" style="523" hidden="1" customWidth="1"/>
    <col min="7689" max="7691" width="3.7109375" style="523" customWidth="1"/>
    <col min="7692" max="7692" width="12.7109375" style="523" customWidth="1"/>
    <col min="7693" max="7693" width="47.42578125" style="523" customWidth="1"/>
    <col min="7694" max="7697" width="0" style="523" hidden="1" customWidth="1"/>
    <col min="7698" max="7698" width="11.7109375" style="523" customWidth="1"/>
    <col min="7699" max="7699" width="6.42578125" style="523" bestFit="1" customWidth="1"/>
    <col min="7700" max="7700" width="11.7109375" style="523" customWidth="1"/>
    <col min="7701" max="7701" width="0" style="523" hidden="1" customWidth="1"/>
    <col min="7702" max="7702" width="3.7109375" style="523" customWidth="1"/>
    <col min="7703" max="7703" width="11.140625" style="523" bestFit="1" customWidth="1"/>
    <col min="7704" max="7936" width="10.5703125" style="523"/>
    <col min="7937" max="7944" width="0" style="523" hidden="1" customWidth="1"/>
    <col min="7945" max="7947" width="3.7109375" style="523" customWidth="1"/>
    <col min="7948" max="7948" width="12.7109375" style="523" customWidth="1"/>
    <col min="7949" max="7949" width="47.42578125" style="523" customWidth="1"/>
    <col min="7950" max="7953" width="0" style="523" hidden="1" customWidth="1"/>
    <col min="7954" max="7954" width="11.7109375" style="523" customWidth="1"/>
    <col min="7955" max="7955" width="6.42578125" style="523" bestFit="1" customWidth="1"/>
    <col min="7956" max="7956" width="11.7109375" style="523" customWidth="1"/>
    <col min="7957" max="7957" width="0" style="523" hidden="1" customWidth="1"/>
    <col min="7958" max="7958" width="3.7109375" style="523" customWidth="1"/>
    <col min="7959" max="7959" width="11.140625" style="523" bestFit="1" customWidth="1"/>
    <col min="7960" max="8192" width="10.5703125" style="523"/>
    <col min="8193" max="8200" width="0" style="523" hidden="1" customWidth="1"/>
    <col min="8201" max="8203" width="3.7109375" style="523" customWidth="1"/>
    <col min="8204" max="8204" width="12.7109375" style="523" customWidth="1"/>
    <col min="8205" max="8205" width="47.42578125" style="523" customWidth="1"/>
    <col min="8206" max="8209" width="0" style="523" hidden="1" customWidth="1"/>
    <col min="8210" max="8210" width="11.7109375" style="523" customWidth="1"/>
    <col min="8211" max="8211" width="6.42578125" style="523" bestFit="1" customWidth="1"/>
    <col min="8212" max="8212" width="11.7109375" style="523" customWidth="1"/>
    <col min="8213" max="8213" width="0" style="523" hidden="1" customWidth="1"/>
    <col min="8214" max="8214" width="3.7109375" style="523" customWidth="1"/>
    <col min="8215" max="8215" width="11.140625" style="523" bestFit="1" customWidth="1"/>
    <col min="8216" max="8448" width="10.5703125" style="523"/>
    <col min="8449" max="8456" width="0" style="523" hidden="1" customWidth="1"/>
    <col min="8457" max="8459" width="3.7109375" style="523" customWidth="1"/>
    <col min="8460" max="8460" width="12.7109375" style="523" customWidth="1"/>
    <col min="8461" max="8461" width="47.42578125" style="523" customWidth="1"/>
    <col min="8462" max="8465" width="0" style="523" hidden="1" customWidth="1"/>
    <col min="8466" max="8466" width="11.7109375" style="523" customWidth="1"/>
    <col min="8467" max="8467" width="6.42578125" style="523" bestFit="1" customWidth="1"/>
    <col min="8468" max="8468" width="11.7109375" style="523" customWidth="1"/>
    <col min="8469" max="8469" width="0" style="523" hidden="1" customWidth="1"/>
    <col min="8470" max="8470" width="3.7109375" style="523" customWidth="1"/>
    <col min="8471" max="8471" width="11.140625" style="523" bestFit="1" customWidth="1"/>
    <col min="8472" max="8704" width="10.5703125" style="523"/>
    <col min="8705" max="8712" width="0" style="523" hidden="1" customWidth="1"/>
    <col min="8713" max="8715" width="3.7109375" style="523" customWidth="1"/>
    <col min="8716" max="8716" width="12.7109375" style="523" customWidth="1"/>
    <col min="8717" max="8717" width="47.42578125" style="523" customWidth="1"/>
    <col min="8718" max="8721" width="0" style="523" hidden="1" customWidth="1"/>
    <col min="8722" max="8722" width="11.7109375" style="523" customWidth="1"/>
    <col min="8723" max="8723" width="6.42578125" style="523" bestFit="1" customWidth="1"/>
    <col min="8724" max="8724" width="11.7109375" style="523" customWidth="1"/>
    <col min="8725" max="8725" width="0" style="523" hidden="1" customWidth="1"/>
    <col min="8726" max="8726" width="3.7109375" style="523" customWidth="1"/>
    <col min="8727" max="8727" width="11.140625" style="523" bestFit="1" customWidth="1"/>
    <col min="8728" max="8960" width="10.5703125" style="523"/>
    <col min="8961" max="8968" width="0" style="523" hidden="1" customWidth="1"/>
    <col min="8969" max="8971" width="3.7109375" style="523" customWidth="1"/>
    <col min="8972" max="8972" width="12.7109375" style="523" customWidth="1"/>
    <col min="8973" max="8973" width="47.42578125" style="523" customWidth="1"/>
    <col min="8974" max="8977" width="0" style="523" hidden="1" customWidth="1"/>
    <col min="8978" max="8978" width="11.7109375" style="523" customWidth="1"/>
    <col min="8979" max="8979" width="6.42578125" style="523" bestFit="1" customWidth="1"/>
    <col min="8980" max="8980" width="11.7109375" style="523" customWidth="1"/>
    <col min="8981" max="8981" width="0" style="523" hidden="1" customWidth="1"/>
    <col min="8982" max="8982" width="3.7109375" style="523" customWidth="1"/>
    <col min="8983" max="8983" width="11.140625" style="523" bestFit="1" customWidth="1"/>
    <col min="8984" max="9216" width="10.5703125" style="523"/>
    <col min="9217" max="9224" width="0" style="523" hidden="1" customWidth="1"/>
    <col min="9225" max="9227" width="3.7109375" style="523" customWidth="1"/>
    <col min="9228" max="9228" width="12.7109375" style="523" customWidth="1"/>
    <col min="9229" max="9229" width="47.42578125" style="523" customWidth="1"/>
    <col min="9230" max="9233" width="0" style="523" hidden="1" customWidth="1"/>
    <col min="9234" max="9234" width="11.7109375" style="523" customWidth="1"/>
    <col min="9235" max="9235" width="6.42578125" style="523" bestFit="1" customWidth="1"/>
    <col min="9236" max="9236" width="11.7109375" style="523" customWidth="1"/>
    <col min="9237" max="9237" width="0" style="523" hidden="1" customWidth="1"/>
    <col min="9238" max="9238" width="3.7109375" style="523" customWidth="1"/>
    <col min="9239" max="9239" width="11.140625" style="523" bestFit="1" customWidth="1"/>
    <col min="9240" max="9472" width="10.5703125" style="523"/>
    <col min="9473" max="9480" width="0" style="523" hidden="1" customWidth="1"/>
    <col min="9481" max="9483" width="3.7109375" style="523" customWidth="1"/>
    <col min="9484" max="9484" width="12.7109375" style="523" customWidth="1"/>
    <col min="9485" max="9485" width="47.42578125" style="523" customWidth="1"/>
    <col min="9486" max="9489" width="0" style="523" hidden="1" customWidth="1"/>
    <col min="9490" max="9490" width="11.7109375" style="523" customWidth="1"/>
    <col min="9491" max="9491" width="6.42578125" style="523" bestFit="1" customWidth="1"/>
    <col min="9492" max="9492" width="11.7109375" style="523" customWidth="1"/>
    <col min="9493" max="9493" width="0" style="523" hidden="1" customWidth="1"/>
    <col min="9494" max="9494" width="3.7109375" style="523" customWidth="1"/>
    <col min="9495" max="9495" width="11.140625" style="523" bestFit="1" customWidth="1"/>
    <col min="9496" max="9728" width="10.5703125" style="523"/>
    <col min="9729" max="9736" width="0" style="523" hidden="1" customWidth="1"/>
    <col min="9737" max="9739" width="3.7109375" style="523" customWidth="1"/>
    <col min="9740" max="9740" width="12.7109375" style="523" customWidth="1"/>
    <col min="9741" max="9741" width="47.42578125" style="523" customWidth="1"/>
    <col min="9742" max="9745" width="0" style="523" hidden="1" customWidth="1"/>
    <col min="9746" max="9746" width="11.7109375" style="523" customWidth="1"/>
    <col min="9747" max="9747" width="6.42578125" style="523" bestFit="1" customWidth="1"/>
    <col min="9748" max="9748" width="11.7109375" style="523" customWidth="1"/>
    <col min="9749" max="9749" width="0" style="523" hidden="1" customWidth="1"/>
    <col min="9750" max="9750" width="3.7109375" style="523" customWidth="1"/>
    <col min="9751" max="9751" width="11.140625" style="523" bestFit="1" customWidth="1"/>
    <col min="9752" max="9984" width="10.5703125" style="523"/>
    <col min="9985" max="9992" width="0" style="523" hidden="1" customWidth="1"/>
    <col min="9993" max="9995" width="3.7109375" style="523" customWidth="1"/>
    <col min="9996" max="9996" width="12.7109375" style="523" customWidth="1"/>
    <col min="9997" max="9997" width="47.42578125" style="523" customWidth="1"/>
    <col min="9998" max="10001" width="0" style="523" hidden="1" customWidth="1"/>
    <col min="10002" max="10002" width="11.7109375" style="523" customWidth="1"/>
    <col min="10003" max="10003" width="6.42578125" style="523" bestFit="1" customWidth="1"/>
    <col min="10004" max="10004" width="11.7109375" style="523" customWidth="1"/>
    <col min="10005" max="10005" width="0" style="523" hidden="1" customWidth="1"/>
    <col min="10006" max="10006" width="3.7109375" style="523" customWidth="1"/>
    <col min="10007" max="10007" width="11.140625" style="523" bestFit="1" customWidth="1"/>
    <col min="10008" max="10240" width="10.5703125" style="523"/>
    <col min="10241" max="10248" width="0" style="523" hidden="1" customWidth="1"/>
    <col min="10249" max="10251" width="3.7109375" style="523" customWidth="1"/>
    <col min="10252" max="10252" width="12.7109375" style="523" customWidth="1"/>
    <col min="10253" max="10253" width="47.42578125" style="523" customWidth="1"/>
    <col min="10254" max="10257" width="0" style="523" hidden="1" customWidth="1"/>
    <col min="10258" max="10258" width="11.7109375" style="523" customWidth="1"/>
    <col min="10259" max="10259" width="6.42578125" style="523" bestFit="1" customWidth="1"/>
    <col min="10260" max="10260" width="11.7109375" style="523" customWidth="1"/>
    <col min="10261" max="10261" width="0" style="523" hidden="1" customWidth="1"/>
    <col min="10262" max="10262" width="3.7109375" style="523" customWidth="1"/>
    <col min="10263" max="10263" width="11.140625" style="523" bestFit="1" customWidth="1"/>
    <col min="10264" max="10496" width="10.5703125" style="523"/>
    <col min="10497" max="10504" width="0" style="523" hidden="1" customWidth="1"/>
    <col min="10505" max="10507" width="3.7109375" style="523" customWidth="1"/>
    <col min="10508" max="10508" width="12.7109375" style="523" customWidth="1"/>
    <col min="10509" max="10509" width="47.42578125" style="523" customWidth="1"/>
    <col min="10510" max="10513" width="0" style="523" hidden="1" customWidth="1"/>
    <col min="10514" max="10514" width="11.7109375" style="523" customWidth="1"/>
    <col min="10515" max="10515" width="6.42578125" style="523" bestFit="1" customWidth="1"/>
    <col min="10516" max="10516" width="11.7109375" style="523" customWidth="1"/>
    <col min="10517" max="10517" width="0" style="523" hidden="1" customWidth="1"/>
    <col min="10518" max="10518" width="3.7109375" style="523" customWidth="1"/>
    <col min="10519" max="10519" width="11.140625" style="523" bestFit="1" customWidth="1"/>
    <col min="10520" max="10752" width="10.5703125" style="523"/>
    <col min="10753" max="10760" width="0" style="523" hidden="1" customWidth="1"/>
    <col min="10761" max="10763" width="3.7109375" style="523" customWidth="1"/>
    <col min="10764" max="10764" width="12.7109375" style="523" customWidth="1"/>
    <col min="10765" max="10765" width="47.42578125" style="523" customWidth="1"/>
    <col min="10766" max="10769" width="0" style="523" hidden="1" customWidth="1"/>
    <col min="10770" max="10770" width="11.7109375" style="523" customWidth="1"/>
    <col min="10771" max="10771" width="6.42578125" style="523" bestFit="1" customWidth="1"/>
    <col min="10772" max="10772" width="11.7109375" style="523" customWidth="1"/>
    <col min="10773" max="10773" width="0" style="523" hidden="1" customWidth="1"/>
    <col min="10774" max="10774" width="3.7109375" style="523" customWidth="1"/>
    <col min="10775" max="10775" width="11.140625" style="523" bestFit="1" customWidth="1"/>
    <col min="10776" max="11008" width="10.5703125" style="523"/>
    <col min="11009" max="11016" width="0" style="523" hidden="1" customWidth="1"/>
    <col min="11017" max="11019" width="3.7109375" style="523" customWidth="1"/>
    <col min="11020" max="11020" width="12.7109375" style="523" customWidth="1"/>
    <col min="11021" max="11021" width="47.42578125" style="523" customWidth="1"/>
    <col min="11022" max="11025" width="0" style="523" hidden="1" customWidth="1"/>
    <col min="11026" max="11026" width="11.7109375" style="523" customWidth="1"/>
    <col min="11027" max="11027" width="6.42578125" style="523" bestFit="1" customWidth="1"/>
    <col min="11028" max="11028" width="11.7109375" style="523" customWidth="1"/>
    <col min="11029" max="11029" width="0" style="523" hidden="1" customWidth="1"/>
    <col min="11030" max="11030" width="3.7109375" style="523" customWidth="1"/>
    <col min="11031" max="11031" width="11.140625" style="523" bestFit="1" customWidth="1"/>
    <col min="11032" max="11264" width="10.5703125" style="523"/>
    <col min="11265" max="11272" width="0" style="523" hidden="1" customWidth="1"/>
    <col min="11273" max="11275" width="3.7109375" style="523" customWidth="1"/>
    <col min="11276" max="11276" width="12.7109375" style="523" customWidth="1"/>
    <col min="11277" max="11277" width="47.42578125" style="523" customWidth="1"/>
    <col min="11278" max="11281" width="0" style="523" hidden="1" customWidth="1"/>
    <col min="11282" max="11282" width="11.7109375" style="523" customWidth="1"/>
    <col min="11283" max="11283" width="6.42578125" style="523" bestFit="1" customWidth="1"/>
    <col min="11284" max="11284" width="11.7109375" style="523" customWidth="1"/>
    <col min="11285" max="11285" width="0" style="523" hidden="1" customWidth="1"/>
    <col min="11286" max="11286" width="3.7109375" style="523" customWidth="1"/>
    <col min="11287" max="11287" width="11.140625" style="523" bestFit="1" customWidth="1"/>
    <col min="11288" max="11520" width="10.5703125" style="523"/>
    <col min="11521" max="11528" width="0" style="523" hidden="1" customWidth="1"/>
    <col min="11529" max="11531" width="3.7109375" style="523" customWidth="1"/>
    <col min="11532" max="11532" width="12.7109375" style="523" customWidth="1"/>
    <col min="11533" max="11533" width="47.42578125" style="523" customWidth="1"/>
    <col min="11534" max="11537" width="0" style="523" hidden="1" customWidth="1"/>
    <col min="11538" max="11538" width="11.7109375" style="523" customWidth="1"/>
    <col min="11539" max="11539" width="6.42578125" style="523" bestFit="1" customWidth="1"/>
    <col min="11540" max="11540" width="11.7109375" style="523" customWidth="1"/>
    <col min="11541" max="11541" width="0" style="523" hidden="1" customWidth="1"/>
    <col min="11542" max="11542" width="3.7109375" style="523" customWidth="1"/>
    <col min="11543" max="11543" width="11.140625" style="523" bestFit="1" customWidth="1"/>
    <col min="11544" max="11776" width="10.5703125" style="523"/>
    <col min="11777" max="11784" width="0" style="523" hidden="1" customWidth="1"/>
    <col min="11785" max="11787" width="3.7109375" style="523" customWidth="1"/>
    <col min="11788" max="11788" width="12.7109375" style="523" customWidth="1"/>
    <col min="11789" max="11789" width="47.42578125" style="523" customWidth="1"/>
    <col min="11790" max="11793" width="0" style="523" hidden="1" customWidth="1"/>
    <col min="11794" max="11794" width="11.7109375" style="523" customWidth="1"/>
    <col min="11795" max="11795" width="6.42578125" style="523" bestFit="1" customWidth="1"/>
    <col min="11796" max="11796" width="11.7109375" style="523" customWidth="1"/>
    <col min="11797" max="11797" width="0" style="523" hidden="1" customWidth="1"/>
    <col min="11798" max="11798" width="3.7109375" style="523" customWidth="1"/>
    <col min="11799" max="11799" width="11.140625" style="523" bestFit="1" customWidth="1"/>
    <col min="11800" max="12032" width="10.5703125" style="523"/>
    <col min="12033" max="12040" width="0" style="523" hidden="1" customWidth="1"/>
    <col min="12041" max="12043" width="3.7109375" style="523" customWidth="1"/>
    <col min="12044" max="12044" width="12.7109375" style="523" customWidth="1"/>
    <col min="12045" max="12045" width="47.42578125" style="523" customWidth="1"/>
    <col min="12046" max="12049" width="0" style="523" hidden="1" customWidth="1"/>
    <col min="12050" max="12050" width="11.7109375" style="523" customWidth="1"/>
    <col min="12051" max="12051" width="6.42578125" style="523" bestFit="1" customWidth="1"/>
    <col min="12052" max="12052" width="11.7109375" style="523" customWidth="1"/>
    <col min="12053" max="12053" width="0" style="523" hidden="1" customWidth="1"/>
    <col min="12054" max="12054" width="3.7109375" style="523" customWidth="1"/>
    <col min="12055" max="12055" width="11.140625" style="523" bestFit="1" customWidth="1"/>
    <col min="12056" max="12288" width="10.5703125" style="523"/>
    <col min="12289" max="12296" width="0" style="523" hidden="1" customWidth="1"/>
    <col min="12297" max="12299" width="3.7109375" style="523" customWidth="1"/>
    <col min="12300" max="12300" width="12.7109375" style="523" customWidth="1"/>
    <col min="12301" max="12301" width="47.42578125" style="523" customWidth="1"/>
    <col min="12302" max="12305" width="0" style="523" hidden="1" customWidth="1"/>
    <col min="12306" max="12306" width="11.7109375" style="523" customWidth="1"/>
    <col min="12307" max="12307" width="6.42578125" style="523" bestFit="1" customWidth="1"/>
    <col min="12308" max="12308" width="11.7109375" style="523" customWidth="1"/>
    <col min="12309" max="12309" width="0" style="523" hidden="1" customWidth="1"/>
    <col min="12310" max="12310" width="3.7109375" style="523" customWidth="1"/>
    <col min="12311" max="12311" width="11.140625" style="523" bestFit="1" customWidth="1"/>
    <col min="12312" max="12544" width="10.5703125" style="523"/>
    <col min="12545" max="12552" width="0" style="523" hidden="1" customWidth="1"/>
    <col min="12553" max="12555" width="3.7109375" style="523" customWidth="1"/>
    <col min="12556" max="12556" width="12.7109375" style="523" customWidth="1"/>
    <col min="12557" max="12557" width="47.42578125" style="523" customWidth="1"/>
    <col min="12558" max="12561" width="0" style="523" hidden="1" customWidth="1"/>
    <col min="12562" max="12562" width="11.7109375" style="523" customWidth="1"/>
    <col min="12563" max="12563" width="6.42578125" style="523" bestFit="1" customWidth="1"/>
    <col min="12564" max="12564" width="11.7109375" style="523" customWidth="1"/>
    <col min="12565" max="12565" width="0" style="523" hidden="1" customWidth="1"/>
    <col min="12566" max="12566" width="3.7109375" style="523" customWidth="1"/>
    <col min="12567" max="12567" width="11.140625" style="523" bestFit="1" customWidth="1"/>
    <col min="12568" max="12800" width="10.5703125" style="523"/>
    <col min="12801" max="12808" width="0" style="523" hidden="1" customWidth="1"/>
    <col min="12809" max="12811" width="3.7109375" style="523" customWidth="1"/>
    <col min="12812" max="12812" width="12.7109375" style="523" customWidth="1"/>
    <col min="12813" max="12813" width="47.42578125" style="523" customWidth="1"/>
    <col min="12814" max="12817" width="0" style="523" hidden="1" customWidth="1"/>
    <col min="12818" max="12818" width="11.7109375" style="523" customWidth="1"/>
    <col min="12819" max="12819" width="6.42578125" style="523" bestFit="1" customWidth="1"/>
    <col min="12820" max="12820" width="11.7109375" style="523" customWidth="1"/>
    <col min="12821" max="12821" width="0" style="523" hidden="1" customWidth="1"/>
    <col min="12822" max="12822" width="3.7109375" style="523" customWidth="1"/>
    <col min="12823" max="12823" width="11.140625" style="523" bestFit="1" customWidth="1"/>
    <col min="12824" max="13056" width="10.5703125" style="523"/>
    <col min="13057" max="13064" width="0" style="523" hidden="1" customWidth="1"/>
    <col min="13065" max="13067" width="3.7109375" style="523" customWidth="1"/>
    <col min="13068" max="13068" width="12.7109375" style="523" customWidth="1"/>
    <col min="13069" max="13069" width="47.42578125" style="523" customWidth="1"/>
    <col min="13070" max="13073" width="0" style="523" hidden="1" customWidth="1"/>
    <col min="13074" max="13074" width="11.7109375" style="523" customWidth="1"/>
    <col min="13075" max="13075" width="6.42578125" style="523" bestFit="1" customWidth="1"/>
    <col min="13076" max="13076" width="11.7109375" style="523" customWidth="1"/>
    <col min="13077" max="13077" width="0" style="523" hidden="1" customWidth="1"/>
    <col min="13078" max="13078" width="3.7109375" style="523" customWidth="1"/>
    <col min="13079" max="13079" width="11.140625" style="523" bestFit="1" customWidth="1"/>
    <col min="13080" max="13312" width="10.5703125" style="523"/>
    <col min="13313" max="13320" width="0" style="523" hidden="1" customWidth="1"/>
    <col min="13321" max="13323" width="3.7109375" style="523" customWidth="1"/>
    <col min="13324" max="13324" width="12.7109375" style="523" customWidth="1"/>
    <col min="13325" max="13325" width="47.42578125" style="523" customWidth="1"/>
    <col min="13326" max="13329" width="0" style="523" hidden="1" customWidth="1"/>
    <col min="13330" max="13330" width="11.7109375" style="523" customWidth="1"/>
    <col min="13331" max="13331" width="6.42578125" style="523" bestFit="1" customWidth="1"/>
    <col min="13332" max="13332" width="11.7109375" style="523" customWidth="1"/>
    <col min="13333" max="13333" width="0" style="523" hidden="1" customWidth="1"/>
    <col min="13334" max="13334" width="3.7109375" style="523" customWidth="1"/>
    <col min="13335" max="13335" width="11.140625" style="523" bestFit="1" customWidth="1"/>
    <col min="13336" max="13568" width="10.5703125" style="523"/>
    <col min="13569" max="13576" width="0" style="523" hidden="1" customWidth="1"/>
    <col min="13577" max="13579" width="3.7109375" style="523" customWidth="1"/>
    <col min="13580" max="13580" width="12.7109375" style="523" customWidth="1"/>
    <col min="13581" max="13581" width="47.42578125" style="523" customWidth="1"/>
    <col min="13582" max="13585" width="0" style="523" hidden="1" customWidth="1"/>
    <col min="13586" max="13586" width="11.7109375" style="523" customWidth="1"/>
    <col min="13587" max="13587" width="6.42578125" style="523" bestFit="1" customWidth="1"/>
    <col min="13588" max="13588" width="11.7109375" style="523" customWidth="1"/>
    <col min="13589" max="13589" width="0" style="523" hidden="1" customWidth="1"/>
    <col min="13590" max="13590" width="3.7109375" style="523" customWidth="1"/>
    <col min="13591" max="13591" width="11.140625" style="523" bestFit="1" customWidth="1"/>
    <col min="13592" max="13824" width="10.5703125" style="523"/>
    <col min="13825" max="13832" width="0" style="523" hidden="1" customWidth="1"/>
    <col min="13833" max="13835" width="3.7109375" style="523" customWidth="1"/>
    <col min="13836" max="13836" width="12.7109375" style="523" customWidth="1"/>
    <col min="13837" max="13837" width="47.42578125" style="523" customWidth="1"/>
    <col min="13838" max="13841" width="0" style="523" hidden="1" customWidth="1"/>
    <col min="13842" max="13842" width="11.7109375" style="523" customWidth="1"/>
    <col min="13843" max="13843" width="6.42578125" style="523" bestFit="1" customWidth="1"/>
    <col min="13844" max="13844" width="11.7109375" style="523" customWidth="1"/>
    <col min="13845" max="13845" width="0" style="523" hidden="1" customWidth="1"/>
    <col min="13846" max="13846" width="3.7109375" style="523" customWidth="1"/>
    <col min="13847" max="13847" width="11.140625" style="523" bestFit="1" customWidth="1"/>
    <col min="13848" max="14080" width="10.5703125" style="523"/>
    <col min="14081" max="14088" width="0" style="523" hidden="1" customWidth="1"/>
    <col min="14089" max="14091" width="3.7109375" style="523" customWidth="1"/>
    <col min="14092" max="14092" width="12.7109375" style="523" customWidth="1"/>
    <col min="14093" max="14093" width="47.42578125" style="523" customWidth="1"/>
    <col min="14094" max="14097" width="0" style="523" hidden="1" customWidth="1"/>
    <col min="14098" max="14098" width="11.7109375" style="523" customWidth="1"/>
    <col min="14099" max="14099" width="6.42578125" style="523" bestFit="1" customWidth="1"/>
    <col min="14100" max="14100" width="11.7109375" style="523" customWidth="1"/>
    <col min="14101" max="14101" width="0" style="523" hidden="1" customWidth="1"/>
    <col min="14102" max="14102" width="3.7109375" style="523" customWidth="1"/>
    <col min="14103" max="14103" width="11.140625" style="523" bestFit="1" customWidth="1"/>
    <col min="14104" max="14336" width="10.5703125" style="523"/>
    <col min="14337" max="14344" width="0" style="523" hidden="1" customWidth="1"/>
    <col min="14345" max="14347" width="3.7109375" style="523" customWidth="1"/>
    <col min="14348" max="14348" width="12.7109375" style="523" customWidth="1"/>
    <col min="14349" max="14349" width="47.42578125" style="523" customWidth="1"/>
    <col min="14350" max="14353" width="0" style="523" hidden="1" customWidth="1"/>
    <col min="14354" max="14354" width="11.7109375" style="523" customWidth="1"/>
    <col min="14355" max="14355" width="6.42578125" style="523" bestFit="1" customWidth="1"/>
    <col min="14356" max="14356" width="11.7109375" style="523" customWidth="1"/>
    <col min="14357" max="14357" width="0" style="523" hidden="1" customWidth="1"/>
    <col min="14358" max="14358" width="3.7109375" style="523" customWidth="1"/>
    <col min="14359" max="14359" width="11.140625" style="523" bestFit="1" customWidth="1"/>
    <col min="14360" max="14592" width="10.5703125" style="523"/>
    <col min="14593" max="14600" width="0" style="523" hidden="1" customWidth="1"/>
    <col min="14601" max="14603" width="3.7109375" style="523" customWidth="1"/>
    <col min="14604" max="14604" width="12.7109375" style="523" customWidth="1"/>
    <col min="14605" max="14605" width="47.42578125" style="523" customWidth="1"/>
    <col min="14606" max="14609" width="0" style="523" hidden="1" customWidth="1"/>
    <col min="14610" max="14610" width="11.7109375" style="523" customWidth="1"/>
    <col min="14611" max="14611" width="6.42578125" style="523" bestFit="1" customWidth="1"/>
    <col min="14612" max="14612" width="11.7109375" style="523" customWidth="1"/>
    <col min="14613" max="14613" width="0" style="523" hidden="1" customWidth="1"/>
    <col min="14614" max="14614" width="3.7109375" style="523" customWidth="1"/>
    <col min="14615" max="14615" width="11.140625" style="523" bestFit="1" customWidth="1"/>
    <col min="14616" max="14848" width="10.5703125" style="523"/>
    <col min="14849" max="14856" width="0" style="523" hidden="1" customWidth="1"/>
    <col min="14857" max="14859" width="3.7109375" style="523" customWidth="1"/>
    <col min="14860" max="14860" width="12.7109375" style="523" customWidth="1"/>
    <col min="14861" max="14861" width="47.42578125" style="523" customWidth="1"/>
    <col min="14862" max="14865" width="0" style="523" hidden="1" customWidth="1"/>
    <col min="14866" max="14866" width="11.7109375" style="523" customWidth="1"/>
    <col min="14867" max="14867" width="6.42578125" style="523" bestFit="1" customWidth="1"/>
    <col min="14868" max="14868" width="11.7109375" style="523" customWidth="1"/>
    <col min="14869" max="14869" width="0" style="523" hidden="1" customWidth="1"/>
    <col min="14870" max="14870" width="3.7109375" style="523" customWidth="1"/>
    <col min="14871" max="14871" width="11.140625" style="523" bestFit="1" customWidth="1"/>
    <col min="14872" max="15104" width="10.5703125" style="523"/>
    <col min="15105" max="15112" width="0" style="523" hidden="1" customWidth="1"/>
    <col min="15113" max="15115" width="3.7109375" style="523" customWidth="1"/>
    <col min="15116" max="15116" width="12.7109375" style="523" customWidth="1"/>
    <col min="15117" max="15117" width="47.42578125" style="523" customWidth="1"/>
    <col min="15118" max="15121" width="0" style="523" hidden="1" customWidth="1"/>
    <col min="15122" max="15122" width="11.7109375" style="523" customWidth="1"/>
    <col min="15123" max="15123" width="6.42578125" style="523" bestFit="1" customWidth="1"/>
    <col min="15124" max="15124" width="11.7109375" style="523" customWidth="1"/>
    <col min="15125" max="15125" width="0" style="523" hidden="1" customWidth="1"/>
    <col min="15126" max="15126" width="3.7109375" style="523" customWidth="1"/>
    <col min="15127" max="15127" width="11.140625" style="523" bestFit="1" customWidth="1"/>
    <col min="15128" max="15360" width="10.5703125" style="523"/>
    <col min="15361" max="15368" width="0" style="523" hidden="1" customWidth="1"/>
    <col min="15369" max="15371" width="3.7109375" style="523" customWidth="1"/>
    <col min="15372" max="15372" width="12.7109375" style="523" customWidth="1"/>
    <col min="15373" max="15373" width="47.42578125" style="523" customWidth="1"/>
    <col min="15374" max="15377" width="0" style="523" hidden="1" customWidth="1"/>
    <col min="15378" max="15378" width="11.7109375" style="523" customWidth="1"/>
    <col min="15379" max="15379" width="6.42578125" style="523" bestFit="1" customWidth="1"/>
    <col min="15380" max="15380" width="11.7109375" style="523" customWidth="1"/>
    <col min="15381" max="15381" width="0" style="523" hidden="1" customWidth="1"/>
    <col min="15382" max="15382" width="3.7109375" style="523" customWidth="1"/>
    <col min="15383" max="15383" width="11.140625" style="523" bestFit="1" customWidth="1"/>
    <col min="15384" max="15616" width="10.5703125" style="523"/>
    <col min="15617" max="15624" width="0" style="523" hidden="1" customWidth="1"/>
    <col min="15625" max="15627" width="3.7109375" style="523" customWidth="1"/>
    <col min="15628" max="15628" width="12.7109375" style="523" customWidth="1"/>
    <col min="15629" max="15629" width="47.42578125" style="523" customWidth="1"/>
    <col min="15630" max="15633" width="0" style="523" hidden="1" customWidth="1"/>
    <col min="15634" max="15634" width="11.7109375" style="523" customWidth="1"/>
    <col min="15635" max="15635" width="6.42578125" style="523" bestFit="1" customWidth="1"/>
    <col min="15636" max="15636" width="11.7109375" style="523" customWidth="1"/>
    <col min="15637" max="15637" width="0" style="523" hidden="1" customWidth="1"/>
    <col min="15638" max="15638" width="3.7109375" style="523" customWidth="1"/>
    <col min="15639" max="15639" width="11.140625" style="523" bestFit="1" customWidth="1"/>
    <col min="15640" max="15872" width="10.5703125" style="523"/>
    <col min="15873" max="15880" width="0" style="523" hidden="1" customWidth="1"/>
    <col min="15881" max="15883" width="3.7109375" style="523" customWidth="1"/>
    <col min="15884" max="15884" width="12.7109375" style="523" customWidth="1"/>
    <col min="15885" max="15885" width="47.42578125" style="523" customWidth="1"/>
    <col min="15886" max="15889" width="0" style="523" hidden="1" customWidth="1"/>
    <col min="15890" max="15890" width="11.7109375" style="523" customWidth="1"/>
    <col min="15891" max="15891" width="6.42578125" style="523" bestFit="1" customWidth="1"/>
    <col min="15892" max="15892" width="11.7109375" style="523" customWidth="1"/>
    <col min="15893" max="15893" width="0" style="523" hidden="1" customWidth="1"/>
    <col min="15894" max="15894" width="3.7109375" style="523" customWidth="1"/>
    <col min="15895" max="15895" width="11.140625" style="523" bestFit="1" customWidth="1"/>
    <col min="15896" max="16128" width="10.5703125" style="523"/>
    <col min="16129" max="16136" width="0" style="523" hidden="1" customWidth="1"/>
    <col min="16137" max="16139" width="3.7109375" style="523" customWidth="1"/>
    <col min="16140" max="16140" width="12.7109375" style="523" customWidth="1"/>
    <col min="16141" max="16141" width="47.42578125" style="523" customWidth="1"/>
    <col min="16142" max="16145" width="0" style="523" hidden="1" customWidth="1"/>
    <col min="16146" max="16146" width="11.7109375" style="523" customWidth="1"/>
    <col min="16147" max="16147" width="6.42578125" style="523" bestFit="1" customWidth="1"/>
    <col min="16148" max="16148" width="11.7109375" style="523" customWidth="1"/>
    <col min="16149" max="16149" width="0" style="523" hidden="1" customWidth="1"/>
    <col min="16150" max="16150" width="3.7109375" style="523" customWidth="1"/>
    <col min="16151" max="16151" width="11.140625" style="523" bestFit="1" customWidth="1"/>
    <col min="16152" max="16384" width="10.5703125" style="523"/>
  </cols>
  <sheetData>
    <row r="1" spans="1:35" ht="14.25" hidden="1" customHeight="1"/>
    <row r="2" spans="1:35" ht="14.25" hidden="1" customHeight="1"/>
    <row r="3" spans="1:35" ht="14.25" hidden="1" customHeight="1"/>
    <row r="4" spans="1:35" ht="3" customHeight="1">
      <c r="J4" s="529"/>
      <c r="K4" s="529"/>
      <c r="L4" s="524"/>
      <c r="M4" s="524"/>
      <c r="N4" s="524"/>
      <c r="O4" s="532"/>
      <c r="P4" s="532"/>
      <c r="Q4" s="532"/>
      <c r="R4" s="532"/>
      <c r="S4" s="532"/>
      <c r="T4" s="532"/>
      <c r="U4" s="524"/>
    </row>
    <row r="5" spans="1:35" ht="22.5" customHeight="1">
      <c r="J5" s="529"/>
      <c r="K5" s="529"/>
      <c r="L5" s="1226" t="s">
        <v>657</v>
      </c>
      <c r="M5" s="1226"/>
      <c r="N5" s="1226"/>
      <c r="O5" s="1226"/>
      <c r="P5" s="1226"/>
      <c r="Q5" s="1226"/>
      <c r="R5" s="1226"/>
      <c r="S5" s="1226"/>
      <c r="T5" s="1226"/>
      <c r="U5" s="579"/>
    </row>
    <row r="6" spans="1:35" ht="3" customHeight="1">
      <c r="J6" s="529"/>
      <c r="K6" s="529"/>
      <c r="L6" s="524"/>
      <c r="M6" s="524"/>
      <c r="N6" s="524"/>
      <c r="O6" s="528"/>
      <c r="P6" s="528"/>
      <c r="Q6" s="528"/>
      <c r="R6" s="528"/>
      <c r="S6" s="528"/>
      <c r="T6" s="528"/>
      <c r="U6" s="524"/>
    </row>
    <row r="7" spans="1:35" s="570" customFormat="1" ht="22.5">
      <c r="A7" s="590"/>
      <c r="B7" s="590"/>
      <c r="C7" s="590"/>
      <c r="D7" s="590"/>
      <c r="E7" s="590"/>
      <c r="F7" s="590"/>
      <c r="G7" s="590"/>
      <c r="H7" s="590"/>
      <c r="L7" s="499"/>
      <c r="M7" s="617" t="s">
        <v>502</v>
      </c>
      <c r="N7" s="666"/>
      <c r="O7" s="1258" t="str">
        <f>IF(NameOrPr_ch="",IF(NameOrPr="","",NameOrPr),NameOrPr_ch)</f>
        <v>Комитет по тарифам и ценовой политике Лен.области (ЛенРТК)</v>
      </c>
      <c r="P7" s="1259"/>
      <c r="Q7" s="1259"/>
      <c r="R7" s="1259"/>
      <c r="S7" s="1259"/>
      <c r="T7" s="1260"/>
      <c r="U7" s="667"/>
      <c r="X7" s="590"/>
      <c r="Y7" s="590"/>
      <c r="Z7" s="590"/>
      <c r="AA7" s="590"/>
      <c r="AB7" s="590"/>
      <c r="AC7" s="590"/>
      <c r="AD7" s="590"/>
      <c r="AE7" s="590"/>
      <c r="AF7" s="590"/>
      <c r="AG7" s="590"/>
      <c r="AH7" s="590"/>
      <c r="AI7" s="590"/>
    </row>
    <row r="8" spans="1:35" s="570" customFormat="1" ht="18.75">
      <c r="A8" s="590"/>
      <c r="B8" s="590"/>
      <c r="C8" s="590"/>
      <c r="D8" s="590"/>
      <c r="E8" s="590"/>
      <c r="F8" s="590"/>
      <c r="G8" s="590"/>
      <c r="H8" s="590"/>
      <c r="L8" s="499"/>
      <c r="M8" s="617" t="s">
        <v>596</v>
      </c>
      <c r="N8" s="666"/>
      <c r="O8" s="1258" t="str">
        <f>IF(datePr_ch="",IF(datePr="","",datePr),datePr_ch)</f>
        <v>19.12.2019</v>
      </c>
      <c r="P8" s="1259"/>
      <c r="Q8" s="1259"/>
      <c r="R8" s="1259"/>
      <c r="S8" s="1259"/>
      <c r="T8" s="1260"/>
      <c r="U8" s="667"/>
      <c r="X8" s="590"/>
      <c r="Y8" s="590"/>
      <c r="Z8" s="590"/>
      <c r="AA8" s="590"/>
      <c r="AB8" s="590"/>
      <c r="AC8" s="590"/>
      <c r="AD8" s="590"/>
      <c r="AE8" s="590"/>
      <c r="AF8" s="590"/>
      <c r="AG8" s="590"/>
      <c r="AH8" s="590"/>
      <c r="AI8" s="590"/>
    </row>
    <row r="9" spans="1:35" s="570" customFormat="1" ht="18.75">
      <c r="A9" s="590"/>
      <c r="B9" s="590"/>
      <c r="C9" s="590"/>
      <c r="D9" s="590"/>
      <c r="E9" s="590"/>
      <c r="F9" s="590"/>
      <c r="G9" s="590"/>
      <c r="H9" s="590"/>
      <c r="L9" s="552"/>
      <c r="M9" s="617" t="s">
        <v>595</v>
      </c>
      <c r="N9" s="666"/>
      <c r="O9" s="1258" t="str">
        <f>IF(numberPr_ch="",IF(numberPr="","",numberPr),numberPr_ch)</f>
        <v>530-п</v>
      </c>
      <c r="P9" s="1259"/>
      <c r="Q9" s="1259"/>
      <c r="R9" s="1259"/>
      <c r="S9" s="1259"/>
      <c r="T9" s="1260"/>
      <c r="U9" s="667"/>
      <c r="X9" s="590"/>
      <c r="Y9" s="590"/>
      <c r="Z9" s="590"/>
      <c r="AA9" s="590"/>
      <c r="AB9" s="590"/>
      <c r="AC9" s="590"/>
      <c r="AD9" s="590"/>
      <c r="AE9" s="590"/>
      <c r="AF9" s="590"/>
      <c r="AG9" s="590"/>
      <c r="AH9" s="590"/>
      <c r="AI9" s="590"/>
    </row>
    <row r="10" spans="1:35" s="570" customFormat="1" ht="18.75">
      <c r="A10" s="590"/>
      <c r="B10" s="590"/>
      <c r="C10" s="590"/>
      <c r="D10" s="590"/>
      <c r="E10" s="590"/>
      <c r="F10" s="590"/>
      <c r="G10" s="590"/>
      <c r="H10" s="590"/>
      <c r="L10" s="552"/>
      <c r="M10" s="617" t="s">
        <v>501</v>
      </c>
      <c r="N10" s="666"/>
      <c r="O10" s="1258" t="str">
        <f>IF(IstPub_ch="",IF(IstPub="","",IstPub),IstPub_ch)</f>
        <v>http://tarif.lenobl.ru/dokumenty/docs_category_3/</v>
      </c>
      <c r="P10" s="1259"/>
      <c r="Q10" s="1259"/>
      <c r="R10" s="1259"/>
      <c r="S10" s="1259"/>
      <c r="T10" s="1260"/>
      <c r="U10" s="667"/>
      <c r="X10" s="590"/>
      <c r="Y10" s="590"/>
      <c r="Z10" s="590"/>
      <c r="AA10" s="590"/>
      <c r="AB10" s="590"/>
      <c r="AC10" s="590"/>
      <c r="AD10" s="590"/>
      <c r="AE10" s="590"/>
      <c r="AF10" s="590"/>
      <c r="AG10" s="590"/>
      <c r="AH10" s="590"/>
      <c r="AI10" s="590"/>
    </row>
    <row r="11" spans="1:35" s="570" customFormat="1" ht="11.25" hidden="1" customHeight="1">
      <c r="A11" s="590"/>
      <c r="B11" s="590"/>
      <c r="C11" s="590"/>
      <c r="D11" s="590"/>
      <c r="E11" s="590"/>
      <c r="F11" s="590"/>
      <c r="G11" s="590"/>
      <c r="H11" s="590"/>
      <c r="L11" s="1227"/>
      <c r="M11" s="1227"/>
      <c r="N11" s="566"/>
      <c r="O11" s="1261"/>
      <c r="P11" s="1261"/>
      <c r="Q11" s="1261"/>
      <c r="R11" s="1261"/>
      <c r="S11" s="1261"/>
      <c r="T11" s="1261"/>
      <c r="U11" s="588" t="s">
        <v>373</v>
      </c>
      <c r="X11" s="590"/>
      <c r="Y11" s="590"/>
      <c r="Z11" s="590"/>
      <c r="AA11" s="590"/>
      <c r="AB11" s="590"/>
      <c r="AC11" s="590"/>
      <c r="AD11" s="590"/>
      <c r="AE11" s="590"/>
      <c r="AF11" s="590"/>
      <c r="AG11" s="590"/>
      <c r="AH11" s="590"/>
      <c r="AI11" s="590"/>
    </row>
    <row r="12" spans="1:35">
      <c r="J12" s="529"/>
      <c r="K12" s="529"/>
      <c r="L12" s="524"/>
      <c r="M12" s="524"/>
      <c r="N12" s="524"/>
      <c r="O12" s="1257"/>
      <c r="P12" s="1257"/>
      <c r="Q12" s="1257"/>
      <c r="R12" s="1257"/>
      <c r="S12" s="1257"/>
      <c r="T12" s="1257"/>
      <c r="U12" s="1257"/>
    </row>
    <row r="13" spans="1:35" ht="14.25" customHeight="1">
      <c r="J13" s="529"/>
      <c r="K13" s="529"/>
      <c r="L13" s="1164" t="s">
        <v>454</v>
      </c>
      <c r="M13" s="1164"/>
      <c r="N13" s="1164"/>
      <c r="O13" s="1164"/>
      <c r="P13" s="1164"/>
      <c r="Q13" s="1164"/>
      <c r="R13" s="1164"/>
      <c r="S13" s="1164"/>
      <c r="T13" s="1164"/>
      <c r="U13" s="1164"/>
      <c r="V13" s="1164"/>
      <c r="W13" s="1164" t="s">
        <v>455</v>
      </c>
    </row>
    <row r="14" spans="1:35" ht="14.25" customHeight="1">
      <c r="J14" s="529"/>
      <c r="K14" s="529"/>
      <c r="L14" s="1239" t="s">
        <v>92</v>
      </c>
      <c r="M14" s="1239" t="s">
        <v>639</v>
      </c>
      <c r="N14" s="521"/>
      <c r="O14" s="1240" t="s">
        <v>641</v>
      </c>
      <c r="P14" s="1241"/>
      <c r="Q14" s="1241"/>
      <c r="R14" s="1241"/>
      <c r="S14" s="1241"/>
      <c r="T14" s="1242"/>
      <c r="U14" s="1223" t="s">
        <v>341</v>
      </c>
      <c r="V14" s="1236" t="s">
        <v>275</v>
      </c>
      <c r="W14" s="1164"/>
    </row>
    <row r="15" spans="1:35" ht="14.25" customHeight="1">
      <c r="J15" s="529"/>
      <c r="K15" s="529"/>
      <c r="L15" s="1239"/>
      <c r="M15" s="1239"/>
      <c r="N15" s="521"/>
      <c r="O15" s="1245" t="s">
        <v>621</v>
      </c>
      <c r="P15" s="1243"/>
      <c r="Q15" s="1244"/>
      <c r="R15" s="1221" t="s">
        <v>654</v>
      </c>
      <c r="S15" s="1221"/>
      <c r="T15" s="1222"/>
      <c r="U15" s="1224"/>
      <c r="V15" s="1237"/>
      <c r="W15" s="1164"/>
    </row>
    <row r="16" spans="1:35" ht="30" customHeight="1">
      <c r="J16" s="529"/>
      <c r="K16" s="529"/>
      <c r="L16" s="1239"/>
      <c r="M16" s="1239"/>
      <c r="N16" s="520"/>
      <c r="O16" s="1246"/>
      <c r="P16" s="535"/>
      <c r="Q16" s="535"/>
      <c r="R16" s="536" t="s">
        <v>274</v>
      </c>
      <c r="S16" s="1234" t="s">
        <v>273</v>
      </c>
      <c r="T16" s="1235"/>
      <c r="U16" s="1225"/>
      <c r="V16" s="1238"/>
      <c r="W16" s="1164"/>
    </row>
    <row r="17" spans="1:36">
      <c r="J17" s="529"/>
      <c r="K17" s="569">
        <v>1</v>
      </c>
      <c r="L17" s="647" t="s">
        <v>93</v>
      </c>
      <c r="M17" s="647" t="s">
        <v>49</v>
      </c>
      <c r="N17" s="668" t="s">
        <v>49</v>
      </c>
      <c r="O17" s="648">
        <f ca="1">OFFSET(O17,0,-1)+1</f>
        <v>3</v>
      </c>
      <c r="P17" s="649">
        <f ca="1">OFFSET(P17,0,-1)</f>
        <v>3</v>
      </c>
      <c r="Q17" s="649">
        <f ca="1">OFFSET(Q17,0,-1)</f>
        <v>3</v>
      </c>
      <c r="R17" s="648">
        <f ca="1">OFFSET(R17,0,-1)+1</f>
        <v>4</v>
      </c>
      <c r="S17" s="1228">
        <f ca="1">OFFSET(S17,0,-1)+1</f>
        <v>5</v>
      </c>
      <c r="T17" s="1228"/>
      <c r="U17" s="648">
        <f ca="1">OFFSET(U17,0,-2)+1</f>
        <v>6</v>
      </c>
      <c r="V17" s="649">
        <f ca="1">OFFSET(V17,0,-1)</f>
        <v>6</v>
      </c>
      <c r="W17" s="648">
        <f ca="1">OFFSET(W17,0,-1)+1</f>
        <v>7</v>
      </c>
    </row>
    <row r="18" spans="1:36" ht="22.5">
      <c r="A18" s="1212">
        <v>1</v>
      </c>
      <c r="B18" s="919"/>
      <c r="C18" s="919"/>
      <c r="D18" s="919"/>
      <c r="E18" s="920"/>
      <c r="F18" s="921"/>
      <c r="G18" s="919"/>
      <c r="H18" s="919"/>
      <c r="I18" s="922"/>
      <c r="J18" s="917"/>
      <c r="K18" s="926">
        <v>1</v>
      </c>
      <c r="L18" s="593">
        <f>mergeValue(A18)</f>
        <v>1</v>
      </c>
      <c r="M18" s="641" t="s">
        <v>20</v>
      </c>
      <c r="N18" s="580"/>
      <c r="O18" s="1255"/>
      <c r="P18" s="1255"/>
      <c r="Q18" s="1255"/>
      <c r="R18" s="1255"/>
      <c r="S18" s="1255"/>
      <c r="T18" s="1255"/>
      <c r="U18" s="1255"/>
      <c r="V18" s="1255"/>
      <c r="W18" s="630" t="s">
        <v>658</v>
      </c>
    </row>
    <row r="19" spans="1:36" ht="22.5">
      <c r="A19" s="1212"/>
      <c r="B19" s="1212">
        <v>1</v>
      </c>
      <c r="C19" s="919"/>
      <c r="D19" s="919"/>
      <c r="E19" s="921"/>
      <c r="F19" s="921"/>
      <c r="G19" s="919"/>
      <c r="H19" s="919"/>
      <c r="I19" s="916"/>
      <c r="J19" s="915"/>
      <c r="K19" s="926">
        <v>1</v>
      </c>
      <c r="L19" s="593" t="str">
        <f>mergeValue(A19) &amp;"."&amp; mergeValue(B19)</f>
        <v>1.1</v>
      </c>
      <c r="M19" s="546" t="s">
        <v>16</v>
      </c>
      <c r="N19" s="580"/>
      <c r="O19" s="1255"/>
      <c r="P19" s="1255"/>
      <c r="Q19" s="1255"/>
      <c r="R19" s="1255"/>
      <c r="S19" s="1255"/>
      <c r="T19" s="1255"/>
      <c r="U19" s="1255"/>
      <c r="V19" s="1255"/>
      <c r="W19" s="630" t="s">
        <v>477</v>
      </c>
    </row>
    <row r="20" spans="1:36" ht="22.5">
      <c r="A20" s="1212"/>
      <c r="B20" s="1212"/>
      <c r="C20" s="1212">
        <v>1</v>
      </c>
      <c r="D20" s="919"/>
      <c r="E20" s="921"/>
      <c r="F20" s="921"/>
      <c r="G20" s="919"/>
      <c r="H20" s="919"/>
      <c r="I20" s="923"/>
      <c r="J20" s="915"/>
      <c r="K20" s="926">
        <v>1</v>
      </c>
      <c r="L20" s="593" t="str">
        <f>mergeValue(A20) &amp;"."&amp; mergeValue(B20)&amp;"."&amp; mergeValue(C20)</f>
        <v>1.1.1</v>
      </c>
      <c r="M20" s="547" t="s">
        <v>7</v>
      </c>
      <c r="N20" s="580"/>
      <c r="O20" s="1255"/>
      <c r="P20" s="1255"/>
      <c r="Q20" s="1255"/>
      <c r="R20" s="1255"/>
      <c r="S20" s="1255"/>
      <c r="T20" s="1255"/>
      <c r="U20" s="1255"/>
      <c r="V20" s="1255"/>
      <c r="W20" s="630" t="s">
        <v>633</v>
      </c>
    </row>
    <row r="21" spans="1:36" ht="22.5">
      <c r="A21" s="1212"/>
      <c r="B21" s="1212"/>
      <c r="C21" s="1212"/>
      <c r="D21" s="1212">
        <v>1</v>
      </c>
      <c r="E21" s="921"/>
      <c r="F21" s="921"/>
      <c r="G21" s="919"/>
      <c r="H21" s="919"/>
      <c r="I21" s="1212">
        <v>1</v>
      </c>
      <c r="J21" s="915"/>
      <c r="K21" s="926">
        <v>1</v>
      </c>
      <c r="L21" s="593" t="str">
        <f>mergeValue(A21) &amp;"."&amp; mergeValue(B21)&amp;"."&amp; mergeValue(C21)&amp;"."&amp; mergeValue(D21)</f>
        <v>1.1.1.1</v>
      </c>
      <c r="M21" s="548" t="s">
        <v>22</v>
      </c>
      <c r="N21" s="580"/>
      <c r="O21" s="1255"/>
      <c r="P21" s="1255"/>
      <c r="Q21" s="1255"/>
      <c r="R21" s="1255"/>
      <c r="S21" s="1255"/>
      <c r="T21" s="1255"/>
      <c r="U21" s="1255"/>
      <c r="V21" s="1255"/>
      <c r="W21" s="630" t="s">
        <v>634</v>
      </c>
    </row>
    <row r="22" spans="1:36" ht="11.25" hidden="1" customHeight="1">
      <c r="A22" s="1212"/>
      <c r="B22" s="1212"/>
      <c r="C22" s="1212"/>
      <c r="D22" s="1212"/>
      <c r="E22" s="1212">
        <v>1</v>
      </c>
      <c r="F22" s="921"/>
      <c r="G22" s="919"/>
      <c r="H22" s="919"/>
      <c r="I22" s="1212"/>
      <c r="J22" s="921"/>
      <c r="K22" s="926">
        <v>1</v>
      </c>
      <c r="L22" s="593"/>
      <c r="M22" s="554"/>
      <c r="N22" s="581"/>
      <c r="O22" s="631"/>
      <c r="P22" s="631"/>
      <c r="Q22" s="631"/>
      <c r="R22" s="631"/>
      <c r="S22" s="631"/>
      <c r="T22" s="631"/>
      <c r="U22" s="593"/>
      <c r="V22" s="507"/>
      <c r="W22" s="559"/>
    </row>
    <row r="23" spans="1:36" ht="90">
      <c r="A23" s="1212"/>
      <c r="B23" s="1212"/>
      <c r="C23" s="1212"/>
      <c r="D23" s="1212"/>
      <c r="E23" s="1212"/>
      <c r="F23" s="1212">
        <v>1</v>
      </c>
      <c r="G23" s="919"/>
      <c r="H23" s="919"/>
      <c r="I23" s="1212"/>
      <c r="J23" s="1248"/>
      <c r="K23" s="926">
        <v>1</v>
      </c>
      <c r="L23" s="593" t="str">
        <f>mergeValue(A23) &amp;"."&amp; mergeValue(B23)&amp;"."&amp; mergeValue(C23)&amp;"."&amp; mergeValue(D23)&amp;"."&amp;  mergeValue(F23)</f>
        <v>1.1.1.1.1</v>
      </c>
      <c r="M23" s="554" t="s">
        <v>10</v>
      </c>
      <c r="N23" s="581"/>
      <c r="O23" s="1214"/>
      <c r="P23" s="1214"/>
      <c r="Q23" s="1214"/>
      <c r="R23" s="1214"/>
      <c r="S23" s="1214"/>
      <c r="T23" s="1214"/>
      <c r="U23" s="1214"/>
      <c r="V23" s="1214"/>
      <c r="W23" s="630" t="s">
        <v>635</v>
      </c>
      <c r="Y23" s="589" t="str">
        <f>strCheckUnique(Z23:Z26)</f>
        <v/>
      </c>
      <c r="AA23" s="589"/>
    </row>
    <row r="24" spans="1:36" ht="189" customHeight="1">
      <c r="A24" s="1212"/>
      <c r="B24" s="1212"/>
      <c r="C24" s="1212"/>
      <c r="D24" s="1212"/>
      <c r="E24" s="1212"/>
      <c r="F24" s="1212"/>
      <c r="G24" s="919">
        <v>1</v>
      </c>
      <c r="H24" s="919"/>
      <c r="I24" s="1212"/>
      <c r="J24" s="1248"/>
      <c r="K24" s="918"/>
      <c r="L24" s="593" t="str">
        <f>mergeValue(A24) &amp;"."&amp; mergeValue(B24)&amp;"."&amp; mergeValue(C24)&amp;"."&amp; mergeValue(D24)&amp;"."&amp;  mergeValue(F24)&amp;"."&amp;  mergeValue(G24)</f>
        <v>1.1.1.1.1.1</v>
      </c>
      <c r="M24" s="1069"/>
      <c r="N24" s="586"/>
      <c r="O24" s="562"/>
      <c r="P24" s="562"/>
      <c r="Q24" s="562"/>
      <c r="R24" s="1247"/>
      <c r="S24" s="1219" t="s">
        <v>84</v>
      </c>
      <c r="T24" s="1247"/>
      <c r="U24" s="1219" t="s">
        <v>85</v>
      </c>
      <c r="V24" s="537"/>
      <c r="W24" s="1229" t="s">
        <v>659</v>
      </c>
      <c r="X24" s="585" t="str">
        <f>strCheckDate(O25:V25)</f>
        <v/>
      </c>
      <c r="Y24" s="589"/>
      <c r="Z24" s="589" t="str">
        <f>IF(M24="","",M24 )</f>
        <v/>
      </c>
      <c r="AA24" s="589"/>
      <c r="AB24" s="589"/>
      <c r="AC24" s="589"/>
    </row>
    <row r="25" spans="1:36" ht="11.25" hidden="1" customHeight="1">
      <c r="A25" s="1212"/>
      <c r="B25" s="1212"/>
      <c r="C25" s="1212"/>
      <c r="D25" s="1212"/>
      <c r="E25" s="1212"/>
      <c r="F25" s="1212"/>
      <c r="G25" s="919"/>
      <c r="H25" s="919"/>
      <c r="I25" s="1212"/>
      <c r="J25" s="1248"/>
      <c r="K25" s="926">
        <v>1</v>
      </c>
      <c r="L25" s="600"/>
      <c r="M25" s="646"/>
      <c r="N25" s="586"/>
      <c r="O25" s="562"/>
      <c r="P25" s="562"/>
      <c r="Q25" s="584" t="str">
        <f>R24 &amp; "-" &amp; T24</f>
        <v>-</v>
      </c>
      <c r="R25" s="1247"/>
      <c r="S25" s="1219"/>
      <c r="T25" s="1247"/>
      <c r="U25" s="1219"/>
      <c r="V25" s="537"/>
      <c r="W25" s="1230"/>
      <c r="Y25" s="589"/>
      <c r="Z25" s="589"/>
      <c r="AA25" s="589"/>
      <c r="AB25" s="589"/>
      <c r="AC25" s="589"/>
    </row>
    <row r="26" spans="1:36" s="522" customFormat="1" ht="15" customHeight="1">
      <c r="A26" s="1212"/>
      <c r="B26" s="1212"/>
      <c r="C26" s="1212"/>
      <c r="D26" s="1212"/>
      <c r="E26" s="1212"/>
      <c r="F26" s="1212"/>
      <c r="G26" s="919"/>
      <c r="H26" s="919"/>
      <c r="I26" s="1212"/>
      <c r="J26" s="1248"/>
      <c r="K26" s="926">
        <v>1</v>
      </c>
      <c r="L26" s="538"/>
      <c r="M26" s="556" t="s">
        <v>25</v>
      </c>
      <c r="N26" s="551"/>
      <c r="O26" s="545"/>
      <c r="P26" s="545"/>
      <c r="Q26" s="545"/>
      <c r="R26" s="573"/>
      <c r="S26" s="564"/>
      <c r="T26" s="563"/>
      <c r="U26" s="551"/>
      <c r="V26" s="560"/>
      <c r="W26" s="1231"/>
      <c r="X26" s="587"/>
      <c r="Y26" s="587"/>
      <c r="Z26" s="587"/>
      <c r="AA26" s="587"/>
      <c r="AB26" s="587"/>
      <c r="AC26" s="587"/>
      <c r="AD26" s="587"/>
      <c r="AE26" s="587"/>
      <c r="AF26" s="587"/>
      <c r="AG26" s="587"/>
      <c r="AH26" s="587"/>
      <c r="AI26" s="587"/>
    </row>
    <row r="27" spans="1:36" s="522" customFormat="1" ht="15" customHeight="1">
      <c r="A27" s="1212"/>
      <c r="B27" s="1212"/>
      <c r="C27" s="1212"/>
      <c r="D27" s="1212"/>
      <c r="E27" s="1212"/>
      <c r="F27" s="921"/>
      <c r="G27" s="921"/>
      <c r="H27" s="919"/>
      <c r="I27" s="1212"/>
      <c r="J27" s="921"/>
      <c r="K27" s="925"/>
      <c r="L27" s="538"/>
      <c r="M27" s="551" t="s">
        <v>11</v>
      </c>
      <c r="N27" s="556"/>
      <c r="O27" s="556"/>
      <c r="P27" s="556"/>
      <c r="Q27" s="556"/>
      <c r="R27" s="556"/>
      <c r="S27" s="556"/>
      <c r="T27" s="556"/>
      <c r="U27" s="556"/>
      <c r="V27" s="556"/>
      <c r="W27" s="560"/>
      <c r="X27" s="587"/>
      <c r="Y27" s="587"/>
      <c r="Z27" s="587"/>
      <c r="AA27" s="587"/>
      <c r="AB27" s="587"/>
      <c r="AC27" s="587"/>
      <c r="AD27" s="587"/>
      <c r="AE27" s="587"/>
      <c r="AF27" s="587"/>
      <c r="AG27" s="587"/>
      <c r="AH27" s="587"/>
      <c r="AI27" s="587"/>
      <c r="AJ27" s="587"/>
    </row>
    <row r="28" spans="1:36" s="522" customFormat="1" ht="15" hidden="1" customHeight="1">
      <c r="A28" s="1212"/>
      <c r="B28" s="1212"/>
      <c r="C28" s="1212"/>
      <c r="D28" s="1212"/>
      <c r="E28" s="921"/>
      <c r="F28" s="921"/>
      <c r="G28" s="921"/>
      <c r="H28" s="919"/>
      <c r="I28" s="1212"/>
      <c r="J28" s="921"/>
      <c r="K28" s="925"/>
      <c r="L28" s="538"/>
      <c r="M28" s="551"/>
      <c r="N28" s="556"/>
      <c r="O28" s="556"/>
      <c r="P28" s="556"/>
      <c r="Q28" s="556"/>
      <c r="R28" s="556"/>
      <c r="S28" s="556"/>
      <c r="T28" s="556"/>
      <c r="U28" s="556"/>
      <c r="V28" s="556"/>
      <c r="W28" s="560"/>
      <c r="X28" s="587"/>
      <c r="Y28" s="587"/>
      <c r="Z28" s="587"/>
      <c r="AA28" s="587"/>
      <c r="AB28" s="587"/>
      <c r="AC28" s="587"/>
      <c r="AD28" s="587"/>
      <c r="AE28" s="587"/>
      <c r="AF28" s="587"/>
      <c r="AG28" s="587"/>
      <c r="AH28" s="587"/>
      <c r="AI28" s="587"/>
      <c r="AJ28" s="587"/>
    </row>
    <row r="29" spans="1:36" s="522" customFormat="1" ht="15" customHeight="1">
      <c r="A29" s="1212"/>
      <c r="B29" s="1212"/>
      <c r="C29" s="1212"/>
      <c r="D29" s="924"/>
      <c r="E29" s="924"/>
      <c r="F29" s="921"/>
      <c r="G29" s="919"/>
      <c r="H29" s="919"/>
      <c r="I29" s="917"/>
      <c r="J29" s="914"/>
      <c r="K29" s="926">
        <v>1</v>
      </c>
      <c r="L29" s="538"/>
      <c r="M29" s="550" t="s">
        <v>17</v>
      </c>
      <c r="N29" s="549"/>
      <c r="O29" s="545"/>
      <c r="P29" s="545"/>
      <c r="Q29" s="545"/>
      <c r="R29" s="573"/>
      <c r="S29" s="564"/>
      <c r="T29" s="563"/>
      <c r="U29" s="549"/>
      <c r="V29" s="564"/>
      <c r="W29" s="560"/>
      <c r="X29" s="587"/>
      <c r="Y29" s="587"/>
      <c r="Z29" s="587"/>
      <c r="AA29" s="587"/>
      <c r="AB29" s="587"/>
      <c r="AC29" s="587"/>
      <c r="AD29" s="587"/>
      <c r="AE29" s="587"/>
      <c r="AF29" s="587"/>
      <c r="AG29" s="587"/>
      <c r="AH29" s="587"/>
      <c r="AI29" s="587"/>
    </row>
    <row r="30" spans="1:36" s="522" customFormat="1" ht="15" customHeight="1">
      <c r="A30" s="1212"/>
      <c r="B30" s="1212"/>
      <c r="C30" s="924"/>
      <c r="D30" s="924"/>
      <c r="E30" s="924"/>
      <c r="F30" s="924"/>
      <c r="G30" s="919"/>
      <c r="H30" s="919"/>
      <c r="I30" s="927"/>
      <c r="J30" s="914"/>
      <c r="K30" s="926">
        <v>1</v>
      </c>
      <c r="L30" s="538"/>
      <c r="M30" s="549" t="s">
        <v>18</v>
      </c>
      <c r="N30" s="549"/>
      <c r="O30" s="545"/>
      <c r="P30" s="545"/>
      <c r="Q30" s="545"/>
      <c r="R30" s="573"/>
      <c r="S30" s="564"/>
      <c r="T30" s="563"/>
      <c r="U30" s="549"/>
      <c r="V30" s="564"/>
      <c r="W30" s="560"/>
      <c r="X30" s="587"/>
      <c r="Y30" s="587"/>
      <c r="Z30" s="587"/>
      <c r="AA30" s="587"/>
      <c r="AB30" s="587"/>
      <c r="AC30" s="587"/>
      <c r="AD30" s="587"/>
      <c r="AE30" s="587"/>
      <c r="AF30" s="587"/>
      <c r="AG30" s="587"/>
      <c r="AH30" s="587"/>
      <c r="AI30" s="587"/>
    </row>
    <row r="31" spans="1:36" s="522" customFormat="1" ht="15" customHeight="1">
      <c r="A31" s="1212"/>
      <c r="B31" s="924"/>
      <c r="C31" s="924"/>
      <c r="D31" s="924"/>
      <c r="E31" s="924"/>
      <c r="F31" s="924"/>
      <c r="G31" s="919"/>
      <c r="H31" s="919"/>
      <c r="I31" s="917"/>
      <c r="J31" s="914"/>
      <c r="K31" s="926">
        <v>1</v>
      </c>
      <c r="L31" s="538"/>
      <c r="M31" s="558" t="s">
        <v>19</v>
      </c>
      <c r="N31" s="549"/>
      <c r="O31" s="545"/>
      <c r="P31" s="545"/>
      <c r="Q31" s="545"/>
      <c r="R31" s="573"/>
      <c r="S31" s="564"/>
      <c r="T31" s="563"/>
      <c r="U31" s="549"/>
      <c r="V31" s="564"/>
      <c r="W31" s="560"/>
      <c r="X31" s="587"/>
      <c r="Y31" s="587"/>
      <c r="Z31" s="587"/>
      <c r="AA31" s="587"/>
      <c r="AB31" s="587"/>
      <c r="AC31" s="587"/>
      <c r="AD31" s="587"/>
      <c r="AE31" s="587"/>
      <c r="AF31" s="587"/>
      <c r="AG31" s="587"/>
      <c r="AH31" s="587"/>
      <c r="AI31" s="587"/>
    </row>
    <row r="32" spans="1:36" s="522" customFormat="1" ht="15" customHeight="1">
      <c r="A32" s="913"/>
      <c r="B32" s="913"/>
      <c r="C32" s="913"/>
      <c r="D32" s="913"/>
      <c r="E32" s="913"/>
      <c r="F32" s="913"/>
      <c r="G32" s="913"/>
      <c r="H32" s="913"/>
      <c r="I32" s="913"/>
      <c r="J32" s="913"/>
      <c r="K32" s="913"/>
      <c r="L32" s="492"/>
      <c r="M32" s="565" t="s">
        <v>309</v>
      </c>
      <c r="N32" s="549"/>
      <c r="O32" s="545"/>
      <c r="P32" s="545"/>
      <c r="Q32" s="545"/>
      <c r="R32" s="573"/>
      <c r="S32" s="564"/>
      <c r="T32" s="563"/>
      <c r="U32" s="549"/>
      <c r="V32" s="564"/>
      <c r="W32" s="560"/>
      <c r="X32" s="587"/>
      <c r="Y32" s="587"/>
      <c r="Z32" s="587"/>
      <c r="AA32" s="587"/>
      <c r="AB32" s="587"/>
      <c r="AC32" s="587"/>
      <c r="AD32" s="587"/>
      <c r="AE32" s="587"/>
      <c r="AF32" s="587"/>
      <c r="AG32" s="587"/>
      <c r="AH32" s="587"/>
      <c r="AI32" s="587"/>
    </row>
    <row r="33" spans="12:23" ht="3" customHeight="1">
      <c r="L33" s="485"/>
      <c r="M33" s="485"/>
      <c r="N33" s="485"/>
      <c r="O33" s="485"/>
      <c r="P33" s="485"/>
      <c r="Q33" s="485"/>
      <c r="R33" s="485"/>
      <c r="S33" s="485"/>
      <c r="T33" s="485"/>
      <c r="U33" s="485"/>
    </row>
    <row r="34" spans="12:23" ht="106.5" customHeight="1">
      <c r="L34" s="1">
        <v>1</v>
      </c>
      <c r="M34" s="1205" t="s">
        <v>660</v>
      </c>
      <c r="N34" s="1205"/>
      <c r="O34" s="1205"/>
      <c r="P34" s="1205"/>
      <c r="Q34" s="1205"/>
      <c r="R34" s="1205"/>
      <c r="S34" s="1205"/>
      <c r="T34" s="1205"/>
      <c r="U34" s="1205"/>
      <c r="V34" s="1205"/>
      <c r="W34" s="1205"/>
    </row>
  </sheetData>
  <sheetProtection algorithmName="SHA-512" hashValue="eK49O+Oq3h69Vsm3HFvPmpxJ4SpFSV90FpSpBK/i+tmRVv0rwwEW62N8X/pFvtq6iBVXHOhPTEa97nVN5NXoyg==" saltValue="fph5/0Z/OtwrwbRcSE4gJg==" spinCount="100000" sheet="1" objects="1" scenarios="1" formatColumns="0" formatRows="0"/>
  <dataConsolidate leftLabels="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69</v>
      </c>
    </row>
    <row r="2" spans="1:20" ht="22.5">
      <c r="F2" s="1206" t="s">
        <v>491</v>
      </c>
      <c r="G2" s="1207"/>
      <c r="H2" s="1208"/>
      <c r="I2" s="640"/>
    </row>
    <row r="3" spans="1:20" ht="3" customHeight="1"/>
    <row r="4" spans="1:20" s="570" customFormat="1" ht="11.25">
      <c r="A4" s="590"/>
      <c r="B4" s="590"/>
      <c r="C4" s="590"/>
      <c r="D4" s="590"/>
      <c r="F4" s="1164" t="s">
        <v>454</v>
      </c>
      <c r="G4" s="1164"/>
      <c r="H4" s="1164"/>
      <c r="I4" s="1209"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9"/>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19.12.2019</v>
      </c>
      <c r="I7" s="581" t="s">
        <v>493</v>
      </c>
      <c r="J7" s="615"/>
      <c r="K7" s="590"/>
      <c r="L7" s="590"/>
      <c r="M7" s="590"/>
      <c r="N7" s="590"/>
      <c r="O7" s="590"/>
      <c r="P7" s="590"/>
      <c r="Q7" s="590"/>
      <c r="R7" s="590"/>
      <c r="S7" s="590"/>
      <c r="T7" s="590"/>
    </row>
    <row r="8" spans="1:20" s="570" customFormat="1" ht="45">
      <c r="A8" s="1210">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10"/>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10"/>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10"/>
      <c r="B11" s="1210">
        <v>1</v>
      </c>
      <c r="C11" s="623"/>
      <c r="D11" s="623"/>
      <c r="F11" s="616" t="str">
        <f>"4."&amp;mergeValue(A11) &amp;"."&amp;mergeValue(B11)</f>
        <v>4.1.1</v>
      </c>
      <c r="G11" s="611" t="s">
        <v>592</v>
      </c>
      <c r="H11" s="604" t="str">
        <f>IF(region_name="","",region_name)</f>
        <v>Ленинградская область</v>
      </c>
      <c r="I11" s="581" t="s">
        <v>499</v>
      </c>
      <c r="J11" s="615"/>
      <c r="K11" s="590"/>
      <c r="L11" s="590"/>
      <c r="M11" s="590"/>
      <c r="N11" s="590"/>
      <c r="O11" s="590"/>
      <c r="P11" s="590"/>
      <c r="Q11" s="590"/>
      <c r="R11" s="590"/>
      <c r="S11" s="590"/>
      <c r="T11" s="590"/>
    </row>
    <row r="12" spans="1:20" s="570" customFormat="1" ht="22.5">
      <c r="A12" s="1210"/>
      <c r="B12" s="1210"/>
      <c r="C12" s="1210">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10"/>
      <c r="B13" s="1210"/>
      <c r="C13" s="1210"/>
      <c r="D13" s="623">
        <v>1</v>
      </c>
      <c r="F13" s="616" t="str">
        <f>"4."&amp;mergeValue(A13) &amp;"."&amp;mergeValue(B13)&amp;"."&amp;mergeValue(C13)&amp;"."&amp;mergeValue(D13)</f>
        <v>4.1.1.1.1</v>
      </c>
      <c r="G13" s="633" t="s">
        <v>498</v>
      </c>
      <c r="H13" s="604"/>
      <c r="I13" s="1211" t="s">
        <v>591</v>
      </c>
      <c r="J13" s="615"/>
      <c r="K13" s="590"/>
      <c r="L13" s="590"/>
      <c r="M13" s="590"/>
      <c r="N13" s="590"/>
      <c r="O13" s="590"/>
      <c r="P13" s="590"/>
      <c r="Q13" s="590"/>
      <c r="R13" s="590"/>
      <c r="S13" s="590"/>
      <c r="T13" s="590"/>
    </row>
    <row r="14" spans="1:20" s="570" customFormat="1" ht="18.75">
      <c r="A14" s="1210"/>
      <c r="B14" s="1210"/>
      <c r="C14" s="1210"/>
      <c r="D14" s="623"/>
      <c r="F14" s="619"/>
      <c r="G14" s="550" t="s">
        <v>4</v>
      </c>
      <c r="H14" s="624"/>
      <c r="I14" s="1211"/>
      <c r="J14" s="615"/>
      <c r="K14" s="590"/>
      <c r="L14" s="590"/>
      <c r="M14" s="590"/>
      <c r="N14" s="590"/>
      <c r="O14" s="590"/>
      <c r="P14" s="590"/>
      <c r="Q14" s="590"/>
      <c r="R14" s="590"/>
      <c r="S14" s="590"/>
      <c r="T14" s="590"/>
    </row>
    <row r="15" spans="1:20" s="570" customFormat="1" ht="18.75">
      <c r="A15" s="1210"/>
      <c r="B15" s="1210"/>
      <c r="C15" s="623"/>
      <c r="D15" s="623"/>
      <c r="F15" s="634"/>
      <c r="G15" s="577" t="s">
        <v>403</v>
      </c>
      <c r="H15" s="635"/>
      <c r="I15" s="636"/>
      <c r="J15" s="615"/>
      <c r="K15" s="590"/>
      <c r="L15" s="590"/>
      <c r="M15" s="590"/>
      <c r="N15" s="590"/>
      <c r="O15" s="590"/>
      <c r="P15" s="590"/>
      <c r="Q15" s="590"/>
      <c r="R15" s="590"/>
      <c r="S15" s="590"/>
      <c r="T15" s="590"/>
    </row>
    <row r="16" spans="1:20" s="570" customFormat="1" ht="18.75">
      <c r="A16" s="1210"/>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5" t="s">
        <v>593</v>
      </c>
      <c r="H19" s="1205"/>
      <c r="I19" s="594"/>
      <c r="J19" s="614"/>
      <c r="K19" s="614"/>
      <c r="L19" s="614"/>
      <c r="M19" s="614"/>
      <c r="N19" s="614"/>
      <c r="O19" s="614"/>
      <c r="P19" s="614"/>
      <c r="Q19" s="614"/>
      <c r="R19" s="614"/>
      <c r="S19" s="614"/>
      <c r="T19" s="614"/>
    </row>
  </sheetData>
  <sheetProtection algorithmName="SHA-512" hashValue="wveR8sOd9OiDcrEXirdth4nP6Apt7RwnPmvA8+rodrpOAJJz2x1ijje2npWoGuuQSWfk8LvfEk7vTJJrASXJpA==" saltValue="Z+Yr+grZliRhJOhMhw4e6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6" hidden="1" customWidth="1"/>
    <col min="7" max="8" width="9.140625" style="483" hidden="1" customWidth="1"/>
    <col min="9" max="9" width="3.7109375" style="483" customWidth="1"/>
    <col min="10" max="11" width="3.7109375" style="482" customWidth="1"/>
    <col min="12" max="12" width="12.7109375" style="476" customWidth="1"/>
    <col min="13" max="13" width="44.7109375" style="476" customWidth="1"/>
    <col min="14" max="14" width="2.140625"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26" width="10.5703125" style="500"/>
    <col min="27" max="27" width="10.140625" style="500" customWidth="1"/>
    <col min="28"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2" width="10.5703125" style="476"/>
    <col min="283" max="283" width="10.140625" style="476" customWidth="1"/>
    <col min="284"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8" width="10.5703125" style="476"/>
    <col min="539" max="539" width="10.140625" style="476" customWidth="1"/>
    <col min="540"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4" width="10.5703125" style="476"/>
    <col min="795" max="795" width="10.140625" style="476" customWidth="1"/>
    <col min="796"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50" width="10.5703125" style="476"/>
    <col min="1051" max="1051" width="10.140625" style="476" customWidth="1"/>
    <col min="1052"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6" width="10.5703125" style="476"/>
    <col min="1307" max="1307" width="10.140625" style="476" customWidth="1"/>
    <col min="1308"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2" width="10.5703125" style="476"/>
    <col min="1563" max="1563" width="10.140625" style="476" customWidth="1"/>
    <col min="1564"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8" width="10.5703125" style="476"/>
    <col min="1819" max="1819" width="10.140625" style="476" customWidth="1"/>
    <col min="1820"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4" width="10.5703125" style="476"/>
    <col min="2075" max="2075" width="10.140625" style="476" customWidth="1"/>
    <col min="2076"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30" width="10.5703125" style="476"/>
    <col min="2331" max="2331" width="10.140625" style="476" customWidth="1"/>
    <col min="2332"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6" width="10.5703125" style="476"/>
    <col min="2587" max="2587" width="10.140625" style="476" customWidth="1"/>
    <col min="2588"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2" width="10.5703125" style="476"/>
    <col min="2843" max="2843" width="10.140625" style="476" customWidth="1"/>
    <col min="2844"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8" width="10.5703125" style="476"/>
    <col min="3099" max="3099" width="10.140625" style="476" customWidth="1"/>
    <col min="3100"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4" width="10.5703125" style="476"/>
    <col min="3355" max="3355" width="10.140625" style="476" customWidth="1"/>
    <col min="3356"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10" width="10.5703125" style="476"/>
    <col min="3611" max="3611" width="10.140625" style="476" customWidth="1"/>
    <col min="3612"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6" width="10.5703125" style="476"/>
    <col min="3867" max="3867" width="10.140625" style="476" customWidth="1"/>
    <col min="3868"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2" width="10.5703125" style="476"/>
    <col min="4123" max="4123" width="10.140625" style="476" customWidth="1"/>
    <col min="4124"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8" width="10.5703125" style="476"/>
    <col min="4379" max="4379" width="10.140625" style="476" customWidth="1"/>
    <col min="4380"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4" width="10.5703125" style="476"/>
    <col min="4635" max="4635" width="10.140625" style="476" customWidth="1"/>
    <col min="4636"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90" width="10.5703125" style="476"/>
    <col min="4891" max="4891" width="10.140625" style="476" customWidth="1"/>
    <col min="4892"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6" width="10.5703125" style="476"/>
    <col min="5147" max="5147" width="10.140625" style="476" customWidth="1"/>
    <col min="5148"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2" width="10.5703125" style="476"/>
    <col min="5403" max="5403" width="10.140625" style="476" customWidth="1"/>
    <col min="5404"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8" width="10.5703125" style="476"/>
    <col min="5659" max="5659" width="10.140625" style="476" customWidth="1"/>
    <col min="5660"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4" width="10.5703125" style="476"/>
    <col min="5915" max="5915" width="10.140625" style="476" customWidth="1"/>
    <col min="5916"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70" width="10.5703125" style="476"/>
    <col min="6171" max="6171" width="10.140625" style="476" customWidth="1"/>
    <col min="6172"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6" width="10.5703125" style="476"/>
    <col min="6427" max="6427" width="10.140625" style="476" customWidth="1"/>
    <col min="6428"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2" width="10.5703125" style="476"/>
    <col min="6683" max="6683" width="10.140625" style="476" customWidth="1"/>
    <col min="6684"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8" width="10.5703125" style="476"/>
    <col min="6939" max="6939" width="10.140625" style="476" customWidth="1"/>
    <col min="6940"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4" width="10.5703125" style="476"/>
    <col min="7195" max="7195" width="10.140625" style="476" customWidth="1"/>
    <col min="7196"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50" width="10.5703125" style="476"/>
    <col min="7451" max="7451" width="10.140625" style="476" customWidth="1"/>
    <col min="7452"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6" width="10.5703125" style="476"/>
    <col min="7707" max="7707" width="10.140625" style="476" customWidth="1"/>
    <col min="7708"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2" width="10.5703125" style="476"/>
    <col min="7963" max="7963" width="10.140625" style="476" customWidth="1"/>
    <col min="7964"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8" width="10.5703125" style="476"/>
    <col min="8219" max="8219" width="10.140625" style="476" customWidth="1"/>
    <col min="8220"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4" width="10.5703125" style="476"/>
    <col min="8475" max="8475" width="10.140625" style="476" customWidth="1"/>
    <col min="8476"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30" width="10.5703125" style="476"/>
    <col min="8731" max="8731" width="10.140625" style="476" customWidth="1"/>
    <col min="8732"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6" width="10.5703125" style="476"/>
    <col min="8987" max="8987" width="10.140625" style="476" customWidth="1"/>
    <col min="8988"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2" width="10.5703125" style="476"/>
    <col min="9243" max="9243" width="10.140625" style="476" customWidth="1"/>
    <col min="9244"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8" width="10.5703125" style="476"/>
    <col min="9499" max="9499" width="10.140625" style="476" customWidth="1"/>
    <col min="9500"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4" width="10.5703125" style="476"/>
    <col min="9755" max="9755" width="10.140625" style="476" customWidth="1"/>
    <col min="9756"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10" width="10.5703125" style="476"/>
    <col min="10011" max="10011" width="10.140625" style="476" customWidth="1"/>
    <col min="10012"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6" width="10.5703125" style="476"/>
    <col min="10267" max="10267" width="10.140625" style="476" customWidth="1"/>
    <col min="10268"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2" width="10.5703125" style="476"/>
    <col min="10523" max="10523" width="10.140625" style="476" customWidth="1"/>
    <col min="10524"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8" width="10.5703125" style="476"/>
    <col min="10779" max="10779" width="10.140625" style="476" customWidth="1"/>
    <col min="10780"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4" width="10.5703125" style="476"/>
    <col min="11035" max="11035" width="10.140625" style="476" customWidth="1"/>
    <col min="11036"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90" width="10.5703125" style="476"/>
    <col min="11291" max="11291" width="10.140625" style="476" customWidth="1"/>
    <col min="11292"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6" width="10.5703125" style="476"/>
    <col min="11547" max="11547" width="10.140625" style="476" customWidth="1"/>
    <col min="11548"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2" width="10.5703125" style="476"/>
    <col min="11803" max="11803" width="10.140625" style="476" customWidth="1"/>
    <col min="11804"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8" width="10.5703125" style="476"/>
    <col min="12059" max="12059" width="10.140625" style="476" customWidth="1"/>
    <col min="12060"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4" width="10.5703125" style="476"/>
    <col min="12315" max="12315" width="10.140625" style="476" customWidth="1"/>
    <col min="12316"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70" width="10.5703125" style="476"/>
    <col min="12571" max="12571" width="10.140625" style="476" customWidth="1"/>
    <col min="12572"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6" width="10.5703125" style="476"/>
    <col min="12827" max="12827" width="10.140625" style="476" customWidth="1"/>
    <col min="12828"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2" width="10.5703125" style="476"/>
    <col min="13083" max="13083" width="10.140625" style="476" customWidth="1"/>
    <col min="13084"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8" width="10.5703125" style="476"/>
    <col min="13339" max="13339" width="10.140625" style="476" customWidth="1"/>
    <col min="13340"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4" width="10.5703125" style="476"/>
    <col min="13595" max="13595" width="10.140625" style="476" customWidth="1"/>
    <col min="13596"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50" width="10.5703125" style="476"/>
    <col min="13851" max="13851" width="10.140625" style="476" customWidth="1"/>
    <col min="13852"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6" width="10.5703125" style="476"/>
    <col min="14107" max="14107" width="10.140625" style="476" customWidth="1"/>
    <col min="14108"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2" width="10.5703125" style="476"/>
    <col min="14363" max="14363" width="10.140625" style="476" customWidth="1"/>
    <col min="14364"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8" width="10.5703125" style="476"/>
    <col min="14619" max="14619" width="10.140625" style="476" customWidth="1"/>
    <col min="14620"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4" width="10.5703125" style="476"/>
    <col min="14875" max="14875" width="10.140625" style="476" customWidth="1"/>
    <col min="14876"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30" width="10.5703125" style="476"/>
    <col min="15131" max="15131" width="10.140625" style="476" customWidth="1"/>
    <col min="15132"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6" width="10.5703125" style="476"/>
    <col min="15387" max="15387" width="10.140625" style="476" customWidth="1"/>
    <col min="15388"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2" width="10.5703125" style="476"/>
    <col min="15643" max="15643" width="10.140625" style="476" customWidth="1"/>
    <col min="15644"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8" width="10.5703125" style="476"/>
    <col min="15899" max="15899" width="10.140625" style="476" customWidth="1"/>
    <col min="15900"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4" width="10.5703125" style="476"/>
    <col min="16155" max="16155" width="10.140625" style="476" customWidth="1"/>
    <col min="16156" max="16384" width="10.5703125" style="476"/>
  </cols>
  <sheetData>
    <row r="1" spans="7:34" hidden="1"/>
    <row r="2" spans="7:34" hidden="1"/>
    <row r="3" spans="7:34" hidden="1"/>
    <row r="4" spans="7:34" ht="3" customHeight="1">
      <c r="J4" s="481"/>
      <c r="K4" s="481"/>
      <c r="L4" s="477"/>
      <c r="M4" s="477"/>
      <c r="N4" s="477"/>
      <c r="O4" s="484"/>
      <c r="P4" s="484"/>
      <c r="Q4" s="484"/>
      <c r="R4" s="484"/>
      <c r="S4" s="484"/>
      <c r="T4" s="484"/>
      <c r="U4" s="477"/>
    </row>
    <row r="5" spans="7:34" ht="22.5" customHeight="1">
      <c r="J5" s="481"/>
      <c r="K5" s="481"/>
      <c r="L5" s="1226" t="s">
        <v>657</v>
      </c>
      <c r="M5" s="1226"/>
      <c r="N5" s="1226"/>
      <c r="O5" s="1226"/>
      <c r="P5" s="1226"/>
      <c r="Q5" s="1226"/>
      <c r="R5" s="1226"/>
      <c r="S5" s="1226"/>
      <c r="T5" s="1226"/>
      <c r="U5" s="497"/>
    </row>
    <row r="6" spans="7:34" ht="3" customHeight="1">
      <c r="J6" s="481"/>
      <c r="K6" s="481"/>
      <c r="L6" s="477"/>
      <c r="M6" s="477"/>
      <c r="N6" s="477"/>
      <c r="O6" s="480"/>
      <c r="P6" s="480"/>
      <c r="Q6" s="480"/>
      <c r="R6" s="480"/>
      <c r="S6" s="480"/>
      <c r="T6" s="480"/>
      <c r="U6" s="477"/>
    </row>
    <row r="7" spans="7:34" s="523" customFormat="1" ht="22.5">
      <c r="G7" s="531"/>
      <c r="H7" s="531"/>
      <c r="I7" s="531"/>
      <c r="J7" s="529"/>
      <c r="K7" s="529"/>
      <c r="L7" s="524"/>
      <c r="M7" s="617" t="s">
        <v>502</v>
      </c>
      <c r="N7" s="666"/>
      <c r="O7" s="1258" t="str">
        <f>IF(NameOrPr_ch="",IF(NameOrPr="","",NameOrPr),NameOrPr_ch)</f>
        <v>Комитет по тарифам и ценовой политике Лен.области (ЛенРТК)</v>
      </c>
      <c r="P7" s="1259"/>
      <c r="Q7" s="1259"/>
      <c r="R7" s="1259"/>
      <c r="S7" s="1259"/>
      <c r="T7" s="1260"/>
      <c r="U7" s="669"/>
      <c r="X7" s="585"/>
      <c r="Y7" s="585"/>
      <c r="Z7" s="585"/>
      <c r="AA7" s="585"/>
      <c r="AB7" s="585"/>
      <c r="AC7" s="585"/>
      <c r="AD7" s="585"/>
      <c r="AE7" s="585"/>
      <c r="AF7" s="585"/>
      <c r="AG7" s="585"/>
      <c r="AH7" s="585"/>
    </row>
    <row r="8" spans="7:34" s="491" customFormat="1" ht="18.75">
      <c r="G8" s="490"/>
      <c r="H8" s="490"/>
      <c r="L8" s="499"/>
      <c r="M8" s="617" t="s">
        <v>596</v>
      </c>
      <c r="N8" s="666"/>
      <c r="O8" s="1258" t="str">
        <f>IF(datePr_ch="",IF(datePr="","",datePr),datePr_ch)</f>
        <v>19.12.2019</v>
      </c>
      <c r="P8" s="1259"/>
      <c r="Q8" s="1259"/>
      <c r="R8" s="1259"/>
      <c r="S8" s="1259"/>
      <c r="T8" s="1260"/>
      <c r="U8" s="667"/>
      <c r="X8" s="505"/>
      <c r="Y8" s="505"/>
      <c r="Z8" s="505"/>
      <c r="AA8" s="505"/>
      <c r="AB8" s="505"/>
      <c r="AC8" s="505"/>
      <c r="AD8" s="505"/>
      <c r="AE8" s="505"/>
      <c r="AF8" s="505"/>
      <c r="AG8" s="505"/>
      <c r="AH8" s="505"/>
    </row>
    <row r="9" spans="7:34" s="491" customFormat="1" ht="18.75">
      <c r="G9" s="490"/>
      <c r="H9" s="490"/>
      <c r="L9" s="552"/>
      <c r="M9" s="617" t="s">
        <v>595</v>
      </c>
      <c r="N9" s="666"/>
      <c r="O9" s="1258" t="str">
        <f>IF(numberPr_ch="",IF(numberPr="","",numberPr),numberPr_ch)</f>
        <v>530-п</v>
      </c>
      <c r="P9" s="1259"/>
      <c r="Q9" s="1259"/>
      <c r="R9" s="1259"/>
      <c r="S9" s="1259"/>
      <c r="T9" s="1260"/>
      <c r="U9" s="667"/>
      <c r="X9" s="505"/>
      <c r="Y9" s="505"/>
      <c r="Z9" s="505"/>
      <c r="AA9" s="505"/>
      <c r="AB9" s="505"/>
      <c r="AC9" s="505"/>
      <c r="AD9" s="505"/>
      <c r="AE9" s="505"/>
      <c r="AF9" s="505"/>
      <c r="AG9" s="505"/>
      <c r="AH9" s="505"/>
    </row>
    <row r="10" spans="7:34" s="491" customFormat="1" ht="18.75">
      <c r="G10" s="490"/>
      <c r="H10" s="490"/>
      <c r="L10" s="552"/>
      <c r="M10" s="617" t="s">
        <v>501</v>
      </c>
      <c r="N10" s="666"/>
      <c r="O10" s="1258" t="str">
        <f>IF(IstPub_ch="",IF(IstPub="","",IstPub),IstPub_ch)</f>
        <v>http://tarif.lenobl.ru/dokumenty/docs_category_3/</v>
      </c>
      <c r="P10" s="1259"/>
      <c r="Q10" s="1259"/>
      <c r="R10" s="1259"/>
      <c r="S10" s="1259"/>
      <c r="T10" s="1260"/>
      <c r="U10" s="667"/>
      <c r="X10" s="505"/>
      <c r="Y10" s="505"/>
      <c r="Z10" s="505"/>
      <c r="AA10" s="505"/>
      <c r="AB10" s="505"/>
      <c r="AC10" s="505"/>
      <c r="AD10" s="505"/>
      <c r="AE10" s="505"/>
      <c r="AF10" s="505"/>
      <c r="AG10" s="505"/>
      <c r="AH10" s="505"/>
    </row>
    <row r="11" spans="7:34" s="491" customFormat="1" ht="11.25" hidden="1">
      <c r="G11" s="490"/>
      <c r="H11" s="490"/>
      <c r="L11" s="1227"/>
      <c r="M11" s="1227"/>
      <c r="N11" s="488"/>
      <c r="O11" s="1262"/>
      <c r="P11" s="1262"/>
      <c r="Q11" s="1262"/>
      <c r="R11" s="1262"/>
      <c r="S11" s="1262"/>
      <c r="T11" s="1262"/>
      <c r="U11" s="503" t="s">
        <v>373</v>
      </c>
      <c r="X11" s="505"/>
      <c r="Y11" s="505"/>
      <c r="Z11" s="505"/>
      <c r="AA11" s="505"/>
      <c r="AB11" s="505"/>
      <c r="AC11" s="505"/>
      <c r="AD11" s="505"/>
      <c r="AE11" s="505"/>
      <c r="AF11" s="505"/>
      <c r="AG11" s="505"/>
      <c r="AH11" s="505"/>
    </row>
    <row r="12" spans="7:34">
      <c r="J12" s="481"/>
      <c r="K12" s="481"/>
      <c r="L12" s="477"/>
      <c r="M12" s="477"/>
      <c r="N12" s="477"/>
      <c r="O12" s="1257"/>
      <c r="P12" s="1257"/>
      <c r="Q12" s="1257"/>
      <c r="R12" s="1257"/>
      <c r="S12" s="1257"/>
      <c r="T12" s="1257"/>
      <c r="U12" s="1257"/>
    </row>
    <row r="13" spans="7:34">
      <c r="J13" s="481"/>
      <c r="K13" s="481"/>
      <c r="L13" s="1164" t="s">
        <v>454</v>
      </c>
      <c r="M13" s="1164"/>
      <c r="N13" s="1164"/>
      <c r="O13" s="1164"/>
      <c r="P13" s="1164"/>
      <c r="Q13" s="1164"/>
      <c r="R13" s="1164"/>
      <c r="S13" s="1164"/>
      <c r="T13" s="1164"/>
      <c r="U13" s="1164"/>
      <c r="V13" s="1164"/>
      <c r="W13" s="1164" t="s">
        <v>455</v>
      </c>
    </row>
    <row r="14" spans="7:34" ht="14.25" customHeight="1">
      <c r="J14" s="481"/>
      <c r="K14" s="481"/>
      <c r="L14" s="1239" t="s">
        <v>92</v>
      </c>
      <c r="M14" s="1239" t="s">
        <v>639</v>
      </c>
      <c r="N14" s="521"/>
      <c r="O14" s="1240" t="s">
        <v>641</v>
      </c>
      <c r="P14" s="1241"/>
      <c r="Q14" s="1241"/>
      <c r="R14" s="1241"/>
      <c r="S14" s="1241"/>
      <c r="T14" s="1242"/>
      <c r="U14" s="1223" t="s">
        <v>341</v>
      </c>
      <c r="V14" s="1236" t="s">
        <v>275</v>
      </c>
      <c r="W14" s="1164"/>
    </row>
    <row r="15" spans="7:34" s="523" customFormat="1" ht="14.25" customHeight="1">
      <c r="G15" s="531"/>
      <c r="H15" s="531"/>
      <c r="I15" s="531"/>
      <c r="J15" s="529"/>
      <c r="K15" s="529"/>
      <c r="L15" s="1239"/>
      <c r="M15" s="1239"/>
      <c r="N15" s="521"/>
      <c r="O15" s="1245" t="s">
        <v>605</v>
      </c>
      <c r="P15" s="1243" t="s">
        <v>271</v>
      </c>
      <c r="Q15" s="1244"/>
      <c r="R15" s="1221" t="s">
        <v>654</v>
      </c>
      <c r="S15" s="1221"/>
      <c r="T15" s="1222"/>
      <c r="U15" s="1224"/>
      <c r="V15" s="1237"/>
      <c r="W15" s="1164"/>
      <c r="X15" s="585"/>
      <c r="Y15" s="585"/>
      <c r="Z15" s="585"/>
      <c r="AA15" s="585"/>
      <c r="AB15" s="585"/>
      <c r="AC15" s="585"/>
      <c r="AD15" s="585"/>
      <c r="AE15" s="585"/>
      <c r="AF15" s="585"/>
      <c r="AG15" s="585"/>
      <c r="AH15" s="585"/>
    </row>
    <row r="16" spans="7:34" ht="33.75">
      <c r="J16" s="481"/>
      <c r="K16" s="481"/>
      <c r="L16" s="1239"/>
      <c r="M16" s="1239"/>
      <c r="N16" s="520"/>
      <c r="O16" s="1246"/>
      <c r="P16" s="535" t="s">
        <v>765</v>
      </c>
      <c r="Q16" s="535" t="s">
        <v>766</v>
      </c>
      <c r="R16" s="536" t="s">
        <v>274</v>
      </c>
      <c r="S16" s="1234" t="s">
        <v>273</v>
      </c>
      <c r="T16" s="1235"/>
      <c r="U16" s="1225"/>
      <c r="V16" s="1238"/>
      <c r="W16" s="1164"/>
    </row>
    <row r="17" spans="1:34">
      <c r="J17" s="481"/>
      <c r="K17" s="489">
        <v>1</v>
      </c>
      <c r="L17" s="478" t="s">
        <v>93</v>
      </c>
      <c r="M17" s="478" t="s">
        <v>49</v>
      </c>
      <c r="N17" s="496" t="s">
        <v>49</v>
      </c>
      <c r="O17" s="487">
        <f ca="1">OFFSET(O17,0,-1)+1</f>
        <v>3</v>
      </c>
      <c r="P17" s="487">
        <f ca="1">OFFSET(P17,0,-1)+1</f>
        <v>4</v>
      </c>
      <c r="Q17" s="487">
        <f ca="1">OFFSET(Q17,0,-1)+1</f>
        <v>5</v>
      </c>
      <c r="R17" s="487">
        <f ca="1">OFFSET(R17,0,-1)+1</f>
        <v>6</v>
      </c>
      <c r="S17" s="1228">
        <f ca="1">OFFSET(S17,0,-1)+1</f>
        <v>7</v>
      </c>
      <c r="T17" s="1228"/>
      <c r="U17" s="487">
        <f ca="1">OFFSET(U17,0,-2)+1</f>
        <v>8</v>
      </c>
      <c r="V17" s="495">
        <f ca="1">OFFSET(V17,0,-1)</f>
        <v>8</v>
      </c>
      <c r="W17" s="487">
        <f ca="1">OFFSET(W17,0,-1)+1</f>
        <v>9</v>
      </c>
    </row>
    <row r="18" spans="1:34" ht="22.5">
      <c r="A18" s="1212">
        <v>1</v>
      </c>
      <c r="B18" s="940"/>
      <c r="C18" s="940"/>
      <c r="D18" s="940"/>
      <c r="E18" s="941"/>
      <c r="F18" s="942"/>
      <c r="G18" s="942"/>
      <c r="H18" s="942"/>
      <c r="I18" s="943"/>
      <c r="J18" s="938"/>
      <c r="K18" s="945"/>
      <c r="L18" s="593">
        <f>mergeValue(A18)</f>
        <v>1</v>
      </c>
      <c r="M18" s="641" t="s">
        <v>20</v>
      </c>
      <c r="N18" s="580"/>
      <c r="O18" s="1255"/>
      <c r="P18" s="1255"/>
      <c r="Q18" s="1255"/>
      <c r="R18" s="1255"/>
      <c r="S18" s="1255"/>
      <c r="T18" s="1255"/>
      <c r="U18" s="1255"/>
      <c r="V18" s="1255"/>
      <c r="W18" s="630" t="s">
        <v>658</v>
      </c>
    </row>
    <row r="19" spans="1:34" ht="22.5">
      <c r="A19" s="1212"/>
      <c r="B19" s="1212">
        <v>1</v>
      </c>
      <c r="C19" s="940"/>
      <c r="D19" s="940"/>
      <c r="E19" s="942"/>
      <c r="F19" s="942"/>
      <c r="G19" s="942"/>
      <c r="H19" s="942"/>
      <c r="I19" s="937"/>
      <c r="J19" s="936"/>
      <c r="K19" s="939"/>
      <c r="L19" s="593" t="str">
        <f>mergeValue(A19) &amp;"."&amp; mergeValue(B19)</f>
        <v>1.1</v>
      </c>
      <c r="M19" s="546" t="s">
        <v>16</v>
      </c>
      <c r="N19" s="580"/>
      <c r="O19" s="1255"/>
      <c r="P19" s="1255"/>
      <c r="Q19" s="1255"/>
      <c r="R19" s="1255"/>
      <c r="S19" s="1255"/>
      <c r="T19" s="1255"/>
      <c r="U19" s="1255"/>
      <c r="V19" s="1255"/>
      <c r="W19" s="630" t="s">
        <v>477</v>
      </c>
    </row>
    <row r="20" spans="1:34" ht="22.5">
      <c r="A20" s="1212"/>
      <c r="B20" s="1212"/>
      <c r="C20" s="1212">
        <v>1</v>
      </c>
      <c r="D20" s="940"/>
      <c r="E20" s="942"/>
      <c r="F20" s="942"/>
      <c r="G20" s="942"/>
      <c r="H20" s="942"/>
      <c r="I20" s="944"/>
      <c r="J20" s="936"/>
      <c r="K20" s="939"/>
      <c r="L20" s="593" t="str">
        <f>mergeValue(A20) &amp;"."&amp; mergeValue(B20)&amp;"."&amp; mergeValue(C20)</f>
        <v>1.1.1</v>
      </c>
      <c r="M20" s="547" t="s">
        <v>7</v>
      </c>
      <c r="N20" s="580"/>
      <c r="O20" s="1255"/>
      <c r="P20" s="1255"/>
      <c r="Q20" s="1255"/>
      <c r="R20" s="1255"/>
      <c r="S20" s="1255"/>
      <c r="T20" s="1255"/>
      <c r="U20" s="1255"/>
      <c r="V20" s="1255"/>
      <c r="W20" s="630" t="s">
        <v>633</v>
      </c>
    </row>
    <row r="21" spans="1:34" ht="22.5">
      <c r="A21" s="1212"/>
      <c r="B21" s="1212"/>
      <c r="C21" s="1212"/>
      <c r="D21" s="1212">
        <v>1</v>
      </c>
      <c r="E21" s="942"/>
      <c r="F21" s="942"/>
      <c r="G21" s="942"/>
      <c r="H21" s="942"/>
      <c r="I21" s="944"/>
      <c r="J21" s="936"/>
      <c r="K21" s="939"/>
      <c r="L21" s="593" t="str">
        <f>mergeValue(A21) &amp;"."&amp; mergeValue(B21)&amp;"."&amp; mergeValue(C21)&amp;"."&amp; mergeValue(D21)</f>
        <v>1.1.1.1</v>
      </c>
      <c r="M21" s="548" t="s">
        <v>22</v>
      </c>
      <c r="N21" s="580"/>
      <c r="O21" s="1255"/>
      <c r="P21" s="1255"/>
      <c r="Q21" s="1255"/>
      <c r="R21" s="1255"/>
      <c r="S21" s="1255"/>
      <c r="T21" s="1255"/>
      <c r="U21" s="1255"/>
      <c r="V21" s="1255"/>
      <c r="W21" s="630" t="s">
        <v>634</v>
      </c>
    </row>
    <row r="22" spans="1:34" ht="11.25" hidden="1" customHeight="1">
      <c r="A22" s="1212"/>
      <c r="B22" s="1212"/>
      <c r="C22" s="1212"/>
      <c r="D22" s="1212"/>
      <c r="E22" s="1212">
        <v>1</v>
      </c>
      <c r="F22" s="942"/>
      <c r="G22" s="942"/>
      <c r="H22" s="940">
        <v>1</v>
      </c>
      <c r="I22" s="1212">
        <v>1</v>
      </c>
      <c r="J22" s="942"/>
      <c r="K22" s="947"/>
      <c r="L22" s="593"/>
      <c r="M22" s="554"/>
      <c r="N22" s="581"/>
      <c r="O22" s="631"/>
      <c r="P22" s="631"/>
      <c r="Q22" s="631"/>
      <c r="R22" s="631"/>
      <c r="S22" s="631"/>
      <c r="T22" s="631"/>
      <c r="U22" s="631"/>
      <c r="V22" s="508"/>
      <c r="W22" s="559"/>
    </row>
    <row r="23" spans="1:34" ht="90">
      <c r="A23" s="1212"/>
      <c r="B23" s="1212"/>
      <c r="C23" s="1212"/>
      <c r="D23" s="1212"/>
      <c r="E23" s="1212"/>
      <c r="F23" s="1212">
        <v>1</v>
      </c>
      <c r="G23" s="940"/>
      <c r="H23" s="940"/>
      <c r="I23" s="1212"/>
      <c r="J23" s="1212">
        <v>1</v>
      </c>
      <c r="K23" s="948"/>
      <c r="L23" s="593" t="str">
        <f>mergeValue(A23) &amp;"."&amp; mergeValue(B23)&amp;"."&amp; mergeValue(C23)&amp;"."&amp; mergeValue(D23)&amp;"."&amp;  mergeValue(F23)</f>
        <v>1.1.1.1.1</v>
      </c>
      <c r="M23" s="555" t="s">
        <v>10</v>
      </c>
      <c r="N23" s="581"/>
      <c r="O23" s="1214"/>
      <c r="P23" s="1214"/>
      <c r="Q23" s="1214"/>
      <c r="R23" s="1214"/>
      <c r="S23" s="1214"/>
      <c r="T23" s="1214"/>
      <c r="U23" s="1214"/>
      <c r="V23" s="1214"/>
      <c r="W23" s="630" t="s">
        <v>635</v>
      </c>
      <c r="Y23" s="504" t="str">
        <f>strCheckUnique(Z23:Z26)</f>
        <v/>
      </c>
      <c r="AA23" s="504"/>
    </row>
    <row r="24" spans="1:34" ht="189" customHeight="1">
      <c r="A24" s="1212"/>
      <c r="B24" s="1212"/>
      <c r="C24" s="1212"/>
      <c r="D24" s="1212"/>
      <c r="E24" s="1212"/>
      <c r="F24" s="1212"/>
      <c r="G24" s="940">
        <v>1</v>
      </c>
      <c r="H24" s="940"/>
      <c r="I24" s="1212"/>
      <c r="J24" s="1212"/>
      <c r="K24" s="948">
        <v>1</v>
      </c>
      <c r="L24" s="593" t="str">
        <f>mergeValue(A24) &amp;"."&amp; mergeValue(B24)&amp;"."&amp; mergeValue(C24)&amp;"."&amp; mergeValue(D24)&amp;"."&amp; mergeValue(F24)&amp;"."&amp; mergeValue(G24)</f>
        <v>1.1.1.1.1.1</v>
      </c>
      <c r="M24" s="1069"/>
      <c r="N24" s="586"/>
      <c r="O24" s="562"/>
      <c r="P24" s="562"/>
      <c r="Q24" s="1094"/>
      <c r="R24" s="1247"/>
      <c r="S24" s="1219" t="s">
        <v>84</v>
      </c>
      <c r="T24" s="1247"/>
      <c r="U24" s="1219" t="s">
        <v>85</v>
      </c>
      <c r="V24" s="578"/>
      <c r="W24" s="1229" t="s">
        <v>659</v>
      </c>
      <c r="X24" s="500" t="str">
        <f>strCheckDate(O25:V25)</f>
        <v/>
      </c>
      <c r="Y24" s="504"/>
      <c r="Z24" s="504" t="str">
        <f>IF(M24="","",M24 )</f>
        <v/>
      </c>
      <c r="AA24" s="504"/>
      <c r="AB24" s="504"/>
      <c r="AC24" s="504"/>
    </row>
    <row r="25" spans="1:34" ht="11.25" hidden="1">
      <c r="A25" s="1212"/>
      <c r="B25" s="1212"/>
      <c r="C25" s="1212"/>
      <c r="D25" s="1212"/>
      <c r="E25" s="1212"/>
      <c r="F25" s="1212"/>
      <c r="G25" s="940"/>
      <c r="H25" s="940"/>
      <c r="I25" s="1212"/>
      <c r="J25" s="1212"/>
      <c r="K25" s="948"/>
      <c r="L25" s="600"/>
      <c r="M25" s="646"/>
      <c r="N25" s="586"/>
      <c r="O25" s="562"/>
      <c r="P25" s="562"/>
      <c r="Q25" s="584" t="str">
        <f>R24 &amp; "-" &amp; T24</f>
        <v>-</v>
      </c>
      <c r="R25" s="1218"/>
      <c r="S25" s="1219"/>
      <c r="T25" s="1218"/>
      <c r="U25" s="1219"/>
      <c r="V25" s="578"/>
      <c r="W25" s="1230"/>
    </row>
    <row r="26" spans="1:34" s="475" customFormat="1" ht="15" customHeight="1">
      <c r="A26" s="1212"/>
      <c r="B26" s="1212"/>
      <c r="C26" s="1212"/>
      <c r="D26" s="1212"/>
      <c r="E26" s="1212"/>
      <c r="F26" s="1212"/>
      <c r="G26" s="942"/>
      <c r="H26" s="940"/>
      <c r="I26" s="1212"/>
      <c r="J26" s="1212"/>
      <c r="K26" s="947"/>
      <c r="L26" s="538"/>
      <c r="M26" s="556" t="s">
        <v>25</v>
      </c>
      <c r="N26" s="551"/>
      <c r="O26" s="545"/>
      <c r="P26" s="545"/>
      <c r="Q26" s="545"/>
      <c r="R26" s="573"/>
      <c r="S26" s="564"/>
      <c r="T26" s="563"/>
      <c r="U26" s="551"/>
      <c r="V26" s="560"/>
      <c r="W26" s="1231"/>
      <c r="X26" s="501"/>
      <c r="Y26" s="501"/>
      <c r="Z26" s="501"/>
      <c r="AA26" s="501"/>
      <c r="AB26" s="501"/>
      <c r="AC26" s="501"/>
      <c r="AD26" s="501"/>
      <c r="AE26" s="501"/>
      <c r="AF26" s="501"/>
      <c r="AG26" s="501"/>
      <c r="AH26" s="501"/>
    </row>
    <row r="27" spans="1:34" s="475" customFormat="1" ht="15" customHeight="1">
      <c r="A27" s="1212"/>
      <c r="B27" s="1212"/>
      <c r="C27" s="1212"/>
      <c r="D27" s="1212"/>
      <c r="E27" s="1212"/>
      <c r="F27" s="942"/>
      <c r="G27" s="942"/>
      <c r="H27" s="940"/>
      <c r="I27" s="1212"/>
      <c r="J27" s="942"/>
      <c r="K27" s="947"/>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4" s="475" customFormat="1" ht="0.2" customHeight="1">
      <c r="A28" s="1212"/>
      <c r="B28" s="1212"/>
      <c r="C28" s="1212"/>
      <c r="D28" s="1212"/>
      <c r="E28" s="946"/>
      <c r="F28" s="942"/>
      <c r="G28" s="942"/>
      <c r="H28" s="942"/>
      <c r="I28" s="938"/>
      <c r="J28" s="935"/>
      <c r="K28" s="945"/>
      <c r="L28" s="538"/>
      <c r="M28" s="551"/>
      <c r="N28" s="549"/>
      <c r="O28" s="545"/>
      <c r="P28" s="545"/>
      <c r="Q28" s="545"/>
      <c r="R28" s="573"/>
      <c r="S28" s="564"/>
      <c r="T28" s="563"/>
      <c r="U28" s="549"/>
      <c r="V28" s="564"/>
      <c r="W28" s="560"/>
      <c r="X28" s="501"/>
      <c r="Y28" s="501"/>
      <c r="Z28" s="501"/>
      <c r="AA28" s="501"/>
      <c r="AB28" s="501"/>
      <c r="AC28" s="501"/>
      <c r="AD28" s="501"/>
      <c r="AE28" s="501"/>
      <c r="AF28" s="501"/>
      <c r="AG28" s="501"/>
      <c r="AH28" s="501"/>
    </row>
    <row r="29" spans="1:34" s="475" customFormat="1" ht="15" customHeight="1">
      <c r="A29" s="1212"/>
      <c r="B29" s="1212"/>
      <c r="C29" s="1212"/>
      <c r="D29" s="946"/>
      <c r="E29" s="946"/>
      <c r="F29" s="942"/>
      <c r="G29" s="942"/>
      <c r="H29" s="942"/>
      <c r="I29" s="938"/>
      <c r="J29" s="935"/>
      <c r="K29" s="945"/>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4" s="475" customFormat="1" ht="15" customHeight="1">
      <c r="A30" s="1212"/>
      <c r="B30" s="1212"/>
      <c r="C30" s="946"/>
      <c r="D30" s="946"/>
      <c r="E30" s="946"/>
      <c r="F30" s="946"/>
      <c r="G30" s="951"/>
      <c r="H30" s="938"/>
      <c r="I30" s="949"/>
      <c r="J30" s="935"/>
      <c r="K30" s="950"/>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4" s="475" customFormat="1" ht="15" customHeight="1">
      <c r="A31" s="1212"/>
      <c r="B31" s="946"/>
      <c r="C31" s="946"/>
      <c r="D31" s="946"/>
      <c r="E31" s="946"/>
      <c r="F31" s="946"/>
      <c r="G31" s="951"/>
      <c r="H31" s="938"/>
      <c r="I31" s="938"/>
      <c r="J31" s="935"/>
      <c r="K31" s="945"/>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4" s="475" customFormat="1" ht="15" customHeight="1">
      <c r="A32" s="934"/>
      <c r="B32" s="934"/>
      <c r="C32" s="934"/>
      <c r="D32" s="934"/>
      <c r="E32" s="934"/>
      <c r="F32" s="934"/>
      <c r="G32" s="934"/>
      <c r="H32" s="934"/>
      <c r="I32" s="934"/>
      <c r="J32" s="934"/>
      <c r="K32" s="934"/>
      <c r="L32" s="492"/>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23.75" customHeight="1">
      <c r="L34" s="1">
        <v>1</v>
      </c>
      <c r="M34" s="1205" t="s">
        <v>660</v>
      </c>
      <c r="N34" s="1205"/>
      <c r="O34" s="1205"/>
      <c r="P34" s="1205"/>
      <c r="Q34" s="1205"/>
      <c r="R34" s="1205"/>
      <c r="S34" s="1205"/>
      <c r="T34" s="1205"/>
      <c r="U34" s="1205"/>
      <c r="V34" s="1205"/>
      <c r="W34" s="1205"/>
    </row>
  </sheetData>
  <sheetProtection algorithmName="SHA-512" hashValue="AySmk7WMPWguOrKBFv9GvTyywJEiwfx9y25BBQ+hBfGQaPov0+IFkXJ5SrLvtrcxhFRBTcEAM+M/jOB6cPB3aw==" saltValue="iPyz5CdAsPuw5yVaodLAcw==" spinCount="100000"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183</v>
      </c>
    </row>
    <row r="2" spans="1:20" ht="22.5">
      <c r="F2" s="1206" t="s">
        <v>491</v>
      </c>
      <c r="G2" s="1207"/>
      <c r="H2" s="1208"/>
      <c r="I2" s="640"/>
    </row>
    <row r="3" spans="1:20" ht="3" customHeight="1"/>
    <row r="4" spans="1:20" s="570" customFormat="1" ht="11.25">
      <c r="A4" s="590"/>
      <c r="B4" s="590"/>
      <c r="C4" s="590"/>
      <c r="D4" s="590"/>
      <c r="F4" s="1164" t="s">
        <v>454</v>
      </c>
      <c r="G4" s="1164"/>
      <c r="H4" s="1164"/>
      <c r="I4" s="1209"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209"/>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19.12.2019</v>
      </c>
      <c r="I7" s="581" t="s">
        <v>493</v>
      </c>
      <c r="J7" s="615"/>
      <c r="K7" s="590"/>
      <c r="L7" s="590"/>
      <c r="M7" s="590"/>
      <c r="N7" s="590"/>
      <c r="O7" s="590"/>
      <c r="P7" s="590"/>
      <c r="Q7" s="590"/>
      <c r="R7" s="590"/>
      <c r="S7" s="590"/>
      <c r="T7" s="590"/>
    </row>
    <row r="8" spans="1:20" s="570" customFormat="1" ht="45">
      <c r="A8" s="1210">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210"/>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210"/>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210"/>
      <c r="B11" s="1210">
        <v>1</v>
      </c>
      <c r="C11" s="623"/>
      <c r="D11" s="623"/>
      <c r="F11" s="616" t="str">
        <f>"4."&amp;mergeValue(A11) &amp;"."&amp;mergeValue(B11)</f>
        <v>4.1.1</v>
      </c>
      <c r="G11" s="611" t="s">
        <v>592</v>
      </c>
      <c r="H11" s="604" t="str">
        <f>IF(region_name="","",region_name)</f>
        <v>Ленинградская область</v>
      </c>
      <c r="I11" s="581" t="s">
        <v>499</v>
      </c>
      <c r="J11" s="615"/>
      <c r="K11" s="590"/>
      <c r="L11" s="590"/>
      <c r="M11" s="590"/>
      <c r="N11" s="590"/>
      <c r="O11" s="590"/>
      <c r="P11" s="590"/>
      <c r="Q11" s="590"/>
      <c r="R11" s="590"/>
      <c r="S11" s="590"/>
      <c r="T11" s="590"/>
    </row>
    <row r="12" spans="1:20" s="570" customFormat="1" ht="22.5">
      <c r="A12" s="1210"/>
      <c r="B12" s="1210"/>
      <c r="C12" s="1210">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210"/>
      <c r="B13" s="1210"/>
      <c r="C13" s="1210"/>
      <c r="D13" s="623">
        <v>1</v>
      </c>
      <c r="F13" s="616" t="str">
        <f>"4."&amp;mergeValue(A13) &amp;"."&amp;mergeValue(B13)&amp;"."&amp;mergeValue(C13)&amp;"."&amp;mergeValue(D13)</f>
        <v>4.1.1.1.1</v>
      </c>
      <c r="G13" s="633" t="s">
        <v>498</v>
      </c>
      <c r="H13" s="604"/>
      <c r="I13" s="1211" t="s">
        <v>591</v>
      </c>
      <c r="J13" s="615"/>
      <c r="K13" s="590"/>
      <c r="L13" s="590"/>
      <c r="M13" s="590"/>
      <c r="N13" s="590"/>
      <c r="O13" s="590"/>
      <c r="P13" s="590"/>
      <c r="Q13" s="590"/>
      <c r="R13" s="590"/>
      <c r="S13" s="590"/>
      <c r="T13" s="590"/>
    </row>
    <row r="14" spans="1:20" s="570" customFormat="1" ht="18.75">
      <c r="A14" s="1210"/>
      <c r="B14" s="1210"/>
      <c r="C14" s="1210"/>
      <c r="D14" s="623"/>
      <c r="F14" s="619"/>
      <c r="G14" s="550" t="s">
        <v>4</v>
      </c>
      <c r="H14" s="624"/>
      <c r="I14" s="1211"/>
      <c r="J14" s="615"/>
      <c r="K14" s="590"/>
      <c r="L14" s="590"/>
      <c r="M14" s="590"/>
      <c r="N14" s="590"/>
      <c r="O14" s="590"/>
      <c r="P14" s="590"/>
      <c r="Q14" s="590"/>
      <c r="R14" s="590"/>
      <c r="S14" s="590"/>
      <c r="T14" s="590"/>
    </row>
    <row r="15" spans="1:20" s="570" customFormat="1" ht="18.75">
      <c r="A15" s="1210"/>
      <c r="B15" s="1210"/>
      <c r="C15" s="623"/>
      <c r="D15" s="623"/>
      <c r="F15" s="634"/>
      <c r="G15" s="577" t="s">
        <v>403</v>
      </c>
      <c r="H15" s="635"/>
      <c r="I15" s="636"/>
      <c r="J15" s="615"/>
      <c r="K15" s="590"/>
      <c r="L15" s="590"/>
      <c r="M15" s="590"/>
      <c r="N15" s="590"/>
      <c r="O15" s="590"/>
      <c r="P15" s="590"/>
      <c r="Q15" s="590"/>
      <c r="R15" s="590"/>
      <c r="S15" s="590"/>
      <c r="T15" s="590"/>
    </row>
    <row r="16" spans="1:20" s="570" customFormat="1" ht="18.75">
      <c r="A16" s="1210"/>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205" t="s">
        <v>593</v>
      </c>
      <c r="H19" s="1205"/>
      <c r="I19" s="594"/>
      <c r="J19" s="614"/>
      <c r="K19" s="614"/>
      <c r="L19" s="614"/>
      <c r="M19" s="614"/>
      <c r="N19" s="614"/>
      <c r="O19" s="614"/>
      <c r="P19" s="614"/>
      <c r="Q19" s="614"/>
      <c r="R19" s="614"/>
      <c r="S19" s="614"/>
      <c r="T19" s="614"/>
    </row>
  </sheetData>
  <sheetProtection algorithmName="SHA-512" hashValue="o5LBX2QSoVZmtaEqP8854risLQ8PhFLJEKagFcRGcJuV0/1ZZRmfmPsQcwqtrWPCndJUagYJ8GzeBObHnRyDqw==" saltValue="HQ+0C0pDZMFvKNLjoLRfi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4.7109375" style="476" customWidth="1"/>
    <col min="14" max="14" width="2"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4" hidden="1"/>
    <row r="2" spans="1:34" hidden="1"/>
    <row r="3" spans="1:34" hidden="1"/>
    <row r="4" spans="1:34" ht="3" customHeight="1">
      <c r="J4" s="481"/>
      <c r="K4" s="481"/>
      <c r="L4" s="477"/>
      <c r="M4" s="477"/>
      <c r="N4" s="477"/>
      <c r="O4" s="484"/>
      <c r="P4" s="484"/>
      <c r="Q4" s="484"/>
      <c r="R4" s="484"/>
      <c r="S4" s="484"/>
      <c r="T4" s="484"/>
      <c r="U4" s="477"/>
    </row>
    <row r="5" spans="1:34" ht="22.5" customHeight="1">
      <c r="J5" s="481"/>
      <c r="K5" s="481"/>
      <c r="L5" s="1226" t="s">
        <v>657</v>
      </c>
      <c r="M5" s="1226"/>
      <c r="N5" s="1226"/>
      <c r="O5" s="1226"/>
      <c r="P5" s="1226"/>
      <c r="Q5" s="1226"/>
      <c r="R5" s="1226"/>
      <c r="S5" s="1226"/>
      <c r="T5" s="1226"/>
      <c r="U5" s="497"/>
    </row>
    <row r="6" spans="1:34" ht="3" customHeight="1">
      <c r="J6" s="481"/>
      <c r="K6" s="481"/>
      <c r="L6" s="477"/>
      <c r="M6" s="477"/>
      <c r="N6" s="477"/>
      <c r="O6" s="480"/>
      <c r="P6" s="480"/>
      <c r="Q6" s="480"/>
      <c r="R6" s="480"/>
      <c r="S6" s="480"/>
      <c r="T6" s="480"/>
      <c r="U6" s="477"/>
    </row>
    <row r="7" spans="1:34" s="491" customFormat="1" ht="22.5">
      <c r="A7" s="505"/>
      <c r="B7" s="505"/>
      <c r="C7" s="505"/>
      <c r="D7" s="505"/>
      <c r="E7" s="505"/>
      <c r="F7" s="505"/>
      <c r="G7" s="505"/>
      <c r="H7" s="505"/>
      <c r="L7" s="499"/>
      <c r="M7" s="617" t="s">
        <v>502</v>
      </c>
      <c r="N7" s="666"/>
      <c r="O7" s="1258" t="str">
        <f>IF(NameOrPr_ch="",IF(NameOrPr="","",NameOrPr),NameOrPr_ch)</f>
        <v>Комитет по тарифам и ценовой политике Лен.области (ЛенРТК)</v>
      </c>
      <c r="P7" s="1259"/>
      <c r="Q7" s="1259"/>
      <c r="R7" s="1259"/>
      <c r="S7" s="1259"/>
      <c r="T7" s="1260"/>
      <c r="U7" s="667"/>
      <c r="X7" s="505"/>
      <c r="Y7" s="505"/>
      <c r="Z7" s="505"/>
      <c r="AA7" s="505"/>
      <c r="AB7" s="505"/>
      <c r="AC7" s="505"/>
      <c r="AD7" s="505"/>
      <c r="AE7" s="505"/>
      <c r="AF7" s="505"/>
      <c r="AG7" s="505"/>
      <c r="AH7" s="505"/>
    </row>
    <row r="8" spans="1:34" s="570" customFormat="1" ht="18.75">
      <c r="A8" s="590"/>
      <c r="B8" s="590"/>
      <c r="C8" s="590"/>
      <c r="D8" s="590"/>
      <c r="E8" s="590"/>
      <c r="F8" s="590"/>
      <c r="G8" s="590"/>
      <c r="H8" s="590"/>
      <c r="L8" s="499"/>
      <c r="M8" s="617" t="s">
        <v>596</v>
      </c>
      <c r="N8" s="666"/>
      <c r="O8" s="1258" t="str">
        <f>IF(datePr_ch="",IF(datePr="","",datePr),datePr_ch)</f>
        <v>19.12.2019</v>
      </c>
      <c r="P8" s="1259"/>
      <c r="Q8" s="1259"/>
      <c r="R8" s="1259"/>
      <c r="S8" s="1259"/>
      <c r="T8" s="1260"/>
      <c r="U8" s="667"/>
      <c r="X8" s="590"/>
      <c r="Y8" s="590"/>
      <c r="Z8" s="590"/>
      <c r="AA8" s="590"/>
      <c r="AB8" s="590"/>
      <c r="AC8" s="590"/>
      <c r="AD8" s="590"/>
      <c r="AE8" s="590"/>
      <c r="AF8" s="590"/>
      <c r="AG8" s="590"/>
      <c r="AH8" s="590"/>
    </row>
    <row r="9" spans="1:34" s="491" customFormat="1" ht="18.75">
      <c r="A9" s="505"/>
      <c r="B9" s="505"/>
      <c r="C9" s="505"/>
      <c r="D9" s="505"/>
      <c r="E9" s="505"/>
      <c r="F9" s="505"/>
      <c r="G9" s="505"/>
      <c r="H9" s="505"/>
      <c r="L9" s="552"/>
      <c r="M9" s="617" t="s">
        <v>595</v>
      </c>
      <c r="N9" s="666"/>
      <c r="O9" s="1258" t="str">
        <f>IF(numberPr_ch="",IF(numberPr="","",numberPr),numberPr_ch)</f>
        <v>530-п</v>
      </c>
      <c r="P9" s="1259"/>
      <c r="Q9" s="1259"/>
      <c r="R9" s="1259"/>
      <c r="S9" s="1259"/>
      <c r="T9" s="1260"/>
      <c r="U9" s="667"/>
      <c r="X9" s="505"/>
      <c r="Y9" s="505"/>
      <c r="Z9" s="505"/>
      <c r="AA9" s="505"/>
      <c r="AB9" s="505"/>
      <c r="AC9" s="505"/>
      <c r="AD9" s="505"/>
      <c r="AE9" s="505"/>
      <c r="AF9" s="505"/>
      <c r="AG9" s="505"/>
      <c r="AH9" s="505"/>
    </row>
    <row r="10" spans="1:34" s="491" customFormat="1" ht="18.75">
      <c r="A10" s="505"/>
      <c r="B10" s="505"/>
      <c r="C10" s="505"/>
      <c r="D10" s="505"/>
      <c r="E10" s="505"/>
      <c r="F10" s="505"/>
      <c r="G10" s="505"/>
      <c r="H10" s="505"/>
      <c r="L10" s="552"/>
      <c r="M10" s="617" t="s">
        <v>501</v>
      </c>
      <c r="N10" s="666"/>
      <c r="O10" s="1258" t="str">
        <f>IF(IstPub_ch="",IF(IstPub="","",IstPub),IstPub_ch)</f>
        <v>http://tarif.lenobl.ru/dokumenty/docs_category_3/</v>
      </c>
      <c r="P10" s="1259"/>
      <c r="Q10" s="1259"/>
      <c r="R10" s="1259"/>
      <c r="S10" s="1259"/>
      <c r="T10" s="1260"/>
      <c r="U10" s="667"/>
      <c r="X10" s="505"/>
      <c r="Y10" s="505"/>
      <c r="Z10" s="505"/>
      <c r="AA10" s="505"/>
      <c r="AB10" s="505"/>
      <c r="AC10" s="505"/>
      <c r="AD10" s="505"/>
      <c r="AE10" s="505"/>
      <c r="AF10" s="505"/>
      <c r="AG10" s="505"/>
      <c r="AH10" s="505"/>
    </row>
    <row r="11" spans="1:34" s="491" customFormat="1" ht="11.25" hidden="1">
      <c r="A11" s="505"/>
      <c r="B11" s="505"/>
      <c r="C11" s="505"/>
      <c r="D11" s="505"/>
      <c r="E11" s="505"/>
      <c r="F11" s="505"/>
      <c r="G11" s="505"/>
      <c r="H11" s="505"/>
      <c r="L11" s="552"/>
      <c r="M11" s="552"/>
      <c r="N11" s="566"/>
      <c r="O11" s="582"/>
      <c r="P11" s="582"/>
      <c r="Q11" s="582"/>
      <c r="R11" s="582"/>
      <c r="S11" s="582"/>
      <c r="T11" s="582"/>
      <c r="U11" s="503" t="s">
        <v>373</v>
      </c>
      <c r="X11" s="505"/>
      <c r="Y11" s="505"/>
      <c r="Z11" s="505"/>
      <c r="AA11" s="505"/>
      <c r="AB11" s="505"/>
      <c r="AC11" s="505"/>
      <c r="AD11" s="505"/>
      <c r="AE11" s="505"/>
      <c r="AF11" s="505"/>
      <c r="AG11" s="505"/>
      <c r="AH11" s="505"/>
    </row>
    <row r="12" spans="1:34" ht="15" customHeight="1">
      <c r="J12" s="481"/>
      <c r="K12" s="481"/>
      <c r="L12" s="477"/>
      <c r="M12" s="477"/>
      <c r="N12" s="477"/>
      <c r="O12" s="1257"/>
      <c r="P12" s="1257"/>
      <c r="Q12" s="1257"/>
      <c r="R12" s="1257"/>
      <c r="S12" s="1257"/>
      <c r="T12" s="1257"/>
      <c r="U12" s="1257"/>
    </row>
    <row r="13" spans="1:34">
      <c r="J13" s="481"/>
      <c r="K13" s="481"/>
      <c r="L13" s="1164" t="s">
        <v>454</v>
      </c>
      <c r="M13" s="1164"/>
      <c r="N13" s="1164"/>
      <c r="O13" s="1164"/>
      <c r="P13" s="1164"/>
      <c r="Q13" s="1164"/>
      <c r="R13" s="1164"/>
      <c r="S13" s="1164"/>
      <c r="T13" s="1164"/>
      <c r="U13" s="1164"/>
      <c r="V13" s="1164"/>
      <c r="W13" s="1164" t="s">
        <v>455</v>
      </c>
    </row>
    <row r="14" spans="1:34" ht="14.25" customHeight="1">
      <c r="J14" s="481"/>
      <c r="K14" s="481"/>
      <c r="L14" s="1239" t="s">
        <v>92</v>
      </c>
      <c r="M14" s="1239" t="s">
        <v>639</v>
      </c>
      <c r="N14" s="521"/>
      <c r="O14" s="1240" t="s">
        <v>641</v>
      </c>
      <c r="P14" s="1241"/>
      <c r="Q14" s="1241"/>
      <c r="R14" s="1241"/>
      <c r="S14" s="1241"/>
      <c r="T14" s="1242"/>
      <c r="U14" s="1223" t="s">
        <v>341</v>
      </c>
      <c r="V14" s="1236" t="s">
        <v>275</v>
      </c>
      <c r="W14" s="1164"/>
    </row>
    <row r="15" spans="1:34" s="523" customFormat="1" ht="14.25" customHeight="1">
      <c r="A15" s="585"/>
      <c r="B15" s="585"/>
      <c r="C15" s="585"/>
      <c r="D15" s="585"/>
      <c r="E15" s="585"/>
      <c r="F15" s="585"/>
      <c r="G15" s="591"/>
      <c r="H15" s="591"/>
      <c r="I15" s="531"/>
      <c r="J15" s="529"/>
      <c r="K15" s="529"/>
      <c r="L15" s="1239"/>
      <c r="M15" s="1239"/>
      <c r="N15" s="521"/>
      <c r="O15" s="1245" t="s">
        <v>772</v>
      </c>
      <c r="P15" s="1243" t="s">
        <v>271</v>
      </c>
      <c r="Q15" s="1244"/>
      <c r="R15" s="1221" t="s">
        <v>654</v>
      </c>
      <c r="S15" s="1221"/>
      <c r="T15" s="1222"/>
      <c r="U15" s="1224"/>
      <c r="V15" s="1237"/>
      <c r="W15" s="1164"/>
      <c r="X15" s="585"/>
      <c r="Y15" s="585"/>
      <c r="Z15" s="585"/>
      <c r="AA15" s="585"/>
      <c r="AB15" s="585"/>
      <c r="AC15" s="585"/>
      <c r="AD15" s="585"/>
      <c r="AE15" s="585"/>
      <c r="AF15" s="585"/>
      <c r="AG15" s="585"/>
      <c r="AH15" s="585"/>
    </row>
    <row r="16" spans="1:34" ht="33.75">
      <c r="J16" s="481"/>
      <c r="K16" s="481"/>
      <c r="L16" s="1239"/>
      <c r="M16" s="1239"/>
      <c r="N16" s="520"/>
      <c r="O16" s="1246"/>
      <c r="P16" s="535" t="s">
        <v>765</v>
      </c>
      <c r="Q16" s="535" t="s">
        <v>766</v>
      </c>
      <c r="R16" s="536" t="s">
        <v>274</v>
      </c>
      <c r="S16" s="1234" t="s">
        <v>273</v>
      </c>
      <c r="T16" s="1235"/>
      <c r="U16" s="1225"/>
      <c r="V16" s="1238"/>
      <c r="W16" s="1164"/>
    </row>
    <row r="17" spans="1:35">
      <c r="J17" s="481"/>
      <c r="K17" s="489">
        <v>1</v>
      </c>
      <c r="L17" s="525" t="s">
        <v>93</v>
      </c>
      <c r="M17" s="525" t="s">
        <v>49</v>
      </c>
      <c r="N17" s="496" t="s">
        <v>49</v>
      </c>
      <c r="O17" s="487">
        <f ca="1">OFFSET(O17,0,-1)+1</f>
        <v>3</v>
      </c>
      <c r="P17" s="487">
        <f ca="1">OFFSET(P17,0,-1)+1</f>
        <v>4</v>
      </c>
      <c r="Q17" s="487">
        <f ca="1">OFFSET(Q17,0,-1)+1</f>
        <v>5</v>
      </c>
      <c r="R17" s="487">
        <f ca="1">OFFSET(R17,0,-1)+1</f>
        <v>6</v>
      </c>
      <c r="S17" s="1228">
        <f ca="1">OFFSET(S17,0,-1)+1</f>
        <v>7</v>
      </c>
      <c r="T17" s="1228"/>
      <c r="U17" s="487">
        <f ca="1">OFFSET(U17,0,-2)+1</f>
        <v>8</v>
      </c>
      <c r="V17" s="651">
        <f ca="1">OFFSET(V17,0,-1)</f>
        <v>8</v>
      </c>
      <c r="W17" s="487">
        <f ca="1">OFFSET(W17,0,-1)+1</f>
        <v>9</v>
      </c>
    </row>
    <row r="18" spans="1:35" ht="22.5">
      <c r="A18" s="1212">
        <v>1</v>
      </c>
      <c r="B18" s="958"/>
      <c r="C18" s="958"/>
      <c r="D18" s="958"/>
      <c r="E18" s="959"/>
      <c r="F18" s="960"/>
      <c r="G18" s="960"/>
      <c r="H18" s="960"/>
      <c r="I18" s="961"/>
      <c r="J18" s="956"/>
      <c r="K18" s="963"/>
      <c r="L18" s="593">
        <f>mergeValue(A18)</f>
        <v>1</v>
      </c>
      <c r="M18" s="641" t="s">
        <v>20</v>
      </c>
      <c r="N18" s="580"/>
      <c r="O18" s="1255"/>
      <c r="P18" s="1255"/>
      <c r="Q18" s="1255"/>
      <c r="R18" s="1255"/>
      <c r="S18" s="1255"/>
      <c r="T18" s="1255"/>
      <c r="U18" s="1255"/>
      <c r="V18" s="1255"/>
      <c r="W18" s="630" t="s">
        <v>658</v>
      </c>
    </row>
    <row r="19" spans="1:35" ht="22.5">
      <c r="A19" s="1212"/>
      <c r="B19" s="1212">
        <v>1</v>
      </c>
      <c r="C19" s="958"/>
      <c r="D19" s="958"/>
      <c r="E19" s="960"/>
      <c r="F19" s="960"/>
      <c r="G19" s="960"/>
      <c r="H19" s="960"/>
      <c r="I19" s="955"/>
      <c r="J19" s="954"/>
      <c r="K19" s="957"/>
      <c r="L19" s="593" t="str">
        <f>mergeValue(A19) &amp;"."&amp; mergeValue(B19)</f>
        <v>1.1</v>
      </c>
      <c r="M19" s="546" t="s">
        <v>16</v>
      </c>
      <c r="N19" s="580"/>
      <c r="O19" s="1255"/>
      <c r="P19" s="1255"/>
      <c r="Q19" s="1255"/>
      <c r="R19" s="1255"/>
      <c r="S19" s="1255"/>
      <c r="T19" s="1255"/>
      <c r="U19" s="1255"/>
      <c r="V19" s="1255"/>
      <c r="W19" s="630" t="s">
        <v>477</v>
      </c>
    </row>
    <row r="20" spans="1:35" ht="22.5">
      <c r="A20" s="1212"/>
      <c r="B20" s="1212"/>
      <c r="C20" s="1212">
        <v>1</v>
      </c>
      <c r="D20" s="958"/>
      <c r="E20" s="960"/>
      <c r="F20" s="960"/>
      <c r="G20" s="960"/>
      <c r="H20" s="960"/>
      <c r="I20" s="962"/>
      <c r="J20" s="954"/>
      <c r="K20" s="957"/>
      <c r="L20" s="593" t="str">
        <f>mergeValue(A20) &amp;"."&amp; mergeValue(B20)&amp;"."&amp; mergeValue(C20)</f>
        <v>1.1.1</v>
      </c>
      <c r="M20" s="547" t="s">
        <v>7</v>
      </c>
      <c r="N20" s="580"/>
      <c r="O20" s="1255"/>
      <c r="P20" s="1255"/>
      <c r="Q20" s="1255"/>
      <c r="R20" s="1255"/>
      <c r="S20" s="1255"/>
      <c r="T20" s="1255"/>
      <c r="U20" s="1255"/>
      <c r="V20" s="1255"/>
      <c r="W20" s="630" t="s">
        <v>633</v>
      </c>
    </row>
    <row r="21" spans="1:35" ht="22.5">
      <c r="A21" s="1212"/>
      <c r="B21" s="1212"/>
      <c r="C21" s="1212"/>
      <c r="D21" s="1212">
        <v>1</v>
      </c>
      <c r="E21" s="960"/>
      <c r="F21" s="960"/>
      <c r="G21" s="960"/>
      <c r="H21" s="960"/>
      <c r="I21" s="962"/>
      <c r="J21" s="954"/>
      <c r="K21" s="957"/>
      <c r="L21" s="593" t="str">
        <f>mergeValue(A21) &amp;"."&amp; mergeValue(B21)&amp;"."&amp; mergeValue(C21)&amp;"."&amp; mergeValue(D21)</f>
        <v>1.1.1.1</v>
      </c>
      <c r="M21" s="548" t="s">
        <v>22</v>
      </c>
      <c r="N21" s="580"/>
      <c r="O21" s="1255"/>
      <c r="P21" s="1255"/>
      <c r="Q21" s="1255"/>
      <c r="R21" s="1255"/>
      <c r="S21" s="1255"/>
      <c r="T21" s="1255"/>
      <c r="U21" s="1255"/>
      <c r="V21" s="1255"/>
      <c r="W21" s="630" t="s">
        <v>634</v>
      </c>
    </row>
    <row r="22" spans="1:35" ht="11.25" hidden="1" customHeight="1">
      <c r="A22" s="1212"/>
      <c r="B22" s="1212"/>
      <c r="C22" s="1212"/>
      <c r="D22" s="1212"/>
      <c r="E22" s="1212">
        <v>1</v>
      </c>
      <c r="F22" s="960"/>
      <c r="G22" s="960"/>
      <c r="H22" s="958">
        <v>1</v>
      </c>
      <c r="I22" s="1212">
        <v>1</v>
      </c>
      <c r="J22" s="960"/>
      <c r="K22" s="965"/>
      <c r="L22" s="593"/>
      <c r="M22" s="554"/>
      <c r="N22" s="581"/>
      <c r="O22" s="631"/>
      <c r="P22" s="631"/>
      <c r="Q22" s="631"/>
      <c r="R22" s="631"/>
      <c r="S22" s="631"/>
      <c r="T22" s="631"/>
      <c r="U22" s="631"/>
      <c r="V22" s="508"/>
      <c r="W22" s="559"/>
    </row>
    <row r="23" spans="1:35" ht="90">
      <c r="A23" s="1212"/>
      <c r="B23" s="1212"/>
      <c r="C23" s="1212"/>
      <c r="D23" s="1212"/>
      <c r="E23" s="1212"/>
      <c r="F23" s="1212">
        <v>1</v>
      </c>
      <c r="G23" s="958"/>
      <c r="H23" s="958"/>
      <c r="I23" s="1212"/>
      <c r="J23" s="1212">
        <v>1</v>
      </c>
      <c r="K23" s="966"/>
      <c r="L23" s="593" t="str">
        <f>mergeValue(A23) &amp;"."&amp; mergeValue(B23)&amp;"."&amp; mergeValue(C23)&amp;"."&amp; mergeValue(D23)&amp;"."&amp;  mergeValue(F23)</f>
        <v>1.1.1.1.1</v>
      </c>
      <c r="M23" s="555" t="s">
        <v>10</v>
      </c>
      <c r="N23" s="581"/>
      <c r="O23" s="1214"/>
      <c r="P23" s="1214"/>
      <c r="Q23" s="1214"/>
      <c r="R23" s="1214"/>
      <c r="S23" s="1214"/>
      <c r="T23" s="1214"/>
      <c r="U23" s="1214"/>
      <c r="V23" s="1214"/>
      <c r="W23" s="630" t="s">
        <v>635</v>
      </c>
      <c r="Y23" s="504" t="str">
        <f>strCheckUnique(Z23:Z26)</f>
        <v/>
      </c>
      <c r="AA23" s="504"/>
    </row>
    <row r="24" spans="1:35" ht="189" customHeight="1">
      <c r="A24" s="1212"/>
      <c r="B24" s="1212"/>
      <c r="C24" s="1212"/>
      <c r="D24" s="1212"/>
      <c r="E24" s="1212"/>
      <c r="F24" s="1212"/>
      <c r="G24" s="958">
        <v>1</v>
      </c>
      <c r="H24" s="958"/>
      <c r="I24" s="1212"/>
      <c r="J24" s="1212"/>
      <c r="K24" s="966">
        <v>1</v>
      </c>
      <c r="L24" s="593" t="str">
        <f>mergeValue(A24) &amp;"."&amp; mergeValue(B24)&amp;"."&amp; mergeValue(C24)&amp;"."&amp; mergeValue(D24)&amp;"."&amp; mergeValue(F24)&amp;"."&amp; mergeValue(G24)</f>
        <v>1.1.1.1.1.1</v>
      </c>
      <c r="M24" s="1069"/>
      <c r="N24" s="586"/>
      <c r="O24" s="562"/>
      <c r="P24" s="562"/>
      <c r="Q24" s="1094"/>
      <c r="R24" s="1247"/>
      <c r="S24" s="1219" t="s">
        <v>84</v>
      </c>
      <c r="T24" s="1247"/>
      <c r="U24" s="1219" t="s">
        <v>85</v>
      </c>
      <c r="V24" s="578"/>
      <c r="W24" s="1229" t="s">
        <v>659</v>
      </c>
      <c r="X24" s="500" t="str">
        <f>strCheckDate(O25:V25)</f>
        <v/>
      </c>
      <c r="Y24" s="504"/>
      <c r="Z24" s="504" t="str">
        <f>IF(M24="","",M24 )</f>
        <v/>
      </c>
      <c r="AA24" s="504"/>
      <c r="AB24" s="504"/>
      <c r="AC24" s="504"/>
    </row>
    <row r="25" spans="1:35" ht="11.25" hidden="1">
      <c r="A25" s="1212"/>
      <c r="B25" s="1212"/>
      <c r="C25" s="1212"/>
      <c r="D25" s="1212"/>
      <c r="E25" s="1212"/>
      <c r="F25" s="1212"/>
      <c r="G25" s="958"/>
      <c r="H25" s="958"/>
      <c r="I25" s="1212"/>
      <c r="J25" s="1212"/>
      <c r="K25" s="966"/>
      <c r="L25" s="600"/>
      <c r="M25" s="646"/>
      <c r="N25" s="586"/>
      <c r="O25" s="562"/>
      <c r="P25" s="562"/>
      <c r="Q25" s="584" t="str">
        <f>R24 &amp; "-" &amp; T24</f>
        <v>-</v>
      </c>
      <c r="R25" s="1218"/>
      <c r="S25" s="1219"/>
      <c r="T25" s="1218"/>
      <c r="U25" s="1219"/>
      <c r="V25" s="578"/>
      <c r="W25" s="1230"/>
    </row>
    <row r="26" spans="1:35" s="475" customFormat="1" ht="15" customHeight="1">
      <c r="A26" s="1212"/>
      <c r="B26" s="1212"/>
      <c r="C26" s="1212"/>
      <c r="D26" s="1212"/>
      <c r="E26" s="1212"/>
      <c r="F26" s="1212"/>
      <c r="G26" s="960"/>
      <c r="H26" s="958"/>
      <c r="I26" s="1212"/>
      <c r="J26" s="1212"/>
      <c r="K26" s="965"/>
      <c r="L26" s="538"/>
      <c r="M26" s="556" t="s">
        <v>25</v>
      </c>
      <c r="N26" s="551"/>
      <c r="O26" s="545"/>
      <c r="P26" s="545"/>
      <c r="Q26" s="545"/>
      <c r="R26" s="573"/>
      <c r="S26" s="564"/>
      <c r="T26" s="563"/>
      <c r="U26" s="551"/>
      <c r="V26" s="560"/>
      <c r="W26" s="1231"/>
      <c r="X26" s="501"/>
      <c r="Y26" s="501"/>
      <c r="Z26" s="501"/>
      <c r="AA26" s="501"/>
      <c r="AB26" s="501"/>
      <c r="AC26" s="501"/>
      <c r="AD26" s="501"/>
      <c r="AE26" s="501"/>
      <c r="AF26" s="501"/>
      <c r="AG26" s="501"/>
      <c r="AH26" s="501"/>
    </row>
    <row r="27" spans="1:35" s="475" customFormat="1" ht="15" customHeight="1">
      <c r="A27" s="1212"/>
      <c r="B27" s="1212"/>
      <c r="C27" s="1212"/>
      <c r="D27" s="1212"/>
      <c r="E27" s="1212"/>
      <c r="F27" s="960"/>
      <c r="G27" s="960"/>
      <c r="H27" s="958"/>
      <c r="I27" s="1212"/>
      <c r="J27" s="960"/>
      <c r="K27" s="965"/>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5" s="475" customFormat="1" ht="15" hidden="1" customHeight="1">
      <c r="A28" s="1212"/>
      <c r="B28" s="1212"/>
      <c r="C28" s="1212"/>
      <c r="D28" s="1212"/>
      <c r="E28" s="964"/>
      <c r="F28" s="960"/>
      <c r="G28" s="960"/>
      <c r="H28" s="960"/>
      <c r="I28" s="956"/>
      <c r="J28" s="953"/>
      <c r="K28" s="963"/>
      <c r="L28" s="538"/>
      <c r="M28" s="551"/>
      <c r="N28" s="551"/>
      <c r="O28" s="551"/>
      <c r="P28" s="551"/>
      <c r="Q28" s="551"/>
      <c r="R28" s="551"/>
      <c r="S28" s="551"/>
      <c r="T28" s="551"/>
      <c r="U28" s="551"/>
      <c r="V28" s="564"/>
      <c r="W28" s="560"/>
      <c r="X28" s="501"/>
      <c r="Y28" s="501"/>
      <c r="Z28" s="501"/>
      <c r="AA28" s="501"/>
      <c r="AB28" s="501"/>
      <c r="AC28" s="501"/>
      <c r="AD28" s="501"/>
      <c r="AE28" s="501"/>
      <c r="AF28" s="501"/>
      <c r="AG28" s="501"/>
      <c r="AH28" s="501"/>
      <c r="AI28" s="501"/>
    </row>
    <row r="29" spans="1:35" s="475" customFormat="1" ht="15" customHeight="1">
      <c r="A29" s="1212"/>
      <c r="B29" s="1212"/>
      <c r="C29" s="1212"/>
      <c r="D29" s="964"/>
      <c r="E29" s="964"/>
      <c r="F29" s="960"/>
      <c r="G29" s="960"/>
      <c r="H29" s="960"/>
      <c r="I29" s="956"/>
      <c r="J29" s="953"/>
      <c r="K29" s="963"/>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5" s="475" customFormat="1" ht="15" customHeight="1">
      <c r="A30" s="1212"/>
      <c r="B30" s="1212"/>
      <c r="C30" s="964"/>
      <c r="D30" s="964"/>
      <c r="E30" s="964"/>
      <c r="F30" s="964"/>
      <c r="G30" s="969"/>
      <c r="H30" s="956"/>
      <c r="I30" s="967"/>
      <c r="J30" s="953"/>
      <c r="K30" s="968"/>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5" s="475" customFormat="1" ht="15" customHeight="1">
      <c r="A31" s="1212"/>
      <c r="B31" s="964"/>
      <c r="C31" s="964"/>
      <c r="D31" s="964"/>
      <c r="E31" s="964"/>
      <c r="F31" s="964"/>
      <c r="G31" s="969"/>
      <c r="H31" s="956"/>
      <c r="I31" s="956"/>
      <c r="J31" s="953"/>
      <c r="K31" s="963"/>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5" s="475" customFormat="1" ht="15" customHeight="1">
      <c r="A32" s="952"/>
      <c r="B32" s="952"/>
      <c r="C32" s="952"/>
      <c r="D32" s="952"/>
      <c r="E32" s="952"/>
      <c r="F32" s="952"/>
      <c r="G32" s="952"/>
      <c r="H32" s="952"/>
      <c r="I32" s="952"/>
      <c r="J32" s="952"/>
      <c r="K32" s="952"/>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41.75" customHeight="1">
      <c r="L34" s="1">
        <v>1</v>
      </c>
      <c r="M34" s="1205" t="s">
        <v>660</v>
      </c>
      <c r="N34" s="1205"/>
      <c r="O34" s="1205"/>
      <c r="P34" s="1205"/>
      <c r="Q34" s="1205"/>
      <c r="R34" s="1205"/>
      <c r="S34" s="1205"/>
      <c r="T34" s="1205"/>
      <c r="U34" s="1205"/>
      <c r="V34" s="1205"/>
      <c r="W34" s="1205"/>
    </row>
  </sheetData>
  <sheetProtection algorithmName="SHA-512" hashValue="uO51u+G3FErMLZRtFxcLf/jCQh3E26w4CQHrBhWsdEKhrETHnAeDFQurouxpi038J2VDTdjhr0o92tx/GCFBQQ==" saltValue="L4o5IeN4RlCa7huqfI3Xvw==" spinCount="100000" sheet="1" objects="1" scenarios="1" formatColumns="0" formatRows="0"/>
  <dataConsolidate/>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206" t="s">
        <v>491</v>
      </c>
      <c r="G2" s="1207"/>
      <c r="H2" s="1208"/>
      <c r="I2" s="434"/>
    </row>
    <row r="3" spans="1:20" ht="3" customHeight="1"/>
    <row r="4" spans="1:20" s="190" customFormat="1" ht="11.25">
      <c r="A4" s="214"/>
      <c r="B4" s="214"/>
      <c r="C4" s="214"/>
      <c r="D4" s="214"/>
      <c r="F4" s="1164" t="s">
        <v>454</v>
      </c>
      <c r="G4" s="1164"/>
      <c r="H4" s="1164"/>
      <c r="I4" s="1209"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09"/>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492</v>
      </c>
      <c r="H7" s="316" t="str">
        <f>IF(dateCh="","",dateCh)</f>
        <v>19.12.2019</v>
      </c>
      <c r="I7" s="196" t="s">
        <v>493</v>
      </c>
      <c r="J7" s="332"/>
      <c r="K7" s="214"/>
      <c r="L7" s="214"/>
      <c r="M7" s="214"/>
      <c r="N7" s="214"/>
      <c r="O7" s="214"/>
      <c r="P7" s="214"/>
      <c r="Q7" s="214"/>
      <c r="R7" s="214"/>
      <c r="S7" s="214"/>
      <c r="T7" s="214"/>
    </row>
    <row r="8" spans="1:20" s="190" customFormat="1" ht="45">
      <c r="A8" s="1210">
        <v>1</v>
      </c>
      <c r="B8" s="214"/>
      <c r="C8" s="214"/>
      <c r="D8" s="214"/>
      <c r="F8" s="333" t="str">
        <f>"2." &amp;mergeValue(A8)</f>
        <v>2.1</v>
      </c>
      <c r="G8" s="415" t="s">
        <v>494</v>
      </c>
      <c r="H8" s="316"/>
      <c r="I8" s="196" t="s">
        <v>590</v>
      </c>
      <c r="J8" s="332"/>
      <c r="K8" s="214"/>
      <c r="L8" s="214"/>
      <c r="M8" s="214"/>
      <c r="N8" s="214"/>
      <c r="O8" s="214"/>
      <c r="P8" s="214"/>
      <c r="Q8" s="214"/>
      <c r="R8" s="214"/>
      <c r="S8" s="214"/>
      <c r="T8" s="214"/>
    </row>
    <row r="9" spans="1:20" s="190" customFormat="1" ht="22.5">
      <c r="A9" s="1210"/>
      <c r="B9" s="214"/>
      <c r="C9" s="214"/>
      <c r="D9" s="214"/>
      <c r="F9" s="333" t="str">
        <f>"3." &amp;mergeValue(A9)</f>
        <v>3.1</v>
      </c>
      <c r="G9" s="415" t="s">
        <v>495</v>
      </c>
      <c r="H9" s="316"/>
      <c r="I9" s="196" t="s">
        <v>588</v>
      </c>
      <c r="J9" s="332"/>
      <c r="K9" s="214"/>
      <c r="L9" s="214"/>
      <c r="M9" s="214"/>
      <c r="N9" s="214"/>
      <c r="O9" s="214"/>
      <c r="P9" s="214"/>
      <c r="Q9" s="214"/>
      <c r="R9" s="214"/>
      <c r="S9" s="214"/>
      <c r="T9" s="214"/>
    </row>
    <row r="10" spans="1:20" s="190" customFormat="1" ht="22.5">
      <c r="A10" s="1210"/>
      <c r="B10" s="214"/>
      <c r="C10" s="214"/>
      <c r="D10" s="214"/>
      <c r="F10" s="333" t="str">
        <f>"4."&amp;mergeValue(A10)</f>
        <v>4.1</v>
      </c>
      <c r="G10" s="415" t="s">
        <v>496</v>
      </c>
      <c r="H10" s="317" t="s">
        <v>458</v>
      </c>
      <c r="I10" s="196"/>
      <c r="J10" s="332"/>
      <c r="K10" s="214"/>
      <c r="L10" s="214"/>
      <c r="M10" s="214"/>
      <c r="N10" s="214"/>
      <c r="O10" s="214"/>
      <c r="P10" s="214"/>
      <c r="Q10" s="214"/>
      <c r="R10" s="214"/>
      <c r="S10" s="214"/>
      <c r="T10" s="214"/>
    </row>
    <row r="11" spans="1:20" s="190" customFormat="1" ht="18.75">
      <c r="A11" s="1210"/>
      <c r="B11" s="1210">
        <v>1</v>
      </c>
      <c r="C11" s="342"/>
      <c r="D11" s="342"/>
      <c r="F11" s="333" t="str">
        <f>"4."&amp;mergeValue(A11) &amp;"."&amp;mergeValue(B11)</f>
        <v>4.1.1</v>
      </c>
      <c r="G11" s="323" t="s">
        <v>592</v>
      </c>
      <c r="H11" s="316" t="str">
        <f>IF(region_name="","",region_name)</f>
        <v>Ленинградская область</v>
      </c>
      <c r="I11" s="196" t="s">
        <v>499</v>
      </c>
      <c r="J11" s="332"/>
      <c r="K11" s="214"/>
      <c r="L11" s="214"/>
      <c r="M11" s="214"/>
      <c r="N11" s="214"/>
      <c r="O11" s="214"/>
      <c r="P11" s="214"/>
      <c r="Q11" s="214"/>
      <c r="R11" s="214"/>
      <c r="S11" s="214"/>
      <c r="T11" s="214"/>
    </row>
    <row r="12" spans="1:20" s="190" customFormat="1" ht="22.5">
      <c r="A12" s="1210"/>
      <c r="B12" s="1210"/>
      <c r="C12" s="1210">
        <v>1</v>
      </c>
      <c r="D12" s="342"/>
      <c r="F12" s="333" t="str">
        <f>"4."&amp;mergeValue(A12) &amp;"."&amp;mergeValue(B12)&amp;"."&amp;mergeValue(C12)</f>
        <v>4.1.1.1</v>
      </c>
      <c r="G12" s="339" t="s">
        <v>497</v>
      </c>
      <c r="H12" s="316"/>
      <c r="I12" s="196" t="s">
        <v>500</v>
      </c>
      <c r="J12" s="332"/>
      <c r="K12" s="214"/>
      <c r="L12" s="214"/>
      <c r="M12" s="214"/>
      <c r="N12" s="214"/>
      <c r="O12" s="214"/>
      <c r="P12" s="214"/>
      <c r="Q12" s="214"/>
      <c r="R12" s="214"/>
      <c r="S12" s="214"/>
      <c r="T12" s="214"/>
    </row>
    <row r="13" spans="1:20" s="190" customFormat="1" ht="39" customHeight="1">
      <c r="A13" s="1210"/>
      <c r="B13" s="1210"/>
      <c r="C13" s="1210"/>
      <c r="D13" s="342">
        <v>1</v>
      </c>
      <c r="F13" s="333" t="str">
        <f>"4."&amp;mergeValue(A13) &amp;"."&amp;mergeValue(B13)&amp;"."&amp;mergeValue(C13)&amp;"."&amp;mergeValue(D13)</f>
        <v>4.1.1.1.1</v>
      </c>
      <c r="G13" s="418" t="s">
        <v>498</v>
      </c>
      <c r="H13" s="316"/>
      <c r="I13" s="1211" t="s">
        <v>591</v>
      </c>
      <c r="J13" s="332"/>
      <c r="K13" s="214"/>
      <c r="L13" s="214"/>
      <c r="M13" s="214"/>
      <c r="N13" s="214"/>
      <c r="O13" s="214"/>
      <c r="P13" s="214"/>
      <c r="Q13" s="214"/>
      <c r="R13" s="214"/>
      <c r="S13" s="214"/>
      <c r="T13" s="214"/>
    </row>
    <row r="14" spans="1:20" s="190" customFormat="1" ht="18.75">
      <c r="A14" s="1210"/>
      <c r="B14" s="1210"/>
      <c r="C14" s="1210"/>
      <c r="D14" s="342"/>
      <c r="F14" s="336"/>
      <c r="G14" s="150" t="s">
        <v>4</v>
      </c>
      <c r="H14" s="341"/>
      <c r="I14" s="1211"/>
      <c r="J14" s="332"/>
      <c r="K14" s="214"/>
      <c r="L14" s="214"/>
      <c r="M14" s="214"/>
      <c r="N14" s="214"/>
      <c r="O14" s="214"/>
      <c r="P14" s="214"/>
      <c r="Q14" s="214"/>
      <c r="R14" s="214"/>
      <c r="S14" s="214"/>
      <c r="T14" s="214"/>
    </row>
    <row r="15" spans="1:20" s="190" customFormat="1" ht="18.75">
      <c r="A15" s="1210"/>
      <c r="B15" s="1210"/>
      <c r="C15" s="342"/>
      <c r="D15" s="342"/>
      <c r="F15" s="419"/>
      <c r="G15" s="195" t="s">
        <v>403</v>
      </c>
      <c r="H15" s="420"/>
      <c r="I15" s="421"/>
      <c r="J15" s="332"/>
      <c r="K15" s="214"/>
      <c r="L15" s="214"/>
      <c r="M15" s="214"/>
      <c r="N15" s="214"/>
      <c r="O15" s="214"/>
      <c r="P15" s="214"/>
      <c r="Q15" s="214"/>
      <c r="R15" s="214"/>
      <c r="S15" s="214"/>
      <c r="T15" s="214"/>
    </row>
    <row r="16" spans="1:20" s="190" customFormat="1" ht="18.75">
      <c r="A16" s="1210"/>
      <c r="B16" s="214"/>
      <c r="C16" s="214"/>
      <c r="D16" s="214"/>
      <c r="F16" s="336"/>
      <c r="G16" s="155" t="s">
        <v>506</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505</v>
      </c>
      <c r="H17" s="337"/>
      <c r="I17" s="338"/>
      <c r="J17" s="332"/>
      <c r="K17" s="214"/>
      <c r="L17" s="214"/>
      <c r="M17" s="214"/>
      <c r="N17" s="214"/>
      <c r="O17" s="214"/>
      <c r="P17" s="214"/>
      <c r="Q17" s="214"/>
      <c r="R17" s="214"/>
      <c r="S17" s="214"/>
      <c r="T17" s="214"/>
    </row>
    <row r="18" spans="1:20" s="325" customFormat="1" ht="3" customHeight="1">
      <c r="A18" s="326"/>
      <c r="B18" s="326"/>
      <c r="C18" s="326"/>
      <c r="D18" s="326"/>
      <c r="F18" s="343"/>
      <c r="G18" s="344"/>
      <c r="H18" s="345"/>
      <c r="I18" s="346"/>
      <c r="J18" s="326"/>
      <c r="K18" s="326"/>
      <c r="L18" s="326"/>
      <c r="M18" s="326"/>
      <c r="N18" s="326"/>
      <c r="O18" s="326"/>
      <c r="P18" s="326"/>
      <c r="Q18" s="326"/>
      <c r="R18" s="326"/>
      <c r="S18" s="326"/>
      <c r="T18" s="326"/>
    </row>
    <row r="19" spans="1:20" s="325" customFormat="1" ht="15" customHeight="1">
      <c r="A19" s="326"/>
      <c r="B19" s="326"/>
      <c r="C19" s="326"/>
      <c r="D19" s="326"/>
      <c r="F19" s="324"/>
      <c r="G19" s="1205" t="s">
        <v>593</v>
      </c>
      <c r="H19" s="1205"/>
      <c r="I19" s="226"/>
      <c r="J19" s="326"/>
      <c r="K19" s="326"/>
      <c r="L19" s="326"/>
      <c r="M19" s="326"/>
      <c r="N19" s="326"/>
      <c r="O19" s="326"/>
      <c r="P19" s="326"/>
      <c r="Q19" s="326"/>
      <c r="R19" s="326"/>
      <c r="S19" s="326"/>
      <c r="T19" s="326"/>
    </row>
  </sheetData>
  <sheetProtection algorithmName="SHA-512" hashValue="yFeK8S3zNddY8YmSueu3AVVDLFtdWlaatQlkL7O4rZqBl1DihAPcKk8BYcuglbhU6AVUk7VWXdCGSLe9UbCfVQ==" saltValue="uvKHlOXb/iRvKX9x4wmmxw=="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0" hidden="1" customWidth="1"/>
    <col min="7" max="8" width="11.140625" style="506"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21" width="23.7109375" style="476" hidden="1" customWidth="1"/>
    <col min="22" max="22" width="1.7109375" style="476" hidden="1" customWidth="1"/>
    <col min="23" max="23" width="11.7109375" style="476" customWidth="1"/>
    <col min="24" max="24" width="3.7109375" style="476" customWidth="1"/>
    <col min="25" max="25" width="11.7109375" style="476" customWidth="1"/>
    <col min="26" max="26" width="8.5703125" style="476" hidden="1" customWidth="1"/>
    <col min="27" max="27" width="4.7109375" style="476" customWidth="1"/>
    <col min="28" max="28" width="115.7109375" style="476" customWidth="1"/>
    <col min="29" max="33" width="10.5703125" style="500"/>
    <col min="34" max="249" width="10.5703125" style="476"/>
    <col min="250" max="257" width="0" style="476" hidden="1" customWidth="1"/>
    <col min="258" max="260" width="3.7109375" style="476" customWidth="1"/>
    <col min="261" max="261" width="12.7109375" style="476" customWidth="1"/>
    <col min="262" max="262" width="47.42578125" style="476" customWidth="1"/>
    <col min="263" max="271" width="0" style="476" hidden="1" customWidth="1"/>
    <col min="272" max="272" width="11.7109375" style="476" customWidth="1"/>
    <col min="273" max="273" width="6.42578125" style="476" bestFit="1" customWidth="1"/>
    <col min="274" max="274" width="11.7109375" style="476" customWidth="1"/>
    <col min="275" max="275" width="0" style="476" hidden="1" customWidth="1"/>
    <col min="276" max="276" width="3.7109375" style="476" customWidth="1"/>
    <col min="277" max="277" width="11.140625" style="476" bestFit="1" customWidth="1"/>
    <col min="278" max="505" width="10.5703125" style="476"/>
    <col min="506" max="513" width="0" style="476" hidden="1" customWidth="1"/>
    <col min="514" max="516" width="3.7109375" style="476" customWidth="1"/>
    <col min="517" max="517" width="12.7109375" style="476" customWidth="1"/>
    <col min="518" max="518" width="47.42578125" style="476" customWidth="1"/>
    <col min="519" max="527" width="0" style="476" hidden="1" customWidth="1"/>
    <col min="528" max="528" width="11.7109375" style="476" customWidth="1"/>
    <col min="529" max="529" width="6.42578125" style="476" bestFit="1" customWidth="1"/>
    <col min="530" max="530" width="11.7109375" style="476" customWidth="1"/>
    <col min="531" max="531" width="0" style="476" hidden="1" customWidth="1"/>
    <col min="532" max="532" width="3.7109375" style="476" customWidth="1"/>
    <col min="533" max="533" width="11.140625" style="476" bestFit="1" customWidth="1"/>
    <col min="534" max="761" width="10.5703125" style="476"/>
    <col min="762" max="769" width="0" style="476" hidden="1" customWidth="1"/>
    <col min="770" max="772" width="3.7109375" style="476" customWidth="1"/>
    <col min="773" max="773" width="12.7109375" style="476" customWidth="1"/>
    <col min="774" max="774" width="47.42578125" style="476" customWidth="1"/>
    <col min="775" max="783" width="0" style="476" hidden="1" customWidth="1"/>
    <col min="784" max="784" width="11.7109375" style="476" customWidth="1"/>
    <col min="785" max="785" width="6.42578125" style="476" bestFit="1" customWidth="1"/>
    <col min="786" max="786" width="11.7109375" style="476" customWidth="1"/>
    <col min="787" max="787" width="0" style="476" hidden="1" customWidth="1"/>
    <col min="788" max="788" width="3.7109375" style="476" customWidth="1"/>
    <col min="789" max="789" width="11.140625" style="476" bestFit="1" customWidth="1"/>
    <col min="790" max="1017" width="10.5703125" style="476"/>
    <col min="1018" max="1025" width="0" style="476" hidden="1" customWidth="1"/>
    <col min="1026" max="1028" width="3.7109375" style="476" customWidth="1"/>
    <col min="1029" max="1029" width="12.7109375" style="476" customWidth="1"/>
    <col min="1030" max="1030" width="47.42578125" style="476" customWidth="1"/>
    <col min="1031" max="1039" width="0" style="476" hidden="1" customWidth="1"/>
    <col min="1040" max="1040" width="11.7109375" style="476" customWidth="1"/>
    <col min="1041" max="1041" width="6.42578125" style="476" bestFit="1" customWidth="1"/>
    <col min="1042" max="1042" width="11.7109375" style="476" customWidth="1"/>
    <col min="1043" max="1043" width="0" style="476" hidden="1" customWidth="1"/>
    <col min="1044" max="1044" width="3.7109375" style="476" customWidth="1"/>
    <col min="1045" max="1045" width="11.140625" style="476" bestFit="1" customWidth="1"/>
    <col min="1046" max="1273" width="10.5703125" style="476"/>
    <col min="1274" max="1281" width="0" style="476" hidden="1" customWidth="1"/>
    <col min="1282" max="1284" width="3.7109375" style="476" customWidth="1"/>
    <col min="1285" max="1285" width="12.7109375" style="476" customWidth="1"/>
    <col min="1286" max="1286" width="47.42578125" style="476" customWidth="1"/>
    <col min="1287" max="1295" width="0" style="476" hidden="1" customWidth="1"/>
    <col min="1296" max="1296" width="11.7109375" style="476" customWidth="1"/>
    <col min="1297" max="1297" width="6.42578125" style="476" bestFit="1" customWidth="1"/>
    <col min="1298" max="1298" width="11.7109375" style="476" customWidth="1"/>
    <col min="1299" max="1299" width="0" style="476" hidden="1" customWidth="1"/>
    <col min="1300" max="1300" width="3.7109375" style="476" customWidth="1"/>
    <col min="1301" max="1301" width="11.140625" style="476" bestFit="1" customWidth="1"/>
    <col min="1302" max="1529" width="10.5703125" style="476"/>
    <col min="1530" max="1537" width="0" style="476" hidden="1" customWidth="1"/>
    <col min="1538" max="1540" width="3.7109375" style="476" customWidth="1"/>
    <col min="1541" max="1541" width="12.7109375" style="476" customWidth="1"/>
    <col min="1542" max="1542" width="47.42578125" style="476" customWidth="1"/>
    <col min="1543" max="1551" width="0" style="476" hidden="1" customWidth="1"/>
    <col min="1552" max="1552" width="11.7109375" style="476" customWidth="1"/>
    <col min="1553" max="1553" width="6.42578125" style="476" bestFit="1" customWidth="1"/>
    <col min="1554" max="1554" width="11.7109375" style="476" customWidth="1"/>
    <col min="1555" max="1555" width="0" style="476" hidden="1" customWidth="1"/>
    <col min="1556" max="1556" width="3.7109375" style="476" customWidth="1"/>
    <col min="1557" max="1557" width="11.140625" style="476" bestFit="1" customWidth="1"/>
    <col min="1558" max="1785" width="10.5703125" style="476"/>
    <col min="1786" max="1793" width="0" style="476" hidden="1" customWidth="1"/>
    <col min="1794" max="1796" width="3.7109375" style="476" customWidth="1"/>
    <col min="1797" max="1797" width="12.7109375" style="476" customWidth="1"/>
    <col min="1798" max="1798" width="47.42578125" style="476" customWidth="1"/>
    <col min="1799" max="1807" width="0" style="476" hidden="1" customWidth="1"/>
    <col min="1808" max="1808" width="11.7109375" style="476" customWidth="1"/>
    <col min="1809" max="1809" width="6.42578125" style="476" bestFit="1" customWidth="1"/>
    <col min="1810" max="1810" width="11.7109375" style="476" customWidth="1"/>
    <col min="1811" max="1811" width="0" style="476" hidden="1" customWidth="1"/>
    <col min="1812" max="1812" width="3.7109375" style="476" customWidth="1"/>
    <col min="1813" max="1813" width="11.140625" style="476" bestFit="1" customWidth="1"/>
    <col min="1814" max="2041" width="10.5703125" style="476"/>
    <col min="2042" max="2049" width="0" style="476" hidden="1" customWidth="1"/>
    <col min="2050" max="2052" width="3.7109375" style="476" customWidth="1"/>
    <col min="2053" max="2053" width="12.7109375" style="476" customWidth="1"/>
    <col min="2054" max="2054" width="47.42578125" style="476" customWidth="1"/>
    <col min="2055" max="2063" width="0" style="476" hidden="1" customWidth="1"/>
    <col min="2064" max="2064" width="11.7109375" style="476" customWidth="1"/>
    <col min="2065" max="2065" width="6.42578125" style="476" bestFit="1" customWidth="1"/>
    <col min="2066" max="2066" width="11.7109375" style="476" customWidth="1"/>
    <col min="2067" max="2067" width="0" style="476" hidden="1" customWidth="1"/>
    <col min="2068" max="2068" width="3.7109375" style="476" customWidth="1"/>
    <col min="2069" max="2069" width="11.140625" style="476" bestFit="1" customWidth="1"/>
    <col min="2070" max="2297" width="10.5703125" style="476"/>
    <col min="2298" max="2305" width="0" style="476" hidden="1" customWidth="1"/>
    <col min="2306" max="2308" width="3.7109375" style="476" customWidth="1"/>
    <col min="2309" max="2309" width="12.7109375" style="476" customWidth="1"/>
    <col min="2310" max="2310" width="47.42578125" style="476" customWidth="1"/>
    <col min="2311" max="2319" width="0" style="476" hidden="1" customWidth="1"/>
    <col min="2320" max="2320" width="11.7109375" style="476" customWidth="1"/>
    <col min="2321" max="2321" width="6.42578125" style="476" bestFit="1" customWidth="1"/>
    <col min="2322" max="2322" width="11.7109375" style="476" customWidth="1"/>
    <col min="2323" max="2323" width="0" style="476" hidden="1" customWidth="1"/>
    <col min="2324" max="2324" width="3.7109375" style="476" customWidth="1"/>
    <col min="2325" max="2325" width="11.140625" style="476" bestFit="1" customWidth="1"/>
    <col min="2326" max="2553" width="10.5703125" style="476"/>
    <col min="2554" max="2561" width="0" style="476" hidden="1" customWidth="1"/>
    <col min="2562" max="2564" width="3.7109375" style="476" customWidth="1"/>
    <col min="2565" max="2565" width="12.7109375" style="476" customWidth="1"/>
    <col min="2566" max="2566" width="47.42578125" style="476" customWidth="1"/>
    <col min="2567" max="2575" width="0" style="476" hidden="1" customWidth="1"/>
    <col min="2576" max="2576" width="11.7109375" style="476" customWidth="1"/>
    <col min="2577" max="2577" width="6.42578125" style="476" bestFit="1" customWidth="1"/>
    <col min="2578" max="2578" width="11.7109375" style="476" customWidth="1"/>
    <col min="2579" max="2579" width="0" style="476" hidden="1" customWidth="1"/>
    <col min="2580" max="2580" width="3.7109375" style="476" customWidth="1"/>
    <col min="2581" max="2581" width="11.140625" style="476" bestFit="1" customWidth="1"/>
    <col min="2582" max="2809" width="10.5703125" style="476"/>
    <col min="2810" max="2817" width="0" style="476" hidden="1" customWidth="1"/>
    <col min="2818" max="2820" width="3.7109375" style="476" customWidth="1"/>
    <col min="2821" max="2821" width="12.7109375" style="476" customWidth="1"/>
    <col min="2822" max="2822" width="47.42578125" style="476" customWidth="1"/>
    <col min="2823" max="2831" width="0" style="476" hidden="1" customWidth="1"/>
    <col min="2832" max="2832" width="11.7109375" style="476" customWidth="1"/>
    <col min="2833" max="2833" width="6.42578125" style="476" bestFit="1" customWidth="1"/>
    <col min="2834" max="2834" width="11.7109375" style="476" customWidth="1"/>
    <col min="2835" max="2835" width="0" style="476" hidden="1" customWidth="1"/>
    <col min="2836" max="2836" width="3.7109375" style="476" customWidth="1"/>
    <col min="2837" max="2837" width="11.140625" style="476" bestFit="1" customWidth="1"/>
    <col min="2838" max="3065" width="10.5703125" style="476"/>
    <col min="3066" max="3073" width="0" style="476" hidden="1" customWidth="1"/>
    <col min="3074" max="3076" width="3.7109375" style="476" customWidth="1"/>
    <col min="3077" max="3077" width="12.7109375" style="476" customWidth="1"/>
    <col min="3078" max="3078" width="47.42578125" style="476" customWidth="1"/>
    <col min="3079" max="3087" width="0" style="476" hidden="1" customWidth="1"/>
    <col min="3088" max="3088" width="11.7109375" style="476" customWidth="1"/>
    <col min="3089" max="3089" width="6.42578125" style="476" bestFit="1" customWidth="1"/>
    <col min="3090" max="3090" width="11.7109375" style="476" customWidth="1"/>
    <col min="3091" max="3091" width="0" style="476" hidden="1" customWidth="1"/>
    <col min="3092" max="3092" width="3.7109375" style="476" customWidth="1"/>
    <col min="3093" max="3093" width="11.140625" style="476" bestFit="1" customWidth="1"/>
    <col min="3094" max="3321" width="10.5703125" style="476"/>
    <col min="3322" max="3329" width="0" style="476" hidden="1" customWidth="1"/>
    <col min="3330" max="3332" width="3.7109375" style="476" customWidth="1"/>
    <col min="3333" max="3333" width="12.7109375" style="476" customWidth="1"/>
    <col min="3334" max="3334" width="47.42578125" style="476" customWidth="1"/>
    <col min="3335" max="3343" width="0" style="476" hidden="1" customWidth="1"/>
    <col min="3344" max="3344" width="11.7109375" style="476" customWidth="1"/>
    <col min="3345" max="3345" width="6.42578125" style="476" bestFit="1" customWidth="1"/>
    <col min="3346" max="3346" width="11.7109375" style="476" customWidth="1"/>
    <col min="3347" max="3347" width="0" style="476" hidden="1" customWidth="1"/>
    <col min="3348" max="3348" width="3.7109375" style="476" customWidth="1"/>
    <col min="3349" max="3349" width="11.140625" style="476" bestFit="1" customWidth="1"/>
    <col min="3350" max="3577" width="10.5703125" style="476"/>
    <col min="3578" max="3585" width="0" style="476" hidden="1" customWidth="1"/>
    <col min="3586" max="3588" width="3.7109375" style="476" customWidth="1"/>
    <col min="3589" max="3589" width="12.7109375" style="476" customWidth="1"/>
    <col min="3590" max="3590" width="47.42578125" style="476" customWidth="1"/>
    <col min="3591" max="3599" width="0" style="476" hidden="1" customWidth="1"/>
    <col min="3600" max="3600" width="11.7109375" style="476" customWidth="1"/>
    <col min="3601" max="3601" width="6.42578125" style="476" bestFit="1" customWidth="1"/>
    <col min="3602" max="3602" width="11.7109375" style="476" customWidth="1"/>
    <col min="3603" max="3603" width="0" style="476" hidden="1" customWidth="1"/>
    <col min="3604" max="3604" width="3.7109375" style="476" customWidth="1"/>
    <col min="3605" max="3605" width="11.140625" style="476" bestFit="1" customWidth="1"/>
    <col min="3606" max="3833" width="10.5703125" style="476"/>
    <col min="3834" max="3841" width="0" style="476" hidden="1" customWidth="1"/>
    <col min="3842" max="3844" width="3.7109375" style="476" customWidth="1"/>
    <col min="3845" max="3845" width="12.7109375" style="476" customWidth="1"/>
    <col min="3846" max="3846" width="47.42578125" style="476" customWidth="1"/>
    <col min="3847" max="3855" width="0" style="476" hidden="1" customWidth="1"/>
    <col min="3856" max="3856" width="11.7109375" style="476" customWidth="1"/>
    <col min="3857" max="3857" width="6.42578125" style="476" bestFit="1" customWidth="1"/>
    <col min="3858" max="3858" width="11.7109375" style="476" customWidth="1"/>
    <col min="3859" max="3859" width="0" style="476" hidden="1" customWidth="1"/>
    <col min="3860" max="3860" width="3.7109375" style="476" customWidth="1"/>
    <col min="3861" max="3861" width="11.140625" style="476" bestFit="1" customWidth="1"/>
    <col min="3862" max="4089" width="10.5703125" style="476"/>
    <col min="4090" max="4097" width="0" style="476" hidden="1" customWidth="1"/>
    <col min="4098" max="4100" width="3.7109375" style="476" customWidth="1"/>
    <col min="4101" max="4101" width="12.7109375" style="476" customWidth="1"/>
    <col min="4102" max="4102" width="47.42578125" style="476" customWidth="1"/>
    <col min="4103" max="4111" width="0" style="476" hidden="1" customWidth="1"/>
    <col min="4112" max="4112" width="11.7109375" style="476" customWidth="1"/>
    <col min="4113" max="4113" width="6.42578125" style="476" bestFit="1" customWidth="1"/>
    <col min="4114" max="4114" width="11.7109375" style="476" customWidth="1"/>
    <col min="4115" max="4115" width="0" style="476" hidden="1" customWidth="1"/>
    <col min="4116" max="4116" width="3.7109375" style="476" customWidth="1"/>
    <col min="4117" max="4117" width="11.140625" style="476" bestFit="1" customWidth="1"/>
    <col min="4118" max="4345" width="10.5703125" style="476"/>
    <col min="4346" max="4353" width="0" style="476" hidden="1" customWidth="1"/>
    <col min="4354" max="4356" width="3.7109375" style="476" customWidth="1"/>
    <col min="4357" max="4357" width="12.7109375" style="476" customWidth="1"/>
    <col min="4358" max="4358" width="47.42578125" style="476" customWidth="1"/>
    <col min="4359" max="4367" width="0" style="476" hidden="1" customWidth="1"/>
    <col min="4368" max="4368" width="11.7109375" style="476" customWidth="1"/>
    <col min="4369" max="4369" width="6.42578125" style="476" bestFit="1" customWidth="1"/>
    <col min="4370" max="4370" width="11.7109375" style="476" customWidth="1"/>
    <col min="4371" max="4371" width="0" style="476" hidden="1" customWidth="1"/>
    <col min="4372" max="4372" width="3.7109375" style="476" customWidth="1"/>
    <col min="4373" max="4373" width="11.140625" style="476" bestFit="1" customWidth="1"/>
    <col min="4374" max="4601" width="10.5703125" style="476"/>
    <col min="4602" max="4609" width="0" style="476" hidden="1" customWidth="1"/>
    <col min="4610" max="4612" width="3.7109375" style="476" customWidth="1"/>
    <col min="4613" max="4613" width="12.7109375" style="476" customWidth="1"/>
    <col min="4614" max="4614" width="47.42578125" style="476" customWidth="1"/>
    <col min="4615" max="4623" width="0" style="476" hidden="1" customWidth="1"/>
    <col min="4624" max="4624" width="11.7109375" style="476" customWidth="1"/>
    <col min="4625" max="4625" width="6.42578125" style="476" bestFit="1" customWidth="1"/>
    <col min="4626" max="4626" width="11.7109375" style="476" customWidth="1"/>
    <col min="4627" max="4627" width="0" style="476" hidden="1" customWidth="1"/>
    <col min="4628" max="4628" width="3.7109375" style="476" customWidth="1"/>
    <col min="4629" max="4629" width="11.140625" style="476" bestFit="1" customWidth="1"/>
    <col min="4630" max="4857" width="10.5703125" style="476"/>
    <col min="4858" max="4865" width="0" style="476" hidden="1" customWidth="1"/>
    <col min="4866" max="4868" width="3.7109375" style="476" customWidth="1"/>
    <col min="4869" max="4869" width="12.7109375" style="476" customWidth="1"/>
    <col min="4870" max="4870" width="47.42578125" style="476" customWidth="1"/>
    <col min="4871" max="4879" width="0" style="476" hidden="1" customWidth="1"/>
    <col min="4880" max="4880" width="11.7109375" style="476" customWidth="1"/>
    <col min="4881" max="4881" width="6.42578125" style="476" bestFit="1" customWidth="1"/>
    <col min="4882" max="4882" width="11.7109375" style="476" customWidth="1"/>
    <col min="4883" max="4883" width="0" style="476" hidden="1" customWidth="1"/>
    <col min="4884" max="4884" width="3.7109375" style="476" customWidth="1"/>
    <col min="4885" max="4885" width="11.140625" style="476" bestFit="1" customWidth="1"/>
    <col min="4886" max="5113" width="10.5703125" style="476"/>
    <col min="5114" max="5121" width="0" style="476" hidden="1" customWidth="1"/>
    <col min="5122" max="5124" width="3.7109375" style="476" customWidth="1"/>
    <col min="5125" max="5125" width="12.7109375" style="476" customWidth="1"/>
    <col min="5126" max="5126" width="47.42578125" style="476" customWidth="1"/>
    <col min="5127" max="5135" width="0" style="476" hidden="1" customWidth="1"/>
    <col min="5136" max="5136" width="11.7109375" style="476" customWidth="1"/>
    <col min="5137" max="5137" width="6.42578125" style="476" bestFit="1" customWidth="1"/>
    <col min="5138" max="5138" width="11.7109375" style="476" customWidth="1"/>
    <col min="5139" max="5139" width="0" style="476" hidden="1" customWidth="1"/>
    <col min="5140" max="5140" width="3.7109375" style="476" customWidth="1"/>
    <col min="5141" max="5141" width="11.140625" style="476" bestFit="1" customWidth="1"/>
    <col min="5142" max="5369" width="10.5703125" style="476"/>
    <col min="5370" max="5377" width="0" style="476" hidden="1" customWidth="1"/>
    <col min="5378" max="5380" width="3.7109375" style="476" customWidth="1"/>
    <col min="5381" max="5381" width="12.7109375" style="476" customWidth="1"/>
    <col min="5382" max="5382" width="47.42578125" style="476" customWidth="1"/>
    <col min="5383" max="5391" width="0" style="476" hidden="1" customWidth="1"/>
    <col min="5392" max="5392" width="11.7109375" style="476" customWidth="1"/>
    <col min="5393" max="5393" width="6.42578125" style="476" bestFit="1" customWidth="1"/>
    <col min="5394" max="5394" width="11.7109375" style="476" customWidth="1"/>
    <col min="5395" max="5395" width="0" style="476" hidden="1" customWidth="1"/>
    <col min="5396" max="5396" width="3.7109375" style="476" customWidth="1"/>
    <col min="5397" max="5397" width="11.140625" style="476" bestFit="1" customWidth="1"/>
    <col min="5398" max="5625" width="10.5703125" style="476"/>
    <col min="5626" max="5633" width="0" style="476" hidden="1" customWidth="1"/>
    <col min="5634" max="5636" width="3.7109375" style="476" customWidth="1"/>
    <col min="5637" max="5637" width="12.7109375" style="476" customWidth="1"/>
    <col min="5638" max="5638" width="47.42578125" style="476" customWidth="1"/>
    <col min="5639" max="5647" width="0" style="476" hidden="1" customWidth="1"/>
    <col min="5648" max="5648" width="11.7109375" style="476" customWidth="1"/>
    <col min="5649" max="5649" width="6.42578125" style="476" bestFit="1" customWidth="1"/>
    <col min="5650" max="5650" width="11.7109375" style="476" customWidth="1"/>
    <col min="5651" max="5651" width="0" style="476" hidden="1" customWidth="1"/>
    <col min="5652" max="5652" width="3.7109375" style="476" customWidth="1"/>
    <col min="5653" max="5653" width="11.140625" style="476" bestFit="1" customWidth="1"/>
    <col min="5654" max="5881" width="10.5703125" style="476"/>
    <col min="5882" max="5889" width="0" style="476" hidden="1" customWidth="1"/>
    <col min="5890" max="5892" width="3.7109375" style="476" customWidth="1"/>
    <col min="5893" max="5893" width="12.7109375" style="476" customWidth="1"/>
    <col min="5894" max="5894" width="47.42578125" style="476" customWidth="1"/>
    <col min="5895" max="5903" width="0" style="476" hidden="1" customWidth="1"/>
    <col min="5904" max="5904" width="11.7109375" style="476" customWidth="1"/>
    <col min="5905" max="5905" width="6.42578125" style="476" bestFit="1" customWidth="1"/>
    <col min="5906" max="5906" width="11.7109375" style="476" customWidth="1"/>
    <col min="5907" max="5907" width="0" style="476" hidden="1" customWidth="1"/>
    <col min="5908" max="5908" width="3.7109375" style="476" customWidth="1"/>
    <col min="5909" max="5909" width="11.140625" style="476" bestFit="1" customWidth="1"/>
    <col min="5910" max="6137" width="10.5703125" style="476"/>
    <col min="6138" max="6145" width="0" style="476" hidden="1" customWidth="1"/>
    <col min="6146" max="6148" width="3.7109375" style="476" customWidth="1"/>
    <col min="6149" max="6149" width="12.7109375" style="476" customWidth="1"/>
    <col min="6150" max="6150" width="47.42578125" style="476" customWidth="1"/>
    <col min="6151" max="6159" width="0" style="476" hidden="1" customWidth="1"/>
    <col min="6160" max="6160" width="11.7109375" style="476" customWidth="1"/>
    <col min="6161" max="6161" width="6.42578125" style="476" bestFit="1" customWidth="1"/>
    <col min="6162" max="6162" width="11.7109375" style="476" customWidth="1"/>
    <col min="6163" max="6163" width="0" style="476" hidden="1" customWidth="1"/>
    <col min="6164" max="6164" width="3.7109375" style="476" customWidth="1"/>
    <col min="6165" max="6165" width="11.140625" style="476" bestFit="1" customWidth="1"/>
    <col min="6166" max="6393" width="10.5703125" style="476"/>
    <col min="6394" max="6401" width="0" style="476" hidden="1" customWidth="1"/>
    <col min="6402" max="6404" width="3.7109375" style="476" customWidth="1"/>
    <col min="6405" max="6405" width="12.7109375" style="476" customWidth="1"/>
    <col min="6406" max="6406" width="47.42578125" style="476" customWidth="1"/>
    <col min="6407" max="6415" width="0" style="476" hidden="1" customWidth="1"/>
    <col min="6416" max="6416" width="11.7109375" style="476" customWidth="1"/>
    <col min="6417" max="6417" width="6.42578125" style="476" bestFit="1" customWidth="1"/>
    <col min="6418" max="6418" width="11.7109375" style="476" customWidth="1"/>
    <col min="6419" max="6419" width="0" style="476" hidden="1" customWidth="1"/>
    <col min="6420" max="6420" width="3.7109375" style="476" customWidth="1"/>
    <col min="6421" max="6421" width="11.140625" style="476" bestFit="1" customWidth="1"/>
    <col min="6422" max="6649" width="10.5703125" style="476"/>
    <col min="6650" max="6657" width="0" style="476" hidden="1" customWidth="1"/>
    <col min="6658" max="6660" width="3.7109375" style="476" customWidth="1"/>
    <col min="6661" max="6661" width="12.7109375" style="476" customWidth="1"/>
    <col min="6662" max="6662" width="47.42578125" style="476" customWidth="1"/>
    <col min="6663" max="6671" width="0" style="476" hidden="1" customWidth="1"/>
    <col min="6672" max="6672" width="11.7109375" style="476" customWidth="1"/>
    <col min="6673" max="6673" width="6.42578125" style="476" bestFit="1" customWidth="1"/>
    <col min="6674" max="6674" width="11.7109375" style="476" customWidth="1"/>
    <col min="6675" max="6675" width="0" style="476" hidden="1" customWidth="1"/>
    <col min="6676" max="6676" width="3.7109375" style="476" customWidth="1"/>
    <col min="6677" max="6677" width="11.140625" style="476" bestFit="1" customWidth="1"/>
    <col min="6678" max="6905" width="10.5703125" style="476"/>
    <col min="6906" max="6913" width="0" style="476" hidden="1" customWidth="1"/>
    <col min="6914" max="6916" width="3.7109375" style="476" customWidth="1"/>
    <col min="6917" max="6917" width="12.7109375" style="476" customWidth="1"/>
    <col min="6918" max="6918" width="47.42578125" style="476" customWidth="1"/>
    <col min="6919" max="6927" width="0" style="476" hidden="1" customWidth="1"/>
    <col min="6928" max="6928" width="11.7109375" style="476" customWidth="1"/>
    <col min="6929" max="6929" width="6.42578125" style="476" bestFit="1" customWidth="1"/>
    <col min="6930" max="6930" width="11.7109375" style="476" customWidth="1"/>
    <col min="6931" max="6931" width="0" style="476" hidden="1" customWidth="1"/>
    <col min="6932" max="6932" width="3.7109375" style="476" customWidth="1"/>
    <col min="6933" max="6933" width="11.140625" style="476" bestFit="1" customWidth="1"/>
    <col min="6934" max="7161" width="10.5703125" style="476"/>
    <col min="7162" max="7169" width="0" style="476" hidden="1" customWidth="1"/>
    <col min="7170" max="7172" width="3.7109375" style="476" customWidth="1"/>
    <col min="7173" max="7173" width="12.7109375" style="476" customWidth="1"/>
    <col min="7174" max="7174" width="47.42578125" style="476" customWidth="1"/>
    <col min="7175" max="7183" width="0" style="476" hidden="1" customWidth="1"/>
    <col min="7184" max="7184" width="11.7109375" style="476" customWidth="1"/>
    <col min="7185" max="7185" width="6.42578125" style="476" bestFit="1" customWidth="1"/>
    <col min="7186" max="7186" width="11.7109375" style="476" customWidth="1"/>
    <col min="7187" max="7187" width="0" style="476" hidden="1" customWidth="1"/>
    <col min="7188" max="7188" width="3.7109375" style="476" customWidth="1"/>
    <col min="7189" max="7189" width="11.140625" style="476" bestFit="1" customWidth="1"/>
    <col min="7190" max="7417" width="10.5703125" style="476"/>
    <col min="7418" max="7425" width="0" style="476" hidden="1" customWidth="1"/>
    <col min="7426" max="7428" width="3.7109375" style="476" customWidth="1"/>
    <col min="7429" max="7429" width="12.7109375" style="476" customWidth="1"/>
    <col min="7430" max="7430" width="47.42578125" style="476" customWidth="1"/>
    <col min="7431" max="7439" width="0" style="476" hidden="1" customWidth="1"/>
    <col min="7440" max="7440" width="11.7109375" style="476" customWidth="1"/>
    <col min="7441" max="7441" width="6.42578125" style="476" bestFit="1" customWidth="1"/>
    <col min="7442" max="7442" width="11.7109375" style="476" customWidth="1"/>
    <col min="7443" max="7443" width="0" style="476" hidden="1" customWidth="1"/>
    <col min="7444" max="7444" width="3.7109375" style="476" customWidth="1"/>
    <col min="7445" max="7445" width="11.140625" style="476" bestFit="1" customWidth="1"/>
    <col min="7446" max="7673" width="10.5703125" style="476"/>
    <col min="7674" max="7681" width="0" style="476" hidden="1" customWidth="1"/>
    <col min="7682" max="7684" width="3.7109375" style="476" customWidth="1"/>
    <col min="7685" max="7685" width="12.7109375" style="476" customWidth="1"/>
    <col min="7686" max="7686" width="47.42578125" style="476" customWidth="1"/>
    <col min="7687" max="7695" width="0" style="476" hidden="1" customWidth="1"/>
    <col min="7696" max="7696" width="11.7109375" style="476" customWidth="1"/>
    <col min="7697" max="7697" width="6.42578125" style="476" bestFit="1" customWidth="1"/>
    <col min="7698" max="7698" width="11.7109375" style="476" customWidth="1"/>
    <col min="7699" max="7699" width="0" style="476" hidden="1" customWidth="1"/>
    <col min="7700" max="7700" width="3.7109375" style="476" customWidth="1"/>
    <col min="7701" max="7701" width="11.140625" style="476" bestFit="1" customWidth="1"/>
    <col min="7702" max="7929" width="10.5703125" style="476"/>
    <col min="7930" max="7937" width="0" style="476" hidden="1" customWidth="1"/>
    <col min="7938" max="7940" width="3.7109375" style="476" customWidth="1"/>
    <col min="7941" max="7941" width="12.7109375" style="476" customWidth="1"/>
    <col min="7942" max="7942" width="47.42578125" style="476" customWidth="1"/>
    <col min="7943" max="7951" width="0" style="476" hidden="1" customWidth="1"/>
    <col min="7952" max="7952" width="11.7109375" style="476" customWidth="1"/>
    <col min="7953" max="7953" width="6.42578125" style="476" bestFit="1" customWidth="1"/>
    <col min="7954" max="7954" width="11.7109375" style="476" customWidth="1"/>
    <col min="7955" max="7955" width="0" style="476" hidden="1" customWidth="1"/>
    <col min="7956" max="7956" width="3.7109375" style="476" customWidth="1"/>
    <col min="7957" max="7957" width="11.140625" style="476" bestFit="1" customWidth="1"/>
    <col min="7958" max="8185" width="10.5703125" style="476"/>
    <col min="8186" max="8193" width="0" style="476" hidden="1" customWidth="1"/>
    <col min="8194" max="8196" width="3.7109375" style="476" customWidth="1"/>
    <col min="8197" max="8197" width="12.7109375" style="476" customWidth="1"/>
    <col min="8198" max="8198" width="47.42578125" style="476" customWidth="1"/>
    <col min="8199" max="8207" width="0" style="476" hidden="1" customWidth="1"/>
    <col min="8208" max="8208" width="11.7109375" style="476" customWidth="1"/>
    <col min="8209" max="8209" width="6.42578125" style="476" bestFit="1" customWidth="1"/>
    <col min="8210" max="8210" width="11.7109375" style="476" customWidth="1"/>
    <col min="8211" max="8211" width="0" style="476" hidden="1" customWidth="1"/>
    <col min="8212" max="8212" width="3.7109375" style="476" customWidth="1"/>
    <col min="8213" max="8213" width="11.140625" style="476" bestFit="1" customWidth="1"/>
    <col min="8214" max="8441" width="10.5703125" style="476"/>
    <col min="8442" max="8449" width="0" style="476" hidden="1" customWidth="1"/>
    <col min="8450" max="8452" width="3.7109375" style="476" customWidth="1"/>
    <col min="8453" max="8453" width="12.7109375" style="476" customWidth="1"/>
    <col min="8454" max="8454" width="47.42578125" style="476" customWidth="1"/>
    <col min="8455" max="8463" width="0" style="476" hidden="1" customWidth="1"/>
    <col min="8464" max="8464" width="11.7109375" style="476" customWidth="1"/>
    <col min="8465" max="8465" width="6.42578125" style="476" bestFit="1" customWidth="1"/>
    <col min="8466" max="8466" width="11.7109375" style="476" customWidth="1"/>
    <col min="8467" max="8467" width="0" style="476" hidden="1" customWidth="1"/>
    <col min="8468" max="8468" width="3.7109375" style="476" customWidth="1"/>
    <col min="8469" max="8469" width="11.140625" style="476" bestFit="1" customWidth="1"/>
    <col min="8470" max="8697" width="10.5703125" style="476"/>
    <col min="8698" max="8705" width="0" style="476" hidden="1" customWidth="1"/>
    <col min="8706" max="8708" width="3.7109375" style="476" customWidth="1"/>
    <col min="8709" max="8709" width="12.7109375" style="476" customWidth="1"/>
    <col min="8710" max="8710" width="47.42578125" style="476" customWidth="1"/>
    <col min="8711" max="8719" width="0" style="476" hidden="1" customWidth="1"/>
    <col min="8720" max="8720" width="11.7109375" style="476" customWidth="1"/>
    <col min="8721" max="8721" width="6.42578125" style="476" bestFit="1" customWidth="1"/>
    <col min="8722" max="8722" width="11.7109375" style="476" customWidth="1"/>
    <col min="8723" max="8723" width="0" style="476" hidden="1" customWidth="1"/>
    <col min="8724" max="8724" width="3.7109375" style="476" customWidth="1"/>
    <col min="8725" max="8725" width="11.140625" style="476" bestFit="1" customWidth="1"/>
    <col min="8726" max="8953" width="10.5703125" style="476"/>
    <col min="8954" max="8961" width="0" style="476" hidden="1" customWidth="1"/>
    <col min="8962" max="8964" width="3.7109375" style="476" customWidth="1"/>
    <col min="8965" max="8965" width="12.7109375" style="476" customWidth="1"/>
    <col min="8966" max="8966" width="47.42578125" style="476" customWidth="1"/>
    <col min="8967" max="8975" width="0" style="476" hidden="1" customWidth="1"/>
    <col min="8976" max="8976" width="11.7109375" style="476" customWidth="1"/>
    <col min="8977" max="8977" width="6.42578125" style="476" bestFit="1" customWidth="1"/>
    <col min="8978" max="8978" width="11.7109375" style="476" customWidth="1"/>
    <col min="8979" max="8979" width="0" style="476" hidden="1" customWidth="1"/>
    <col min="8980" max="8980" width="3.7109375" style="476" customWidth="1"/>
    <col min="8981" max="8981" width="11.140625" style="476" bestFit="1" customWidth="1"/>
    <col min="8982" max="9209" width="10.5703125" style="476"/>
    <col min="9210" max="9217" width="0" style="476" hidden="1" customWidth="1"/>
    <col min="9218" max="9220" width="3.7109375" style="476" customWidth="1"/>
    <col min="9221" max="9221" width="12.7109375" style="476" customWidth="1"/>
    <col min="9222" max="9222" width="47.42578125" style="476" customWidth="1"/>
    <col min="9223" max="9231" width="0" style="476" hidden="1" customWidth="1"/>
    <col min="9232" max="9232" width="11.7109375" style="476" customWidth="1"/>
    <col min="9233" max="9233" width="6.42578125" style="476" bestFit="1" customWidth="1"/>
    <col min="9234" max="9234" width="11.7109375" style="476" customWidth="1"/>
    <col min="9235" max="9235" width="0" style="476" hidden="1" customWidth="1"/>
    <col min="9236" max="9236" width="3.7109375" style="476" customWidth="1"/>
    <col min="9237" max="9237" width="11.140625" style="476" bestFit="1" customWidth="1"/>
    <col min="9238" max="9465" width="10.5703125" style="476"/>
    <col min="9466" max="9473" width="0" style="476" hidden="1" customWidth="1"/>
    <col min="9474" max="9476" width="3.7109375" style="476" customWidth="1"/>
    <col min="9477" max="9477" width="12.7109375" style="476" customWidth="1"/>
    <col min="9478" max="9478" width="47.42578125" style="476" customWidth="1"/>
    <col min="9479" max="9487" width="0" style="476" hidden="1" customWidth="1"/>
    <col min="9488" max="9488" width="11.7109375" style="476" customWidth="1"/>
    <col min="9489" max="9489" width="6.42578125" style="476" bestFit="1" customWidth="1"/>
    <col min="9490" max="9490" width="11.7109375" style="476" customWidth="1"/>
    <col min="9491" max="9491" width="0" style="476" hidden="1" customWidth="1"/>
    <col min="9492" max="9492" width="3.7109375" style="476" customWidth="1"/>
    <col min="9493" max="9493" width="11.140625" style="476" bestFit="1" customWidth="1"/>
    <col min="9494" max="9721" width="10.5703125" style="476"/>
    <col min="9722" max="9729" width="0" style="476" hidden="1" customWidth="1"/>
    <col min="9730" max="9732" width="3.7109375" style="476" customWidth="1"/>
    <col min="9733" max="9733" width="12.7109375" style="476" customWidth="1"/>
    <col min="9734" max="9734" width="47.42578125" style="476" customWidth="1"/>
    <col min="9735" max="9743" width="0" style="476" hidden="1" customWidth="1"/>
    <col min="9744" max="9744" width="11.7109375" style="476" customWidth="1"/>
    <col min="9745" max="9745" width="6.42578125" style="476" bestFit="1" customWidth="1"/>
    <col min="9746" max="9746" width="11.7109375" style="476" customWidth="1"/>
    <col min="9747" max="9747" width="0" style="476" hidden="1" customWidth="1"/>
    <col min="9748" max="9748" width="3.7109375" style="476" customWidth="1"/>
    <col min="9749" max="9749" width="11.140625" style="476" bestFit="1" customWidth="1"/>
    <col min="9750" max="9977" width="10.5703125" style="476"/>
    <col min="9978" max="9985" width="0" style="476" hidden="1" customWidth="1"/>
    <col min="9986" max="9988" width="3.7109375" style="476" customWidth="1"/>
    <col min="9989" max="9989" width="12.7109375" style="476" customWidth="1"/>
    <col min="9990" max="9990" width="47.42578125" style="476" customWidth="1"/>
    <col min="9991" max="9999" width="0" style="476" hidden="1" customWidth="1"/>
    <col min="10000" max="10000" width="11.7109375" style="476" customWidth="1"/>
    <col min="10001" max="10001" width="6.42578125" style="476" bestFit="1" customWidth="1"/>
    <col min="10002" max="10002" width="11.7109375" style="476" customWidth="1"/>
    <col min="10003" max="10003" width="0" style="476" hidden="1" customWidth="1"/>
    <col min="10004" max="10004" width="3.7109375" style="476" customWidth="1"/>
    <col min="10005" max="10005" width="11.140625" style="476" bestFit="1" customWidth="1"/>
    <col min="10006" max="10233" width="10.5703125" style="476"/>
    <col min="10234" max="10241" width="0" style="476" hidden="1" customWidth="1"/>
    <col min="10242" max="10244" width="3.7109375" style="476" customWidth="1"/>
    <col min="10245" max="10245" width="12.7109375" style="476" customWidth="1"/>
    <col min="10246" max="10246" width="47.42578125" style="476" customWidth="1"/>
    <col min="10247" max="10255" width="0" style="476" hidden="1" customWidth="1"/>
    <col min="10256" max="10256" width="11.7109375" style="476" customWidth="1"/>
    <col min="10257" max="10257" width="6.42578125" style="476" bestFit="1" customWidth="1"/>
    <col min="10258" max="10258" width="11.7109375" style="476" customWidth="1"/>
    <col min="10259" max="10259" width="0" style="476" hidden="1" customWidth="1"/>
    <col min="10260" max="10260" width="3.7109375" style="476" customWidth="1"/>
    <col min="10261" max="10261" width="11.140625" style="476" bestFit="1" customWidth="1"/>
    <col min="10262" max="10489" width="10.5703125" style="476"/>
    <col min="10490" max="10497" width="0" style="476" hidden="1" customWidth="1"/>
    <col min="10498" max="10500" width="3.7109375" style="476" customWidth="1"/>
    <col min="10501" max="10501" width="12.7109375" style="476" customWidth="1"/>
    <col min="10502" max="10502" width="47.42578125" style="476" customWidth="1"/>
    <col min="10503" max="10511" width="0" style="476" hidden="1" customWidth="1"/>
    <col min="10512" max="10512" width="11.7109375" style="476" customWidth="1"/>
    <col min="10513" max="10513" width="6.42578125" style="476" bestFit="1" customWidth="1"/>
    <col min="10514" max="10514" width="11.7109375" style="476" customWidth="1"/>
    <col min="10515" max="10515" width="0" style="476" hidden="1" customWidth="1"/>
    <col min="10516" max="10516" width="3.7109375" style="476" customWidth="1"/>
    <col min="10517" max="10517" width="11.140625" style="476" bestFit="1" customWidth="1"/>
    <col min="10518" max="10745" width="10.5703125" style="476"/>
    <col min="10746" max="10753" width="0" style="476" hidden="1" customWidth="1"/>
    <col min="10754" max="10756" width="3.7109375" style="476" customWidth="1"/>
    <col min="10757" max="10757" width="12.7109375" style="476" customWidth="1"/>
    <col min="10758" max="10758" width="47.42578125" style="476" customWidth="1"/>
    <col min="10759" max="10767" width="0" style="476" hidden="1" customWidth="1"/>
    <col min="10768" max="10768" width="11.7109375" style="476" customWidth="1"/>
    <col min="10769" max="10769" width="6.42578125" style="476" bestFit="1" customWidth="1"/>
    <col min="10770" max="10770" width="11.7109375" style="476" customWidth="1"/>
    <col min="10771" max="10771" width="0" style="476" hidden="1" customWidth="1"/>
    <col min="10772" max="10772" width="3.7109375" style="476" customWidth="1"/>
    <col min="10773" max="10773" width="11.140625" style="476" bestFit="1" customWidth="1"/>
    <col min="10774" max="11001" width="10.5703125" style="476"/>
    <col min="11002" max="11009" width="0" style="476" hidden="1" customWidth="1"/>
    <col min="11010" max="11012" width="3.7109375" style="476" customWidth="1"/>
    <col min="11013" max="11013" width="12.7109375" style="476" customWidth="1"/>
    <col min="11014" max="11014" width="47.42578125" style="476" customWidth="1"/>
    <col min="11015" max="11023" width="0" style="476" hidden="1" customWidth="1"/>
    <col min="11024" max="11024" width="11.7109375" style="476" customWidth="1"/>
    <col min="11025" max="11025" width="6.42578125" style="476" bestFit="1" customWidth="1"/>
    <col min="11026" max="11026" width="11.7109375" style="476" customWidth="1"/>
    <col min="11027" max="11027" width="0" style="476" hidden="1" customWidth="1"/>
    <col min="11028" max="11028" width="3.7109375" style="476" customWidth="1"/>
    <col min="11029" max="11029" width="11.140625" style="476" bestFit="1" customWidth="1"/>
    <col min="11030" max="11257" width="10.5703125" style="476"/>
    <col min="11258" max="11265" width="0" style="476" hidden="1" customWidth="1"/>
    <col min="11266" max="11268" width="3.7109375" style="476" customWidth="1"/>
    <col min="11269" max="11269" width="12.7109375" style="476" customWidth="1"/>
    <col min="11270" max="11270" width="47.42578125" style="476" customWidth="1"/>
    <col min="11271" max="11279" width="0" style="476" hidden="1" customWidth="1"/>
    <col min="11280" max="11280" width="11.7109375" style="476" customWidth="1"/>
    <col min="11281" max="11281" width="6.42578125" style="476" bestFit="1" customWidth="1"/>
    <col min="11282" max="11282" width="11.7109375" style="476" customWidth="1"/>
    <col min="11283" max="11283" width="0" style="476" hidden="1" customWidth="1"/>
    <col min="11284" max="11284" width="3.7109375" style="476" customWidth="1"/>
    <col min="11285" max="11285" width="11.140625" style="476" bestFit="1" customWidth="1"/>
    <col min="11286" max="11513" width="10.5703125" style="476"/>
    <col min="11514" max="11521" width="0" style="476" hidden="1" customWidth="1"/>
    <col min="11522" max="11524" width="3.7109375" style="476" customWidth="1"/>
    <col min="11525" max="11525" width="12.7109375" style="476" customWidth="1"/>
    <col min="11526" max="11526" width="47.42578125" style="476" customWidth="1"/>
    <col min="11527" max="11535" width="0" style="476" hidden="1" customWidth="1"/>
    <col min="11536" max="11536" width="11.7109375" style="476" customWidth="1"/>
    <col min="11537" max="11537" width="6.42578125" style="476" bestFit="1" customWidth="1"/>
    <col min="11538" max="11538" width="11.7109375" style="476" customWidth="1"/>
    <col min="11539" max="11539" width="0" style="476" hidden="1" customWidth="1"/>
    <col min="11540" max="11540" width="3.7109375" style="476" customWidth="1"/>
    <col min="11541" max="11541" width="11.140625" style="476" bestFit="1" customWidth="1"/>
    <col min="11542" max="11769" width="10.5703125" style="476"/>
    <col min="11770" max="11777" width="0" style="476" hidden="1" customWidth="1"/>
    <col min="11778" max="11780" width="3.7109375" style="476" customWidth="1"/>
    <col min="11781" max="11781" width="12.7109375" style="476" customWidth="1"/>
    <col min="11782" max="11782" width="47.42578125" style="476" customWidth="1"/>
    <col min="11783" max="11791" width="0" style="476" hidden="1" customWidth="1"/>
    <col min="11792" max="11792" width="11.7109375" style="476" customWidth="1"/>
    <col min="11793" max="11793" width="6.42578125" style="476" bestFit="1" customWidth="1"/>
    <col min="11794" max="11794" width="11.7109375" style="476" customWidth="1"/>
    <col min="11795" max="11795" width="0" style="476" hidden="1" customWidth="1"/>
    <col min="11796" max="11796" width="3.7109375" style="476" customWidth="1"/>
    <col min="11797" max="11797" width="11.140625" style="476" bestFit="1" customWidth="1"/>
    <col min="11798" max="12025" width="10.5703125" style="476"/>
    <col min="12026" max="12033" width="0" style="476" hidden="1" customWidth="1"/>
    <col min="12034" max="12036" width="3.7109375" style="476" customWidth="1"/>
    <col min="12037" max="12037" width="12.7109375" style="476" customWidth="1"/>
    <col min="12038" max="12038" width="47.42578125" style="476" customWidth="1"/>
    <col min="12039" max="12047" width="0" style="476" hidden="1" customWidth="1"/>
    <col min="12048" max="12048" width="11.7109375" style="476" customWidth="1"/>
    <col min="12049" max="12049" width="6.42578125" style="476" bestFit="1" customWidth="1"/>
    <col min="12050" max="12050" width="11.7109375" style="476" customWidth="1"/>
    <col min="12051" max="12051" width="0" style="476" hidden="1" customWidth="1"/>
    <col min="12052" max="12052" width="3.7109375" style="476" customWidth="1"/>
    <col min="12053" max="12053" width="11.140625" style="476" bestFit="1" customWidth="1"/>
    <col min="12054" max="12281" width="10.5703125" style="476"/>
    <col min="12282" max="12289" width="0" style="476" hidden="1" customWidth="1"/>
    <col min="12290" max="12292" width="3.7109375" style="476" customWidth="1"/>
    <col min="12293" max="12293" width="12.7109375" style="476" customWidth="1"/>
    <col min="12294" max="12294" width="47.42578125" style="476" customWidth="1"/>
    <col min="12295" max="12303" width="0" style="476" hidden="1" customWidth="1"/>
    <col min="12304" max="12304" width="11.7109375" style="476" customWidth="1"/>
    <col min="12305" max="12305" width="6.42578125" style="476" bestFit="1" customWidth="1"/>
    <col min="12306" max="12306" width="11.7109375" style="476" customWidth="1"/>
    <col min="12307" max="12307" width="0" style="476" hidden="1" customWidth="1"/>
    <col min="12308" max="12308" width="3.7109375" style="476" customWidth="1"/>
    <col min="12309" max="12309" width="11.140625" style="476" bestFit="1" customWidth="1"/>
    <col min="12310" max="12537" width="10.5703125" style="476"/>
    <col min="12538" max="12545" width="0" style="476" hidden="1" customWidth="1"/>
    <col min="12546" max="12548" width="3.7109375" style="476" customWidth="1"/>
    <col min="12549" max="12549" width="12.7109375" style="476" customWidth="1"/>
    <col min="12550" max="12550" width="47.42578125" style="476" customWidth="1"/>
    <col min="12551" max="12559" width="0" style="476" hidden="1" customWidth="1"/>
    <col min="12560" max="12560" width="11.7109375" style="476" customWidth="1"/>
    <col min="12561" max="12561" width="6.42578125" style="476" bestFit="1" customWidth="1"/>
    <col min="12562" max="12562" width="11.7109375" style="476" customWidth="1"/>
    <col min="12563" max="12563" width="0" style="476" hidden="1" customWidth="1"/>
    <col min="12564" max="12564" width="3.7109375" style="476" customWidth="1"/>
    <col min="12565" max="12565" width="11.140625" style="476" bestFit="1" customWidth="1"/>
    <col min="12566" max="12793" width="10.5703125" style="476"/>
    <col min="12794" max="12801" width="0" style="476" hidden="1" customWidth="1"/>
    <col min="12802" max="12804" width="3.7109375" style="476" customWidth="1"/>
    <col min="12805" max="12805" width="12.7109375" style="476" customWidth="1"/>
    <col min="12806" max="12806" width="47.42578125" style="476" customWidth="1"/>
    <col min="12807" max="12815" width="0" style="476" hidden="1" customWidth="1"/>
    <col min="12816" max="12816" width="11.7109375" style="476" customWidth="1"/>
    <col min="12817" max="12817" width="6.42578125" style="476" bestFit="1" customWidth="1"/>
    <col min="12818" max="12818" width="11.7109375" style="476" customWidth="1"/>
    <col min="12819" max="12819" width="0" style="476" hidden="1" customWidth="1"/>
    <col min="12820" max="12820" width="3.7109375" style="476" customWidth="1"/>
    <col min="12821" max="12821" width="11.140625" style="476" bestFit="1" customWidth="1"/>
    <col min="12822" max="13049" width="10.5703125" style="476"/>
    <col min="13050" max="13057" width="0" style="476" hidden="1" customWidth="1"/>
    <col min="13058" max="13060" width="3.7109375" style="476" customWidth="1"/>
    <col min="13061" max="13061" width="12.7109375" style="476" customWidth="1"/>
    <col min="13062" max="13062" width="47.42578125" style="476" customWidth="1"/>
    <col min="13063" max="13071" width="0" style="476" hidden="1" customWidth="1"/>
    <col min="13072" max="13072" width="11.7109375" style="476" customWidth="1"/>
    <col min="13073" max="13073" width="6.42578125" style="476" bestFit="1" customWidth="1"/>
    <col min="13074" max="13074" width="11.7109375" style="476" customWidth="1"/>
    <col min="13075" max="13075" width="0" style="476" hidden="1" customWidth="1"/>
    <col min="13076" max="13076" width="3.7109375" style="476" customWidth="1"/>
    <col min="13077" max="13077" width="11.140625" style="476" bestFit="1" customWidth="1"/>
    <col min="13078" max="13305" width="10.5703125" style="476"/>
    <col min="13306" max="13313" width="0" style="476" hidden="1" customWidth="1"/>
    <col min="13314" max="13316" width="3.7109375" style="476" customWidth="1"/>
    <col min="13317" max="13317" width="12.7109375" style="476" customWidth="1"/>
    <col min="13318" max="13318" width="47.42578125" style="476" customWidth="1"/>
    <col min="13319" max="13327" width="0" style="476" hidden="1" customWidth="1"/>
    <col min="13328" max="13328" width="11.7109375" style="476" customWidth="1"/>
    <col min="13329" max="13329" width="6.42578125" style="476" bestFit="1" customWidth="1"/>
    <col min="13330" max="13330" width="11.7109375" style="476" customWidth="1"/>
    <col min="13331" max="13331" width="0" style="476" hidden="1" customWidth="1"/>
    <col min="13332" max="13332" width="3.7109375" style="476" customWidth="1"/>
    <col min="13333" max="13333" width="11.140625" style="476" bestFit="1" customWidth="1"/>
    <col min="13334" max="13561" width="10.5703125" style="476"/>
    <col min="13562" max="13569" width="0" style="476" hidden="1" customWidth="1"/>
    <col min="13570" max="13572" width="3.7109375" style="476" customWidth="1"/>
    <col min="13573" max="13573" width="12.7109375" style="476" customWidth="1"/>
    <col min="13574" max="13574" width="47.42578125" style="476" customWidth="1"/>
    <col min="13575" max="13583" width="0" style="476" hidden="1" customWidth="1"/>
    <col min="13584" max="13584" width="11.7109375" style="476" customWidth="1"/>
    <col min="13585" max="13585" width="6.42578125" style="476" bestFit="1" customWidth="1"/>
    <col min="13586" max="13586" width="11.7109375" style="476" customWidth="1"/>
    <col min="13587" max="13587" width="0" style="476" hidden="1" customWidth="1"/>
    <col min="13588" max="13588" width="3.7109375" style="476" customWidth="1"/>
    <col min="13589" max="13589" width="11.140625" style="476" bestFit="1" customWidth="1"/>
    <col min="13590" max="13817" width="10.5703125" style="476"/>
    <col min="13818" max="13825" width="0" style="476" hidden="1" customWidth="1"/>
    <col min="13826" max="13828" width="3.7109375" style="476" customWidth="1"/>
    <col min="13829" max="13829" width="12.7109375" style="476" customWidth="1"/>
    <col min="13830" max="13830" width="47.42578125" style="476" customWidth="1"/>
    <col min="13831" max="13839" width="0" style="476" hidden="1" customWidth="1"/>
    <col min="13840" max="13840" width="11.7109375" style="476" customWidth="1"/>
    <col min="13841" max="13841" width="6.42578125" style="476" bestFit="1" customWidth="1"/>
    <col min="13842" max="13842" width="11.7109375" style="476" customWidth="1"/>
    <col min="13843" max="13843" width="0" style="476" hidden="1" customWidth="1"/>
    <col min="13844" max="13844" width="3.7109375" style="476" customWidth="1"/>
    <col min="13845" max="13845" width="11.140625" style="476" bestFit="1" customWidth="1"/>
    <col min="13846" max="14073" width="10.5703125" style="476"/>
    <col min="14074" max="14081" width="0" style="476" hidden="1" customWidth="1"/>
    <col min="14082" max="14084" width="3.7109375" style="476" customWidth="1"/>
    <col min="14085" max="14085" width="12.7109375" style="476" customWidth="1"/>
    <col min="14086" max="14086" width="47.42578125" style="476" customWidth="1"/>
    <col min="14087" max="14095" width="0" style="476" hidden="1" customWidth="1"/>
    <col min="14096" max="14096" width="11.7109375" style="476" customWidth="1"/>
    <col min="14097" max="14097" width="6.42578125" style="476" bestFit="1" customWidth="1"/>
    <col min="14098" max="14098" width="11.7109375" style="476" customWidth="1"/>
    <col min="14099" max="14099" width="0" style="476" hidden="1" customWidth="1"/>
    <col min="14100" max="14100" width="3.7109375" style="476" customWidth="1"/>
    <col min="14101" max="14101" width="11.140625" style="476" bestFit="1" customWidth="1"/>
    <col min="14102" max="14329" width="10.5703125" style="476"/>
    <col min="14330" max="14337" width="0" style="476" hidden="1" customWidth="1"/>
    <col min="14338" max="14340" width="3.7109375" style="476" customWidth="1"/>
    <col min="14341" max="14341" width="12.7109375" style="476" customWidth="1"/>
    <col min="14342" max="14342" width="47.42578125" style="476" customWidth="1"/>
    <col min="14343" max="14351" width="0" style="476" hidden="1" customWidth="1"/>
    <col min="14352" max="14352" width="11.7109375" style="476" customWidth="1"/>
    <col min="14353" max="14353" width="6.42578125" style="476" bestFit="1" customWidth="1"/>
    <col min="14354" max="14354" width="11.7109375" style="476" customWidth="1"/>
    <col min="14355" max="14355" width="0" style="476" hidden="1" customWidth="1"/>
    <col min="14356" max="14356" width="3.7109375" style="476" customWidth="1"/>
    <col min="14357" max="14357" width="11.140625" style="476" bestFit="1" customWidth="1"/>
    <col min="14358" max="14585" width="10.5703125" style="476"/>
    <col min="14586" max="14593" width="0" style="476" hidden="1" customWidth="1"/>
    <col min="14594" max="14596" width="3.7109375" style="476" customWidth="1"/>
    <col min="14597" max="14597" width="12.7109375" style="476" customWidth="1"/>
    <col min="14598" max="14598" width="47.42578125" style="476" customWidth="1"/>
    <col min="14599" max="14607" width="0" style="476" hidden="1" customWidth="1"/>
    <col min="14608" max="14608" width="11.7109375" style="476" customWidth="1"/>
    <col min="14609" max="14609" width="6.42578125" style="476" bestFit="1" customWidth="1"/>
    <col min="14610" max="14610" width="11.7109375" style="476" customWidth="1"/>
    <col min="14611" max="14611" width="0" style="476" hidden="1" customWidth="1"/>
    <col min="14612" max="14612" width="3.7109375" style="476" customWidth="1"/>
    <col min="14613" max="14613" width="11.140625" style="476" bestFit="1" customWidth="1"/>
    <col min="14614" max="14841" width="10.5703125" style="476"/>
    <col min="14842" max="14849" width="0" style="476" hidden="1" customWidth="1"/>
    <col min="14850" max="14852" width="3.7109375" style="476" customWidth="1"/>
    <col min="14853" max="14853" width="12.7109375" style="476" customWidth="1"/>
    <col min="14854" max="14854" width="47.42578125" style="476" customWidth="1"/>
    <col min="14855" max="14863" width="0" style="476" hidden="1" customWidth="1"/>
    <col min="14864" max="14864" width="11.7109375" style="476" customWidth="1"/>
    <col min="14865" max="14865" width="6.42578125" style="476" bestFit="1" customWidth="1"/>
    <col min="14866" max="14866" width="11.7109375" style="476" customWidth="1"/>
    <col min="14867" max="14867" width="0" style="476" hidden="1" customWidth="1"/>
    <col min="14868" max="14868" width="3.7109375" style="476" customWidth="1"/>
    <col min="14869" max="14869" width="11.140625" style="476" bestFit="1" customWidth="1"/>
    <col min="14870" max="15097" width="10.5703125" style="476"/>
    <col min="15098" max="15105" width="0" style="476" hidden="1" customWidth="1"/>
    <col min="15106" max="15108" width="3.7109375" style="476" customWidth="1"/>
    <col min="15109" max="15109" width="12.7109375" style="476" customWidth="1"/>
    <col min="15110" max="15110" width="47.42578125" style="476" customWidth="1"/>
    <col min="15111" max="15119" width="0" style="476" hidden="1" customWidth="1"/>
    <col min="15120" max="15120" width="11.7109375" style="476" customWidth="1"/>
    <col min="15121" max="15121" width="6.42578125" style="476" bestFit="1" customWidth="1"/>
    <col min="15122" max="15122" width="11.7109375" style="476" customWidth="1"/>
    <col min="15123" max="15123" width="0" style="476" hidden="1" customWidth="1"/>
    <col min="15124" max="15124" width="3.7109375" style="476" customWidth="1"/>
    <col min="15125" max="15125" width="11.140625" style="476" bestFit="1" customWidth="1"/>
    <col min="15126" max="15353" width="10.5703125" style="476"/>
    <col min="15354" max="15361" width="0" style="476" hidden="1" customWidth="1"/>
    <col min="15362" max="15364" width="3.7109375" style="476" customWidth="1"/>
    <col min="15365" max="15365" width="12.7109375" style="476" customWidth="1"/>
    <col min="15366" max="15366" width="47.42578125" style="476" customWidth="1"/>
    <col min="15367" max="15375" width="0" style="476" hidden="1" customWidth="1"/>
    <col min="15376" max="15376" width="11.7109375" style="476" customWidth="1"/>
    <col min="15377" max="15377" width="6.42578125" style="476" bestFit="1" customWidth="1"/>
    <col min="15378" max="15378" width="11.7109375" style="476" customWidth="1"/>
    <col min="15379" max="15379" width="0" style="476" hidden="1" customWidth="1"/>
    <col min="15380" max="15380" width="3.7109375" style="476" customWidth="1"/>
    <col min="15381" max="15381" width="11.140625" style="476" bestFit="1" customWidth="1"/>
    <col min="15382" max="15609" width="10.5703125" style="476"/>
    <col min="15610" max="15617" width="0" style="476" hidden="1" customWidth="1"/>
    <col min="15618" max="15620" width="3.7109375" style="476" customWidth="1"/>
    <col min="15621" max="15621" width="12.7109375" style="476" customWidth="1"/>
    <col min="15622" max="15622" width="47.42578125" style="476" customWidth="1"/>
    <col min="15623" max="15631" width="0" style="476" hidden="1" customWidth="1"/>
    <col min="15632" max="15632" width="11.7109375" style="476" customWidth="1"/>
    <col min="15633" max="15633" width="6.42578125" style="476" bestFit="1" customWidth="1"/>
    <col min="15634" max="15634" width="11.7109375" style="476" customWidth="1"/>
    <col min="15635" max="15635" width="0" style="476" hidden="1" customWidth="1"/>
    <col min="15636" max="15636" width="3.7109375" style="476" customWidth="1"/>
    <col min="15637" max="15637" width="11.140625" style="476" bestFit="1" customWidth="1"/>
    <col min="15638" max="15865" width="10.5703125" style="476"/>
    <col min="15866" max="15873" width="0" style="476" hidden="1" customWidth="1"/>
    <col min="15874" max="15876" width="3.7109375" style="476" customWidth="1"/>
    <col min="15877" max="15877" width="12.7109375" style="476" customWidth="1"/>
    <col min="15878" max="15878" width="47.42578125" style="476" customWidth="1"/>
    <col min="15879" max="15887" width="0" style="476" hidden="1" customWidth="1"/>
    <col min="15888" max="15888" width="11.7109375" style="476" customWidth="1"/>
    <col min="15889" max="15889" width="6.42578125" style="476" bestFit="1" customWidth="1"/>
    <col min="15890" max="15890" width="11.7109375" style="476" customWidth="1"/>
    <col min="15891" max="15891" width="0" style="476" hidden="1" customWidth="1"/>
    <col min="15892" max="15892" width="3.7109375" style="476" customWidth="1"/>
    <col min="15893" max="15893" width="11.140625" style="476" bestFit="1" customWidth="1"/>
    <col min="15894" max="16121" width="10.5703125" style="476"/>
    <col min="16122" max="16129" width="0" style="476" hidden="1" customWidth="1"/>
    <col min="16130" max="16132" width="3.7109375" style="476" customWidth="1"/>
    <col min="16133" max="16133" width="12.7109375" style="476" customWidth="1"/>
    <col min="16134" max="16134" width="47.42578125" style="476" customWidth="1"/>
    <col min="16135" max="16143" width="0" style="476" hidden="1" customWidth="1"/>
    <col min="16144" max="16144" width="11.7109375" style="476" customWidth="1"/>
    <col min="16145" max="16145" width="6.42578125" style="476" bestFit="1" customWidth="1"/>
    <col min="16146" max="16146" width="11.7109375" style="476" customWidth="1"/>
    <col min="16147" max="16147" width="0" style="476" hidden="1" customWidth="1"/>
    <col min="16148" max="16148" width="3.7109375" style="476" customWidth="1"/>
    <col min="16149" max="16149" width="11.140625" style="476" bestFit="1" customWidth="1"/>
    <col min="16150"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84"/>
      <c r="V4" s="484"/>
      <c r="W4" s="484"/>
      <c r="X4" s="484"/>
      <c r="Y4" s="484"/>
      <c r="Z4" s="477"/>
    </row>
    <row r="5" spans="1:33" ht="22.5" customHeight="1">
      <c r="J5" s="481"/>
      <c r="K5" s="481"/>
      <c r="L5" s="1226" t="s">
        <v>666</v>
      </c>
      <c r="M5" s="1226"/>
      <c r="N5" s="1226"/>
      <c r="O5" s="1226"/>
      <c r="P5" s="1226"/>
      <c r="Q5" s="1226"/>
      <c r="R5" s="1226"/>
      <c r="S5" s="1226"/>
      <c r="T5" s="1226"/>
      <c r="U5" s="579"/>
      <c r="V5" s="523"/>
      <c r="W5" s="523"/>
      <c r="X5" s="585"/>
      <c r="Y5" s="585"/>
      <c r="Z5" s="497"/>
    </row>
    <row r="6" spans="1:33" ht="3" customHeight="1">
      <c r="J6" s="481"/>
      <c r="K6" s="481"/>
      <c r="L6" s="477"/>
      <c r="M6" s="477"/>
      <c r="N6" s="477"/>
      <c r="O6" s="480"/>
      <c r="P6" s="480"/>
      <c r="Q6" s="480"/>
      <c r="R6" s="480"/>
      <c r="S6" s="480"/>
      <c r="T6" s="480"/>
      <c r="U6" s="477"/>
      <c r="V6" s="477"/>
    </row>
    <row r="7" spans="1:33" s="523" customFormat="1" ht="22.5">
      <c r="A7" s="585"/>
      <c r="B7" s="585"/>
      <c r="C7" s="585"/>
      <c r="D7" s="585"/>
      <c r="E7" s="585"/>
      <c r="F7" s="585"/>
      <c r="G7" s="591"/>
      <c r="H7" s="591"/>
      <c r="I7" s="531"/>
      <c r="J7" s="529"/>
      <c r="K7" s="529"/>
      <c r="L7" s="524"/>
      <c r="M7" s="617" t="s">
        <v>502</v>
      </c>
      <c r="N7" s="666"/>
      <c r="O7" s="1258" t="str">
        <f>IF(NameOrPr_ch="",IF(NameOrPr="","",NameOrPr),NameOrPr_ch)</f>
        <v>Комитет по тарифам и ценовой политике Лен.области (ЛенРТК)</v>
      </c>
      <c r="P7" s="1259"/>
      <c r="Q7" s="1259"/>
      <c r="R7" s="1259"/>
      <c r="S7" s="1259"/>
      <c r="T7" s="1260"/>
      <c r="U7" s="669"/>
      <c r="V7" s="524"/>
      <c r="AC7" s="585"/>
      <c r="AD7" s="585"/>
      <c r="AE7" s="585"/>
      <c r="AF7" s="585"/>
      <c r="AG7" s="585"/>
    </row>
    <row r="8" spans="1:33" s="491" customFormat="1" ht="18.75">
      <c r="A8" s="505"/>
      <c r="B8" s="505"/>
      <c r="C8" s="505"/>
      <c r="D8" s="505"/>
      <c r="E8" s="505"/>
      <c r="F8" s="505"/>
      <c r="G8" s="505"/>
      <c r="H8" s="505"/>
      <c r="L8" s="499"/>
      <c r="M8" s="617" t="s">
        <v>596</v>
      </c>
      <c r="N8" s="666"/>
      <c r="O8" s="1258" t="str">
        <f>IF(datePr_ch="",IF(datePr="","",datePr),datePr_ch)</f>
        <v>19.12.2019</v>
      </c>
      <c r="P8" s="1259"/>
      <c r="Q8" s="1259"/>
      <c r="R8" s="1259"/>
      <c r="S8" s="1259"/>
      <c r="T8" s="1260"/>
      <c r="U8" s="667"/>
      <c r="V8" s="486"/>
      <c r="AC8" s="505"/>
      <c r="AD8" s="505"/>
      <c r="AE8" s="505"/>
      <c r="AF8" s="505"/>
      <c r="AG8" s="505"/>
    </row>
    <row r="9" spans="1:33" s="491" customFormat="1" ht="18.75">
      <c r="A9" s="505"/>
      <c r="B9" s="505"/>
      <c r="C9" s="505"/>
      <c r="D9" s="505"/>
      <c r="E9" s="505"/>
      <c r="F9" s="505"/>
      <c r="G9" s="505"/>
      <c r="H9" s="505"/>
      <c r="L9" s="552"/>
      <c r="M9" s="617" t="s">
        <v>595</v>
      </c>
      <c r="N9" s="666"/>
      <c r="O9" s="1258" t="str">
        <f>IF(numberPr_ch="",IF(numberPr="","",numberPr),numberPr_ch)</f>
        <v>530-п</v>
      </c>
      <c r="P9" s="1259"/>
      <c r="Q9" s="1259"/>
      <c r="R9" s="1259"/>
      <c r="S9" s="1259"/>
      <c r="T9" s="1260"/>
      <c r="U9" s="667"/>
      <c r="V9" s="486"/>
      <c r="AC9" s="505"/>
      <c r="AD9" s="505"/>
      <c r="AE9" s="505"/>
      <c r="AF9" s="505"/>
      <c r="AG9" s="505"/>
    </row>
    <row r="10" spans="1:33" s="491" customFormat="1" ht="18.75">
      <c r="A10" s="505"/>
      <c r="B10" s="505"/>
      <c r="C10" s="505"/>
      <c r="D10" s="505"/>
      <c r="E10" s="505"/>
      <c r="F10" s="505"/>
      <c r="G10" s="505"/>
      <c r="H10" s="505"/>
      <c r="L10" s="552"/>
      <c r="M10" s="617" t="s">
        <v>501</v>
      </c>
      <c r="N10" s="666"/>
      <c r="O10" s="1258" t="str">
        <f>IF(IstPub_ch="",IF(IstPub="","",IstPub),IstPub_ch)</f>
        <v>http://tarif.lenobl.ru/dokumenty/docs_category_3/</v>
      </c>
      <c r="P10" s="1259"/>
      <c r="Q10" s="1259"/>
      <c r="R10" s="1259"/>
      <c r="S10" s="1259"/>
      <c r="T10" s="1260"/>
      <c r="U10" s="667"/>
      <c r="V10" s="486"/>
      <c r="AC10" s="505"/>
      <c r="AD10" s="505"/>
      <c r="AE10" s="505"/>
      <c r="AF10" s="505"/>
      <c r="AG10" s="505"/>
    </row>
    <row r="11" spans="1:33" s="491" customFormat="1" ht="11.25" hidden="1">
      <c r="A11" s="505"/>
      <c r="B11" s="505"/>
      <c r="C11" s="505"/>
      <c r="D11" s="505"/>
      <c r="E11" s="505"/>
      <c r="F11" s="505"/>
      <c r="G11" s="505"/>
      <c r="H11" s="505"/>
      <c r="L11" s="552"/>
      <c r="M11" s="552"/>
      <c r="N11" s="566"/>
      <c r="O11" s="582"/>
      <c r="P11" s="582"/>
      <c r="Q11" s="582"/>
      <c r="R11" s="582"/>
      <c r="S11" s="582"/>
      <c r="T11" s="582"/>
      <c r="U11" s="486"/>
      <c r="V11" s="486"/>
      <c r="Z11" s="503" t="s">
        <v>373</v>
      </c>
      <c r="AC11" s="505"/>
      <c r="AD11" s="505"/>
      <c r="AE11" s="505"/>
      <c r="AF11" s="505"/>
      <c r="AG11" s="505"/>
    </row>
    <row r="12" spans="1:33">
      <c r="J12" s="481"/>
      <c r="K12" s="481"/>
      <c r="L12" s="477"/>
      <c r="M12" s="477"/>
      <c r="N12" s="477"/>
      <c r="O12" s="1254"/>
      <c r="P12" s="1254"/>
      <c r="Q12" s="1254"/>
      <c r="R12" s="1254"/>
      <c r="S12" s="1254"/>
      <c r="T12" s="1254"/>
      <c r="U12" s="1254"/>
      <c r="V12" s="1254"/>
      <c r="W12" s="1254"/>
      <c r="X12" s="1254"/>
      <c r="Y12" s="1254"/>
      <c r="Z12" s="1254"/>
    </row>
    <row r="13" spans="1:33" ht="14.25" customHeight="1">
      <c r="J13" s="481"/>
      <c r="K13" s="481"/>
      <c r="L13" s="1239" t="s">
        <v>454</v>
      </c>
      <c r="M13" s="1239"/>
      <c r="N13" s="1239"/>
      <c r="O13" s="1239"/>
      <c r="P13" s="1239"/>
      <c r="Q13" s="1239"/>
      <c r="R13" s="1239"/>
      <c r="S13" s="1239"/>
      <c r="T13" s="1239"/>
      <c r="U13" s="1239"/>
      <c r="V13" s="1239"/>
      <c r="W13" s="1239"/>
      <c r="X13" s="1239"/>
      <c r="Y13" s="1239"/>
      <c r="Z13" s="1239"/>
      <c r="AA13" s="1239"/>
      <c r="AB13" s="1164" t="s">
        <v>455</v>
      </c>
    </row>
    <row r="14" spans="1:33" ht="14.25" customHeight="1">
      <c r="J14" s="481"/>
      <c r="K14" s="481"/>
      <c r="L14" s="1239" t="s">
        <v>92</v>
      </c>
      <c r="M14" s="1239" t="s">
        <v>639</v>
      </c>
      <c r="N14" s="578"/>
      <c r="O14" s="1164" t="s">
        <v>641</v>
      </c>
      <c r="P14" s="1164"/>
      <c r="Q14" s="1164"/>
      <c r="R14" s="1164"/>
      <c r="S14" s="1164"/>
      <c r="T14" s="1164"/>
      <c r="U14" s="1164"/>
      <c r="V14" s="1164"/>
      <c r="W14" s="1164"/>
      <c r="X14" s="1164"/>
      <c r="Y14" s="1164"/>
      <c r="Z14" s="1239" t="s">
        <v>341</v>
      </c>
      <c r="AA14" s="1253" t="s">
        <v>275</v>
      </c>
      <c r="AB14" s="1164"/>
    </row>
    <row r="15" spans="1:33" s="523" customFormat="1" ht="14.25" customHeight="1">
      <c r="A15" s="585"/>
      <c r="B15" s="585"/>
      <c r="C15" s="585"/>
      <c r="D15" s="585"/>
      <c r="E15" s="585"/>
      <c r="F15" s="585"/>
      <c r="G15" s="591"/>
      <c r="H15" s="591"/>
      <c r="I15" s="531"/>
      <c r="J15" s="529"/>
      <c r="K15" s="529"/>
      <c r="L15" s="1239"/>
      <c r="M15" s="1239"/>
      <c r="N15" s="578"/>
      <c r="O15" s="1267" t="s">
        <v>667</v>
      </c>
      <c r="P15" s="1267" t="s">
        <v>620</v>
      </c>
      <c r="Q15" s="1267" t="s">
        <v>621</v>
      </c>
      <c r="R15" s="1267" t="s">
        <v>271</v>
      </c>
      <c r="S15" s="1267"/>
      <c r="T15" s="1267" t="s">
        <v>271</v>
      </c>
      <c r="U15" s="1267"/>
      <c r="V15" s="652"/>
      <c r="W15" s="1266" t="s">
        <v>654</v>
      </c>
      <c r="X15" s="1266"/>
      <c r="Y15" s="1266"/>
      <c r="Z15" s="1239"/>
      <c r="AA15" s="1253"/>
      <c r="AB15" s="1164"/>
      <c r="AC15" s="585"/>
      <c r="AD15" s="585"/>
      <c r="AE15" s="585"/>
      <c r="AF15" s="585"/>
      <c r="AG15" s="585"/>
    </row>
    <row r="16" spans="1:33" ht="56.25" customHeight="1">
      <c r="J16" s="481"/>
      <c r="K16" s="481"/>
      <c r="L16" s="1239"/>
      <c r="M16" s="1239"/>
      <c r="N16" s="578"/>
      <c r="O16" s="1267"/>
      <c r="P16" s="1267"/>
      <c r="Q16" s="1267"/>
      <c r="R16" s="535" t="s">
        <v>622</v>
      </c>
      <c r="S16" s="535" t="s">
        <v>623</v>
      </c>
      <c r="T16" s="535" t="s">
        <v>624</v>
      </c>
      <c r="U16" s="535" t="s">
        <v>625</v>
      </c>
      <c r="V16" s="535"/>
      <c r="W16" s="536" t="s">
        <v>274</v>
      </c>
      <c r="X16" s="1263" t="s">
        <v>273</v>
      </c>
      <c r="Y16" s="1263"/>
      <c r="Z16" s="1239"/>
      <c r="AA16" s="1253"/>
      <c r="AB16" s="1164"/>
    </row>
    <row r="17" spans="1:33">
      <c r="J17" s="481"/>
      <c r="K17" s="489">
        <v>1</v>
      </c>
      <c r="L17" s="478" t="s">
        <v>93</v>
      </c>
      <c r="M17" s="478" t="s">
        <v>49</v>
      </c>
      <c r="N17" s="496" t="s">
        <v>49</v>
      </c>
      <c r="O17" s="487">
        <f ca="1">OFFSET(O17,0,-1)+1</f>
        <v>3</v>
      </c>
      <c r="P17" s="487">
        <f t="shared" ref="P17:W17" ca="1" si="0">OFFSET(P17,0,-1)+1</f>
        <v>4</v>
      </c>
      <c r="Q17" s="487">
        <f t="shared" ca="1" si="0"/>
        <v>5</v>
      </c>
      <c r="R17" s="487">
        <f t="shared" ca="1" si="0"/>
        <v>6</v>
      </c>
      <c r="S17" s="487">
        <f t="shared" ca="1" si="0"/>
        <v>7</v>
      </c>
      <c r="T17" s="487">
        <f t="shared" ca="1" si="0"/>
        <v>8</v>
      </c>
      <c r="U17" s="487">
        <f t="shared" ca="1" si="0"/>
        <v>9</v>
      </c>
      <c r="V17" s="495">
        <f ca="1">OFFSET(V17,0,-1)</f>
        <v>9</v>
      </c>
      <c r="W17" s="487">
        <f t="shared" ca="1" si="0"/>
        <v>10</v>
      </c>
      <c r="X17" s="1228">
        <f ca="1">OFFSET(X17,0,-1)+1</f>
        <v>11</v>
      </c>
      <c r="Y17" s="1228"/>
      <c r="Z17" s="487">
        <f ca="1">OFFSET(Z17,0,-2)+1</f>
        <v>12</v>
      </c>
      <c r="AB17" s="487">
        <f ca="1">OFFSET(AB17,0,-2)+1</f>
        <v>13</v>
      </c>
    </row>
    <row r="18" spans="1:33" ht="22.5">
      <c r="A18" s="1212">
        <v>1</v>
      </c>
      <c r="B18" s="1053"/>
      <c r="C18" s="1053"/>
      <c r="D18" s="1053"/>
      <c r="E18" s="1054"/>
      <c r="F18" s="1055"/>
      <c r="G18" s="1053"/>
      <c r="H18" s="1053"/>
      <c r="I18" s="1041"/>
      <c r="J18" s="1046"/>
      <c r="K18" s="1046"/>
      <c r="L18" s="593">
        <f>mergeValue(A18)</f>
        <v>1</v>
      </c>
      <c r="M18" s="641" t="s">
        <v>20</v>
      </c>
      <c r="N18" s="580"/>
      <c r="O18" s="1255"/>
      <c r="P18" s="1255"/>
      <c r="Q18" s="1255"/>
      <c r="R18" s="1255"/>
      <c r="S18" s="1255"/>
      <c r="T18" s="1255"/>
      <c r="U18" s="1255"/>
      <c r="V18" s="1255"/>
      <c r="W18" s="1255"/>
      <c r="X18" s="1255"/>
      <c r="Y18" s="1255"/>
      <c r="Z18" s="1255"/>
      <c r="AA18" s="1255"/>
      <c r="AB18" s="630" t="s">
        <v>476</v>
      </c>
    </row>
    <row r="19" spans="1:33" ht="22.5">
      <c r="A19" s="1212"/>
      <c r="B19" s="1212">
        <v>1</v>
      </c>
      <c r="C19" s="1053"/>
      <c r="D19" s="1053"/>
      <c r="E19" s="1055"/>
      <c r="F19" s="1055"/>
      <c r="G19" s="1053"/>
      <c r="H19" s="1053"/>
      <c r="I19" s="1048"/>
      <c r="J19" s="1043"/>
      <c r="K19" s="1042"/>
      <c r="L19" s="593" t="str">
        <f>mergeValue(A19) &amp;"."&amp; mergeValue(B19)</f>
        <v>1.1</v>
      </c>
      <c r="M19" s="546" t="s">
        <v>16</v>
      </c>
      <c r="N19" s="580"/>
      <c r="O19" s="1255"/>
      <c r="P19" s="1255"/>
      <c r="Q19" s="1255"/>
      <c r="R19" s="1255"/>
      <c r="S19" s="1255"/>
      <c r="T19" s="1255"/>
      <c r="U19" s="1255"/>
      <c r="V19" s="1255"/>
      <c r="W19" s="1255"/>
      <c r="X19" s="1255"/>
      <c r="Y19" s="1255"/>
      <c r="Z19" s="1255"/>
      <c r="AA19" s="1255"/>
      <c r="AB19" s="630" t="s">
        <v>477</v>
      </c>
    </row>
    <row r="20" spans="1:33" ht="22.5">
      <c r="A20" s="1212"/>
      <c r="B20" s="1212"/>
      <c r="C20" s="1212">
        <v>1</v>
      </c>
      <c r="D20" s="1053"/>
      <c r="E20" s="1055"/>
      <c r="F20" s="1055"/>
      <c r="G20" s="1053"/>
      <c r="H20" s="1053"/>
      <c r="I20" s="1048"/>
      <c r="J20" s="1043"/>
      <c r="K20" s="1042"/>
      <c r="L20" s="593" t="str">
        <f>mergeValue(A20) &amp;"."&amp; mergeValue(B20)&amp;"."&amp; mergeValue(C20)</f>
        <v>1.1.1</v>
      </c>
      <c r="M20" s="547" t="s">
        <v>7</v>
      </c>
      <c r="N20" s="580"/>
      <c r="O20" s="1255"/>
      <c r="P20" s="1255"/>
      <c r="Q20" s="1255"/>
      <c r="R20" s="1255"/>
      <c r="S20" s="1255"/>
      <c r="T20" s="1255"/>
      <c r="U20" s="1255"/>
      <c r="V20" s="1255"/>
      <c r="W20" s="1255"/>
      <c r="X20" s="1255"/>
      <c r="Y20" s="1255"/>
      <c r="Z20" s="1255"/>
      <c r="AA20" s="1255"/>
      <c r="AB20" s="630" t="s">
        <v>633</v>
      </c>
    </row>
    <row r="21" spans="1:33" ht="22.5">
      <c r="A21" s="1212"/>
      <c r="B21" s="1212"/>
      <c r="C21" s="1212"/>
      <c r="D21" s="1212">
        <v>1</v>
      </c>
      <c r="E21" s="1055"/>
      <c r="F21" s="1055"/>
      <c r="G21" s="1053"/>
      <c r="H21" s="1053"/>
      <c r="I21" s="1048"/>
      <c r="J21" s="1043"/>
      <c r="K21" s="1042"/>
      <c r="L21" s="593" t="str">
        <f>mergeValue(A21) &amp;"."&amp; mergeValue(B21)&amp;"."&amp; mergeValue(C21)&amp;"."&amp; mergeValue(D21)</f>
        <v>1.1.1.1</v>
      </c>
      <c r="M21" s="548" t="s">
        <v>22</v>
      </c>
      <c r="N21" s="580"/>
      <c r="O21" s="1255"/>
      <c r="P21" s="1255"/>
      <c r="Q21" s="1255"/>
      <c r="R21" s="1255"/>
      <c r="S21" s="1255"/>
      <c r="T21" s="1255"/>
      <c r="U21" s="1255"/>
      <c r="V21" s="1255"/>
      <c r="W21" s="1255"/>
      <c r="X21" s="1255"/>
      <c r="Y21" s="1255"/>
      <c r="Z21" s="1255"/>
      <c r="AA21" s="1255"/>
      <c r="AB21" s="630" t="s">
        <v>634</v>
      </c>
    </row>
    <row r="22" spans="1:33" ht="0.2" customHeight="1">
      <c r="A22" s="1212"/>
      <c r="B22" s="1212"/>
      <c r="C22" s="1212"/>
      <c r="D22" s="1212"/>
      <c r="E22" s="1212">
        <v>1</v>
      </c>
      <c r="F22" s="1055"/>
      <c r="G22" s="1053"/>
      <c r="H22" s="1053"/>
      <c r="I22" s="1047"/>
      <c r="J22" s="1043"/>
      <c r="K22" s="1042"/>
      <c r="L22" s="593"/>
      <c r="M22" s="554"/>
      <c r="N22" s="581"/>
      <c r="O22" s="631"/>
      <c r="P22" s="631"/>
      <c r="Q22" s="631"/>
      <c r="R22" s="631"/>
      <c r="S22" s="631"/>
      <c r="T22" s="631"/>
      <c r="U22" s="631"/>
      <c r="V22" s="631"/>
      <c r="W22" s="631"/>
      <c r="X22" s="631"/>
      <c r="Y22" s="631"/>
      <c r="Z22" s="631"/>
      <c r="AA22" s="508"/>
      <c r="AB22" s="630"/>
    </row>
    <row r="23" spans="1:33" ht="90">
      <c r="A23" s="1212"/>
      <c r="B23" s="1212"/>
      <c r="C23" s="1212"/>
      <c r="D23" s="1212"/>
      <c r="E23" s="1212"/>
      <c r="F23" s="1212">
        <v>1</v>
      </c>
      <c r="G23" s="1053"/>
      <c r="H23" s="1053"/>
      <c r="I23" s="1264"/>
      <c r="J23" s="1043"/>
      <c r="K23" s="1042"/>
      <c r="L23" s="593" t="str">
        <f>mergeValue(A23) &amp;"."&amp; mergeValue(B23)&amp;"."&amp; mergeValue(C23)&amp;"."&amp; mergeValue(D23)&amp;"."&amp; mergeValue(F23)</f>
        <v>1.1.1.1.1</v>
      </c>
      <c r="M23" s="555" t="s">
        <v>10</v>
      </c>
      <c r="N23" s="581"/>
      <c r="O23" s="1215"/>
      <c r="P23" s="1216"/>
      <c r="Q23" s="1216"/>
      <c r="R23" s="1216"/>
      <c r="S23" s="1216"/>
      <c r="T23" s="1216"/>
      <c r="U23" s="1216"/>
      <c r="V23" s="1216"/>
      <c r="W23" s="1216"/>
      <c r="X23" s="1216"/>
      <c r="Y23" s="1216"/>
      <c r="Z23" s="1216"/>
      <c r="AA23" s="1217"/>
      <c r="AB23" s="630" t="s">
        <v>635</v>
      </c>
      <c r="AD23" s="504" t="str">
        <f>strCheckUnique(AE23:AE28)</f>
        <v/>
      </c>
      <c r="AF23" s="504"/>
    </row>
    <row r="24" spans="1:33" ht="135">
      <c r="A24" s="1212"/>
      <c r="B24" s="1212"/>
      <c r="C24" s="1212"/>
      <c r="D24" s="1212"/>
      <c r="E24" s="1212"/>
      <c r="F24" s="1212"/>
      <c r="G24" s="1212">
        <v>1</v>
      </c>
      <c r="H24" s="1053"/>
      <c r="I24" s="1264"/>
      <c r="J24" s="1265"/>
      <c r="K24" s="1049"/>
      <c r="L24" s="593" t="str">
        <f>mergeValue(A24) &amp;"."&amp; mergeValue(B24)&amp;"."&amp; mergeValue(C24)&amp;"."&amp; mergeValue(D24)&amp;"."&amp; mergeValue(F24)&amp;"."&amp; mergeValue(G24)</f>
        <v>1.1.1.1.1.1</v>
      </c>
      <c r="M24" s="1069" t="s">
        <v>650</v>
      </c>
      <c r="N24" s="646"/>
      <c r="O24" s="562"/>
      <c r="P24" s="562"/>
      <c r="Q24" s="562"/>
      <c r="R24" s="493"/>
      <c r="S24" s="1095"/>
      <c r="T24" s="493"/>
      <c r="U24" s="1095"/>
      <c r="V24" s="584" t="str">
        <f>W24 &amp; "-" &amp; Y24</f>
        <v>-</v>
      </c>
      <c r="W24" s="1247"/>
      <c r="X24" s="1219" t="s">
        <v>84</v>
      </c>
      <c r="Y24" s="1247"/>
      <c r="Z24" s="1219" t="s">
        <v>85</v>
      </c>
      <c r="AA24" s="537"/>
      <c r="AB24" s="630" t="s">
        <v>668</v>
      </c>
      <c r="AC24" s="500" t="str">
        <f>strCheckDate(O24:AA24)</f>
        <v/>
      </c>
      <c r="AD24" s="504"/>
      <c r="AE24" s="504" t="str">
        <f>IF(M24="","",M24 )</f>
        <v>горячая вода в системе централизованного теплоснабжения на горячее водоснабжение</v>
      </c>
      <c r="AF24" s="504"/>
      <c r="AG24" s="504"/>
    </row>
    <row r="25" spans="1:33" ht="99" customHeight="1">
      <c r="A25" s="1212"/>
      <c r="B25" s="1212"/>
      <c r="C25" s="1212"/>
      <c r="D25" s="1212"/>
      <c r="E25" s="1212"/>
      <c r="F25" s="1212"/>
      <c r="G25" s="1212"/>
      <c r="H25" s="1053">
        <v>1</v>
      </c>
      <c r="I25" s="1264"/>
      <c r="J25" s="1265"/>
      <c r="K25" s="1049"/>
      <c r="L25" s="593" t="str">
        <f>mergeValue(A25) &amp;"."&amp; mergeValue(B25)&amp;"."&amp; mergeValue(C25)&amp;"."&amp; mergeValue(D25)&amp;"."&amp; mergeValue(F25)&amp;"."&amp; mergeValue(G25)&amp;"."&amp; mergeValue(H25)</f>
        <v>1.1.1.1.1.1.1</v>
      </c>
      <c r="M25" s="1071"/>
      <c r="N25" s="494"/>
      <c r="O25" s="562"/>
      <c r="P25" s="562"/>
      <c r="Q25" s="562"/>
      <c r="R25" s="493"/>
      <c r="S25" s="1095"/>
      <c r="T25" s="493"/>
      <c r="U25" s="1095"/>
      <c r="V25" s="584" t="str">
        <f>W25 &amp; "-" &amp; Y25</f>
        <v>-</v>
      </c>
      <c r="W25" s="1247"/>
      <c r="X25" s="1219"/>
      <c r="Y25" s="1247"/>
      <c r="Z25" s="1219"/>
      <c r="AA25" s="670"/>
      <c r="AB25" s="1229" t="s">
        <v>669</v>
      </c>
      <c r="AC25" s="500" t="str">
        <f>strCheckDate(O25:AA25)</f>
        <v/>
      </c>
      <c r="AF25" s="504"/>
    </row>
    <row r="26" spans="1:33" ht="14.25" hidden="1" customHeight="1">
      <c r="A26" s="1212"/>
      <c r="B26" s="1212"/>
      <c r="C26" s="1212"/>
      <c r="D26" s="1212"/>
      <c r="E26" s="1212"/>
      <c r="F26" s="1212"/>
      <c r="G26" s="1212"/>
      <c r="H26" s="1053"/>
      <c r="I26" s="1264"/>
      <c r="J26" s="1265"/>
      <c r="K26" s="1049"/>
      <c r="L26" s="600"/>
      <c r="M26" s="646"/>
      <c r="N26" s="646"/>
      <c r="O26" s="562"/>
      <c r="P26" s="493"/>
      <c r="Q26" s="493"/>
      <c r="R26" s="493"/>
      <c r="S26" s="493"/>
      <c r="T26" s="493"/>
      <c r="U26" s="559"/>
      <c r="V26" s="584"/>
      <c r="W26" s="1218"/>
      <c r="X26" s="1219"/>
      <c r="Y26" s="1218"/>
      <c r="Z26" s="1219"/>
      <c r="AA26" s="537"/>
      <c r="AB26" s="1230"/>
      <c r="AF26" s="504">
        <f ca="1">OFFSET(AF26,-1,0)</f>
        <v>0</v>
      </c>
    </row>
    <row r="27" spans="1:33" s="475" customFormat="1" ht="15" customHeight="1">
      <c r="A27" s="1212"/>
      <c r="B27" s="1212"/>
      <c r="C27" s="1212"/>
      <c r="D27" s="1212"/>
      <c r="E27" s="1212"/>
      <c r="F27" s="1212"/>
      <c r="G27" s="1212"/>
      <c r="H27" s="1053"/>
      <c r="I27" s="1264"/>
      <c r="J27" s="1265"/>
      <c r="K27" s="1050"/>
      <c r="L27" s="538"/>
      <c r="M27" s="557" t="s">
        <v>41</v>
      </c>
      <c r="N27" s="551"/>
      <c r="O27" s="545"/>
      <c r="P27" s="545"/>
      <c r="Q27" s="545"/>
      <c r="R27" s="545"/>
      <c r="S27" s="545"/>
      <c r="T27" s="545"/>
      <c r="U27" s="545"/>
      <c r="V27" s="545"/>
      <c r="W27" s="563"/>
      <c r="X27" s="564"/>
      <c r="Y27" s="563"/>
      <c r="Z27" s="551"/>
      <c r="AA27" s="560"/>
      <c r="AB27" s="1231"/>
      <c r="AC27" s="501"/>
      <c r="AD27" s="501"/>
      <c r="AE27" s="501"/>
      <c r="AF27" s="501"/>
      <c r="AG27" s="501"/>
    </row>
    <row r="28" spans="1:33" s="475" customFormat="1" ht="15" customHeight="1">
      <c r="A28" s="1212"/>
      <c r="B28" s="1212"/>
      <c r="C28" s="1212"/>
      <c r="D28" s="1212"/>
      <c r="E28" s="1212"/>
      <c r="F28" s="1212"/>
      <c r="G28" s="1053"/>
      <c r="H28" s="1053"/>
      <c r="I28" s="1264"/>
      <c r="J28" s="1051"/>
      <c r="K28" s="1050"/>
      <c r="L28" s="538"/>
      <c r="M28" s="556" t="s">
        <v>25</v>
      </c>
      <c r="N28" s="557"/>
      <c r="O28" s="557"/>
      <c r="P28" s="557"/>
      <c r="Q28" s="557"/>
      <c r="R28" s="557"/>
      <c r="S28" s="557"/>
      <c r="T28" s="557"/>
      <c r="U28" s="557"/>
      <c r="V28" s="557"/>
      <c r="W28" s="557"/>
      <c r="X28" s="557"/>
      <c r="Y28" s="557"/>
      <c r="Z28" s="557"/>
      <c r="AA28" s="557"/>
      <c r="AB28" s="560"/>
      <c r="AC28" s="501"/>
      <c r="AD28" s="501"/>
      <c r="AE28" s="501"/>
      <c r="AF28" s="501"/>
      <c r="AG28" s="501"/>
    </row>
    <row r="29" spans="1:33" s="475" customFormat="1" ht="15" customHeight="1">
      <c r="A29" s="1212"/>
      <c r="B29" s="1212"/>
      <c r="C29" s="1212"/>
      <c r="D29" s="1212"/>
      <c r="E29" s="1212"/>
      <c r="F29" s="1056"/>
      <c r="G29" s="1053"/>
      <c r="H29" s="1053"/>
      <c r="I29" s="1047"/>
      <c r="J29" s="1045"/>
      <c r="K29" s="1050"/>
      <c r="L29" s="538"/>
      <c r="M29" s="551" t="s">
        <v>11</v>
      </c>
      <c r="N29" s="550"/>
      <c r="O29" s="545"/>
      <c r="P29" s="545"/>
      <c r="Q29" s="545"/>
      <c r="R29" s="545"/>
      <c r="S29" s="545"/>
      <c r="T29" s="545"/>
      <c r="U29" s="545"/>
      <c r="V29" s="545"/>
      <c r="W29" s="573"/>
      <c r="X29" s="564"/>
      <c r="Y29" s="563"/>
      <c r="Z29" s="550"/>
      <c r="AA29" s="564"/>
      <c r="AB29" s="560"/>
      <c r="AC29" s="501"/>
      <c r="AD29" s="501"/>
      <c r="AE29" s="501"/>
      <c r="AF29" s="501"/>
      <c r="AG29" s="501"/>
    </row>
    <row r="30" spans="1:33" s="475" customFormat="1" ht="14.25" hidden="1" customHeight="1">
      <c r="A30" s="1212"/>
      <c r="B30" s="1212"/>
      <c r="C30" s="1212"/>
      <c r="D30" s="1055"/>
      <c r="E30" s="1056"/>
      <c r="F30" s="1056"/>
      <c r="G30" s="1053"/>
      <c r="H30" s="1053"/>
      <c r="I30" s="1052"/>
      <c r="J30" s="1045"/>
      <c r="K30" s="1041"/>
      <c r="L30" s="538"/>
      <c r="M30" s="551"/>
      <c r="N30" s="551"/>
      <c r="O30" s="551"/>
      <c r="P30" s="551"/>
      <c r="Q30" s="551"/>
      <c r="R30" s="551"/>
      <c r="S30" s="551"/>
      <c r="T30" s="551"/>
      <c r="U30" s="551"/>
      <c r="V30" s="551"/>
      <c r="W30" s="551"/>
      <c r="X30" s="551"/>
      <c r="Y30" s="551"/>
      <c r="Z30" s="551"/>
      <c r="AA30" s="551"/>
      <c r="AB30" s="560"/>
      <c r="AC30" s="501"/>
      <c r="AD30" s="501"/>
      <c r="AE30" s="501"/>
      <c r="AF30" s="501"/>
      <c r="AG30" s="501"/>
    </row>
    <row r="31" spans="1:33" s="989" customFormat="1">
      <c r="A31" s="1212"/>
      <c r="B31" s="1212"/>
      <c r="C31" s="1212"/>
      <c r="D31" s="1057"/>
      <c r="E31" s="1057"/>
      <c r="F31" s="1057"/>
      <c r="G31" s="1058"/>
      <c r="H31" s="1057"/>
      <c r="I31" s="1050"/>
      <c r="J31" s="1045"/>
      <c r="K31" s="1050"/>
      <c r="L31" s="688"/>
      <c r="M31" s="1040" t="s">
        <v>17</v>
      </c>
      <c r="N31" s="1001"/>
      <c r="O31" s="1001"/>
      <c r="P31" s="1001"/>
      <c r="Q31" s="1001"/>
      <c r="R31" s="1001"/>
      <c r="S31" s="1001"/>
      <c r="T31" s="1001"/>
      <c r="U31" s="1001"/>
      <c r="V31" s="1001"/>
      <c r="W31" s="1001"/>
      <c r="X31" s="1001"/>
      <c r="Y31" s="1001"/>
      <c r="Z31" s="1001"/>
      <c r="AA31" s="1001"/>
      <c r="AB31" s="762"/>
      <c r="AC31" s="1010"/>
      <c r="AD31" s="1010"/>
      <c r="AE31" s="1010"/>
      <c r="AF31" s="1010"/>
      <c r="AG31" s="1010"/>
    </row>
    <row r="32" spans="1:33" s="475" customFormat="1" ht="15" customHeight="1">
      <c r="A32" s="1212"/>
      <c r="B32" s="1212"/>
      <c r="C32" s="1057"/>
      <c r="D32" s="1057"/>
      <c r="E32" s="1057"/>
      <c r="F32" s="1057"/>
      <c r="G32" s="1058"/>
      <c r="H32" s="1057"/>
      <c r="I32" s="1050"/>
      <c r="J32" s="1045"/>
      <c r="K32" s="1050"/>
      <c r="L32" s="538"/>
      <c r="M32" s="549" t="s">
        <v>18</v>
      </c>
      <c r="N32" s="549"/>
      <c r="O32" s="545"/>
      <c r="P32" s="545"/>
      <c r="Q32" s="545"/>
      <c r="R32" s="545"/>
      <c r="S32" s="545"/>
      <c r="T32" s="545"/>
      <c r="U32" s="545"/>
      <c r="V32" s="545"/>
      <c r="W32" s="573"/>
      <c r="X32" s="564"/>
      <c r="Y32" s="563"/>
      <c r="Z32" s="549"/>
      <c r="AA32" s="564"/>
      <c r="AB32" s="560"/>
      <c r="AC32" s="501"/>
      <c r="AD32" s="501"/>
      <c r="AE32" s="501"/>
      <c r="AF32" s="501"/>
      <c r="AG32" s="501"/>
    </row>
    <row r="33" spans="1:33" s="475" customFormat="1" ht="15" customHeight="1">
      <c r="A33" s="1212"/>
      <c r="B33" s="1057"/>
      <c r="C33" s="1057"/>
      <c r="D33" s="1057"/>
      <c r="E33" s="1057"/>
      <c r="F33" s="1057"/>
      <c r="G33" s="1058"/>
      <c r="H33" s="1057"/>
      <c r="I33" s="1050"/>
      <c r="J33" s="1045"/>
      <c r="K33" s="1050"/>
      <c r="L33" s="538"/>
      <c r="M33" s="558" t="s">
        <v>19</v>
      </c>
      <c r="N33" s="549"/>
      <c r="O33" s="545"/>
      <c r="P33" s="545"/>
      <c r="Q33" s="545"/>
      <c r="R33" s="545"/>
      <c r="S33" s="545"/>
      <c r="T33" s="545"/>
      <c r="U33" s="545"/>
      <c r="V33" s="545"/>
      <c r="W33" s="573"/>
      <c r="X33" s="564"/>
      <c r="Y33" s="563"/>
      <c r="Z33" s="549"/>
      <c r="AA33" s="564"/>
      <c r="AB33" s="560"/>
      <c r="AC33" s="501"/>
      <c r="AD33" s="501"/>
      <c r="AE33" s="501"/>
      <c r="AF33" s="501"/>
      <c r="AG33" s="501"/>
    </row>
    <row r="34" spans="1:33" s="475" customFormat="1" ht="15" customHeight="1">
      <c r="A34" s="1052"/>
      <c r="B34" s="1052"/>
      <c r="C34" s="1052"/>
      <c r="D34" s="1052"/>
      <c r="E34" s="1052"/>
      <c r="F34" s="1052"/>
      <c r="G34" s="1059"/>
      <c r="H34" s="1052"/>
      <c r="I34" s="1044"/>
      <c r="J34" s="1045"/>
      <c r="K34" s="1041"/>
      <c r="L34" s="538"/>
      <c r="M34" s="565" t="s">
        <v>309</v>
      </c>
      <c r="N34" s="549"/>
      <c r="O34" s="545"/>
      <c r="P34" s="545"/>
      <c r="Q34" s="545"/>
      <c r="R34" s="545"/>
      <c r="S34" s="545"/>
      <c r="T34" s="545"/>
      <c r="U34" s="545"/>
      <c r="V34" s="545"/>
      <c r="W34" s="573"/>
      <c r="X34" s="564"/>
      <c r="Y34" s="563"/>
      <c r="Z34" s="549"/>
      <c r="AA34" s="564"/>
      <c r="AB34" s="560"/>
      <c r="AC34" s="501"/>
      <c r="AD34" s="501"/>
      <c r="AE34" s="501"/>
      <c r="AF34" s="501"/>
      <c r="AG34" s="501"/>
    </row>
    <row r="35" spans="1:33" ht="3" customHeight="1">
      <c r="L35" s="485"/>
      <c r="M35" s="485"/>
      <c r="N35" s="485"/>
      <c r="O35" s="485"/>
      <c r="P35" s="485"/>
      <c r="Q35" s="485"/>
      <c r="R35" s="485"/>
      <c r="S35" s="485"/>
      <c r="T35" s="485"/>
      <c r="U35" s="485"/>
      <c r="V35" s="485"/>
      <c r="W35" s="485"/>
      <c r="X35" s="485"/>
      <c r="Y35" s="485"/>
      <c r="Z35" s="485"/>
    </row>
    <row r="36" spans="1:33" ht="89.25" customHeight="1">
      <c r="L36" s="1">
        <v>1</v>
      </c>
      <c r="M36" s="1205" t="s">
        <v>672</v>
      </c>
      <c r="N36" s="1205"/>
      <c r="O36" s="1205"/>
      <c r="P36" s="1205"/>
      <c r="Q36" s="1205"/>
      <c r="R36" s="1205"/>
      <c r="S36" s="1205"/>
      <c r="T36" s="1205"/>
      <c r="U36" s="1205"/>
      <c r="V36" s="1205"/>
      <c r="W36" s="1205"/>
    </row>
  </sheetData>
  <sheetProtection algorithmName="SHA-512" hashValue="8K6CziFR9YJpGfHa5r15Ly9qAnAgFdHr3+OSzM8UeDbT1zsbE1h/WFQ7A+mH/JUAWzhaoMAErZjJCZWp3wNp/Q==" saltValue="0aovcosUyUpLVFSVQYeiDw==" spinCount="100000" sheet="1" objects="1" scenarios="1" formatColumns="0" formatRows="0"/>
  <dataConsolidate leftLabels="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6" t="s">
        <v>491</v>
      </c>
      <c r="G2" s="1207"/>
      <c r="H2" s="1208"/>
      <c r="I2" s="434"/>
    </row>
    <row r="3" spans="1:20" ht="3" customHeight="1"/>
    <row r="4" spans="1:20" s="190" customFormat="1" ht="11.25">
      <c r="A4" s="214"/>
      <c r="B4" s="214"/>
      <c r="C4" s="214"/>
      <c r="D4" s="214"/>
      <c r="F4" s="1164" t="s">
        <v>454</v>
      </c>
      <c r="G4" s="1164"/>
      <c r="H4" s="1164"/>
      <c r="I4" s="1209"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09"/>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492</v>
      </c>
      <c r="H7" s="316" t="str">
        <f>IF(dateCh="","",dateCh)</f>
        <v>19.12.2019</v>
      </c>
      <c r="I7" s="196" t="s">
        <v>493</v>
      </c>
      <c r="J7" s="332"/>
      <c r="K7" s="214"/>
      <c r="L7" s="214"/>
      <c r="M7" s="214"/>
      <c r="N7" s="214"/>
      <c r="O7" s="214"/>
      <c r="P7" s="214"/>
      <c r="Q7" s="214"/>
      <c r="R7" s="214"/>
      <c r="S7" s="214"/>
      <c r="T7" s="214"/>
    </row>
    <row r="8" spans="1:20" s="190" customFormat="1" ht="45">
      <c r="A8" s="1210">
        <v>1</v>
      </c>
      <c r="B8" s="214"/>
      <c r="C8" s="214"/>
      <c r="D8" s="214"/>
      <c r="F8" s="333" t="str">
        <f>"2." &amp;mergeValue(A8)</f>
        <v>2.1</v>
      </c>
      <c r="G8" s="415" t="s">
        <v>494</v>
      </c>
      <c r="H8" s="316"/>
      <c r="I8" s="196" t="s">
        <v>590</v>
      </c>
      <c r="J8" s="332"/>
      <c r="K8" s="214"/>
      <c r="L8" s="214"/>
      <c r="M8" s="214"/>
      <c r="N8" s="214"/>
      <c r="O8" s="214"/>
      <c r="P8" s="214"/>
      <c r="Q8" s="214"/>
      <c r="R8" s="214"/>
      <c r="S8" s="214"/>
      <c r="T8" s="214"/>
    </row>
    <row r="9" spans="1:20" s="190" customFormat="1" ht="22.5">
      <c r="A9" s="1210"/>
      <c r="B9" s="214"/>
      <c r="C9" s="214"/>
      <c r="D9" s="214"/>
      <c r="F9" s="333" t="str">
        <f>"3." &amp;mergeValue(A9)</f>
        <v>3.1</v>
      </c>
      <c r="G9" s="415" t="s">
        <v>495</v>
      </c>
      <c r="H9" s="316"/>
      <c r="I9" s="196" t="s">
        <v>588</v>
      </c>
      <c r="J9" s="332"/>
      <c r="K9" s="214"/>
      <c r="L9" s="214"/>
      <c r="M9" s="214"/>
      <c r="N9" s="214"/>
      <c r="O9" s="214"/>
      <c r="P9" s="214"/>
      <c r="Q9" s="214"/>
      <c r="R9" s="214"/>
      <c r="S9" s="214"/>
      <c r="T9" s="214"/>
    </row>
    <row r="10" spans="1:20" s="190" customFormat="1" ht="22.5">
      <c r="A10" s="1210"/>
      <c r="B10" s="214"/>
      <c r="C10" s="214"/>
      <c r="D10" s="214"/>
      <c r="F10" s="333" t="str">
        <f>"4."&amp;mergeValue(A10)</f>
        <v>4.1</v>
      </c>
      <c r="G10" s="415" t="s">
        <v>496</v>
      </c>
      <c r="H10" s="317" t="s">
        <v>458</v>
      </c>
      <c r="I10" s="196"/>
      <c r="J10" s="332"/>
      <c r="K10" s="214"/>
      <c r="L10" s="214"/>
      <c r="M10" s="214"/>
      <c r="N10" s="214"/>
      <c r="O10" s="214"/>
      <c r="P10" s="214"/>
      <c r="Q10" s="214"/>
      <c r="R10" s="214"/>
      <c r="S10" s="214"/>
      <c r="T10" s="214"/>
    </row>
    <row r="11" spans="1:20" s="190" customFormat="1" ht="18.75">
      <c r="A11" s="1210"/>
      <c r="B11" s="1210">
        <v>1</v>
      </c>
      <c r="C11" s="342"/>
      <c r="D11" s="342"/>
      <c r="F11" s="333" t="str">
        <f>"4."&amp;mergeValue(A11) &amp;"."&amp;mergeValue(B11)</f>
        <v>4.1.1</v>
      </c>
      <c r="G11" s="323" t="s">
        <v>592</v>
      </c>
      <c r="H11" s="316" t="str">
        <f>IF(region_name="","",region_name)</f>
        <v>Ленинградская область</v>
      </c>
      <c r="I11" s="196" t="s">
        <v>499</v>
      </c>
      <c r="J11" s="332"/>
      <c r="K11" s="214"/>
      <c r="L11" s="214"/>
      <c r="M11" s="214"/>
      <c r="N11" s="214"/>
      <c r="O11" s="214"/>
      <c r="P11" s="214"/>
      <c r="Q11" s="214"/>
      <c r="R11" s="214"/>
      <c r="S11" s="214"/>
      <c r="T11" s="214"/>
    </row>
    <row r="12" spans="1:20" s="190" customFormat="1" ht="22.5">
      <c r="A12" s="1210"/>
      <c r="B12" s="1210"/>
      <c r="C12" s="1210">
        <v>1</v>
      </c>
      <c r="D12" s="342"/>
      <c r="F12" s="333" t="str">
        <f>"4."&amp;mergeValue(A12) &amp;"."&amp;mergeValue(B12)&amp;"."&amp;mergeValue(C12)</f>
        <v>4.1.1.1</v>
      </c>
      <c r="G12" s="339" t="s">
        <v>497</v>
      </c>
      <c r="H12" s="316"/>
      <c r="I12" s="196" t="s">
        <v>500</v>
      </c>
      <c r="J12" s="332"/>
      <c r="K12" s="214"/>
      <c r="L12" s="214"/>
      <c r="M12" s="214"/>
      <c r="N12" s="214"/>
      <c r="O12" s="214"/>
      <c r="P12" s="214"/>
      <c r="Q12" s="214"/>
      <c r="R12" s="214"/>
      <c r="S12" s="214"/>
      <c r="T12" s="214"/>
    </row>
    <row r="13" spans="1:20" s="190" customFormat="1" ht="39" customHeight="1">
      <c r="A13" s="1210"/>
      <c r="B13" s="1210"/>
      <c r="C13" s="1210"/>
      <c r="D13" s="342">
        <v>1</v>
      </c>
      <c r="F13" s="333" t="str">
        <f>"4."&amp;mergeValue(A13) &amp;"."&amp;mergeValue(B13)&amp;"."&amp;mergeValue(C13)&amp;"."&amp;mergeValue(D13)</f>
        <v>4.1.1.1.1</v>
      </c>
      <c r="G13" s="418" t="s">
        <v>498</v>
      </c>
      <c r="H13" s="316"/>
      <c r="I13" s="1211" t="s">
        <v>591</v>
      </c>
      <c r="J13" s="332"/>
      <c r="K13" s="214"/>
      <c r="L13" s="214"/>
      <c r="M13" s="214"/>
      <c r="N13" s="214"/>
      <c r="O13" s="214"/>
      <c r="P13" s="214"/>
      <c r="Q13" s="214"/>
      <c r="R13" s="214"/>
      <c r="S13" s="214"/>
      <c r="T13" s="214"/>
    </row>
    <row r="14" spans="1:20" s="190" customFormat="1" ht="18.75">
      <c r="A14" s="1210"/>
      <c r="B14" s="1210"/>
      <c r="C14" s="1210"/>
      <c r="D14" s="342"/>
      <c r="F14" s="336"/>
      <c r="G14" s="150" t="s">
        <v>4</v>
      </c>
      <c r="H14" s="341"/>
      <c r="I14" s="1211"/>
      <c r="J14" s="332"/>
      <c r="K14" s="214"/>
      <c r="L14" s="214"/>
      <c r="M14" s="214"/>
      <c r="N14" s="214"/>
      <c r="O14" s="214"/>
      <c r="P14" s="214"/>
      <c r="Q14" s="214"/>
      <c r="R14" s="214"/>
      <c r="S14" s="214"/>
      <c r="T14" s="214"/>
    </row>
    <row r="15" spans="1:20" s="190" customFormat="1" ht="18.75">
      <c r="A15" s="1210"/>
      <c r="B15" s="1210"/>
      <c r="C15" s="342"/>
      <c r="D15" s="342"/>
      <c r="F15" s="336"/>
      <c r="G15" s="149" t="s">
        <v>403</v>
      </c>
      <c r="H15" s="337"/>
      <c r="I15" s="338"/>
      <c r="J15" s="332"/>
      <c r="K15" s="214"/>
      <c r="L15" s="214"/>
      <c r="M15" s="214"/>
      <c r="N15" s="214"/>
      <c r="O15" s="214"/>
      <c r="P15" s="214"/>
      <c r="Q15" s="214"/>
      <c r="R15" s="214"/>
      <c r="S15" s="214"/>
      <c r="T15" s="214"/>
    </row>
    <row r="16" spans="1:20" s="190" customFormat="1" ht="18.75">
      <c r="A16" s="1210"/>
      <c r="B16" s="214"/>
      <c r="C16" s="214"/>
      <c r="D16" s="214"/>
      <c r="F16" s="336"/>
      <c r="G16" s="155" t="s">
        <v>506</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505</v>
      </c>
      <c r="H17" s="337"/>
      <c r="I17" s="338"/>
      <c r="J17" s="332"/>
      <c r="K17" s="214"/>
      <c r="L17" s="214"/>
      <c r="M17" s="214"/>
      <c r="N17" s="214"/>
      <c r="O17" s="214"/>
      <c r="P17" s="214"/>
      <c r="Q17" s="214"/>
      <c r="R17" s="214"/>
      <c r="S17" s="214"/>
      <c r="T17" s="214"/>
    </row>
    <row r="18" spans="1:20" s="325" customFormat="1" ht="3" customHeight="1">
      <c r="A18" s="326"/>
      <c r="B18" s="326"/>
      <c r="C18" s="326"/>
      <c r="D18" s="326"/>
      <c r="F18" s="324"/>
      <c r="G18" s="416"/>
      <c r="H18" s="417"/>
      <c r="I18" s="226"/>
      <c r="J18" s="326"/>
      <c r="K18" s="326"/>
      <c r="L18" s="326"/>
      <c r="M18" s="326"/>
      <c r="N18" s="326"/>
      <c r="O18" s="326"/>
      <c r="P18" s="326"/>
      <c r="Q18" s="326"/>
      <c r="R18" s="326"/>
      <c r="S18" s="326"/>
      <c r="T18" s="326"/>
    </row>
    <row r="19" spans="1:20" s="325" customFormat="1" ht="15" customHeight="1">
      <c r="A19" s="326"/>
      <c r="B19" s="326"/>
      <c r="C19" s="326"/>
      <c r="D19" s="326"/>
      <c r="F19" s="324"/>
      <c r="G19" s="1205" t="s">
        <v>593</v>
      </c>
      <c r="H19" s="1205"/>
      <c r="I19" s="226"/>
      <c r="J19" s="326"/>
      <c r="K19" s="326"/>
      <c r="L19" s="326"/>
      <c r="M19" s="326"/>
      <c r="N19" s="326"/>
      <c r="O19" s="326"/>
      <c r="P19" s="326"/>
      <c r="Q19" s="326"/>
      <c r="R19" s="326"/>
      <c r="S19" s="326"/>
      <c r="T19" s="326"/>
    </row>
  </sheetData>
  <sheetProtection algorithmName="SHA-512" hashValue="pjmhZctUo2YsMFKtBYl2dVJ3JabQkW+y7W7yPs9xEnG/E8BSDriPqo0PYb3wF5HImMp7CTl/KsBJ4iLtCmBJig==" saltValue="p/kjh4PR5TI8jZ9teP54w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0" hidden="1" customWidth="1"/>
    <col min="7" max="8" width="7" style="506" hidden="1" customWidth="1"/>
    <col min="9" max="9" width="3.7109375" style="483" customWidth="1"/>
    <col min="10" max="11" width="3.7109375" style="482" customWidth="1"/>
    <col min="12" max="12" width="12.7109375" style="476" customWidth="1"/>
    <col min="13" max="13" width="47.42578125" style="476" customWidth="1"/>
    <col min="14" max="16" width="3.7109375" style="476" customWidth="1"/>
    <col min="17" max="17" width="23.7109375" style="476" customWidth="1"/>
    <col min="18" max="20" width="3.7109375" style="476" customWidth="1"/>
    <col min="21" max="21" width="23.7109375" style="476" customWidth="1"/>
    <col min="22" max="24" width="3.7109375" style="476" customWidth="1"/>
    <col min="25" max="27" width="23.7109375" style="476" customWidth="1"/>
    <col min="28" max="28" width="11.7109375" style="476" customWidth="1"/>
    <col min="29" max="29" width="3.7109375" style="476" customWidth="1"/>
    <col min="30" max="30" width="11.7109375" style="476" customWidth="1"/>
    <col min="31" max="31" width="8.5703125" style="476" hidden="1" customWidth="1"/>
    <col min="32" max="32" width="4.7109375" style="476" customWidth="1"/>
    <col min="33" max="33" width="115.7109375" style="476" customWidth="1"/>
    <col min="34" max="35" width="10.5703125" style="500"/>
    <col min="36" max="36" width="13.42578125" style="500" customWidth="1"/>
    <col min="37" max="37" width="10.5703125" style="500"/>
    <col min="38" max="246" width="10.5703125" style="476"/>
    <col min="247" max="254" width="0" style="476" hidden="1" customWidth="1"/>
    <col min="255" max="257" width="3.7109375" style="476" customWidth="1"/>
    <col min="258" max="258" width="12.7109375" style="476" customWidth="1"/>
    <col min="259" max="259" width="47.42578125" style="476" customWidth="1"/>
    <col min="260" max="260" width="5.5703125" style="476" customWidth="1"/>
    <col min="261" max="262" width="3.7109375" style="476" customWidth="1"/>
    <col min="263" max="263" width="22" style="476" customWidth="1"/>
    <col min="264" max="264" width="5.5703125" style="476" customWidth="1"/>
    <col min="265" max="266" width="3.7109375" style="476" customWidth="1"/>
    <col min="267" max="267" width="22" style="476" customWidth="1"/>
    <col min="268" max="268" width="5.5703125" style="476" customWidth="1"/>
    <col min="269" max="270" width="3.7109375" style="476" customWidth="1"/>
    <col min="271" max="271" width="22" style="476" customWidth="1"/>
    <col min="272" max="273" width="15.7109375" style="476"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1" width="10.5703125" style="476"/>
    <col min="282" max="282" width="13.42578125" style="476" customWidth="1"/>
    <col min="283" max="502" width="10.5703125" style="476"/>
    <col min="503" max="510" width="0" style="476" hidden="1" customWidth="1"/>
    <col min="511" max="513" width="3.7109375" style="476" customWidth="1"/>
    <col min="514" max="514" width="12.7109375" style="476" customWidth="1"/>
    <col min="515" max="515" width="47.42578125" style="476" customWidth="1"/>
    <col min="516" max="516" width="5.5703125" style="476" customWidth="1"/>
    <col min="517" max="518" width="3.7109375" style="476" customWidth="1"/>
    <col min="519" max="519" width="22" style="476" customWidth="1"/>
    <col min="520" max="520" width="5.5703125" style="476" customWidth="1"/>
    <col min="521" max="522" width="3.7109375" style="476" customWidth="1"/>
    <col min="523" max="523" width="22" style="476" customWidth="1"/>
    <col min="524" max="524" width="5.5703125" style="476" customWidth="1"/>
    <col min="525" max="526" width="3.7109375" style="476" customWidth="1"/>
    <col min="527" max="527" width="22" style="476" customWidth="1"/>
    <col min="528" max="529" width="15.7109375" style="476"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7" width="10.5703125" style="476"/>
    <col min="538" max="538" width="13.42578125" style="476" customWidth="1"/>
    <col min="539" max="758" width="10.5703125" style="476"/>
    <col min="759" max="766" width="0" style="476" hidden="1" customWidth="1"/>
    <col min="767" max="769" width="3.7109375" style="476" customWidth="1"/>
    <col min="770" max="770" width="12.7109375" style="476" customWidth="1"/>
    <col min="771" max="771" width="47.42578125" style="476" customWidth="1"/>
    <col min="772" max="772" width="5.5703125" style="476" customWidth="1"/>
    <col min="773" max="774" width="3.7109375" style="476" customWidth="1"/>
    <col min="775" max="775" width="22" style="476" customWidth="1"/>
    <col min="776" max="776" width="5.5703125" style="476" customWidth="1"/>
    <col min="777" max="778" width="3.7109375" style="476" customWidth="1"/>
    <col min="779" max="779" width="22" style="476" customWidth="1"/>
    <col min="780" max="780" width="5.5703125" style="476" customWidth="1"/>
    <col min="781" max="782" width="3.7109375" style="476" customWidth="1"/>
    <col min="783" max="783" width="22" style="476" customWidth="1"/>
    <col min="784" max="785" width="15.7109375" style="476"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3" width="10.5703125" style="476"/>
    <col min="794" max="794" width="13.42578125" style="476" customWidth="1"/>
    <col min="795"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5.5703125" style="476" customWidth="1"/>
    <col min="1029" max="1030" width="3.7109375" style="476" customWidth="1"/>
    <col min="1031" max="1031" width="22" style="476" customWidth="1"/>
    <col min="1032" max="1032" width="5.5703125" style="476" customWidth="1"/>
    <col min="1033" max="1034" width="3.7109375" style="476" customWidth="1"/>
    <col min="1035" max="1035" width="22" style="476" customWidth="1"/>
    <col min="1036" max="1036" width="5.5703125" style="476" customWidth="1"/>
    <col min="1037" max="1038" width="3.7109375" style="476" customWidth="1"/>
    <col min="1039" max="1039" width="22" style="476" customWidth="1"/>
    <col min="1040" max="1041" width="15.7109375" style="476"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49" width="10.5703125" style="476"/>
    <col min="1050" max="1050" width="13.42578125" style="476" customWidth="1"/>
    <col min="1051"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5.5703125" style="476" customWidth="1"/>
    <col min="1285" max="1286" width="3.7109375" style="476" customWidth="1"/>
    <col min="1287" max="1287" width="22" style="476" customWidth="1"/>
    <col min="1288" max="1288" width="5.5703125" style="476" customWidth="1"/>
    <col min="1289" max="1290" width="3.7109375" style="476" customWidth="1"/>
    <col min="1291" max="1291" width="22" style="476" customWidth="1"/>
    <col min="1292" max="1292" width="5.5703125" style="476" customWidth="1"/>
    <col min="1293" max="1294" width="3.7109375" style="476" customWidth="1"/>
    <col min="1295" max="1295" width="22" style="476" customWidth="1"/>
    <col min="1296" max="1297" width="15.7109375" style="476"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5" width="10.5703125" style="476"/>
    <col min="1306" max="1306" width="13.42578125" style="476" customWidth="1"/>
    <col min="1307"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5.5703125" style="476" customWidth="1"/>
    <col min="1541" max="1542" width="3.7109375" style="476" customWidth="1"/>
    <col min="1543" max="1543" width="22" style="476" customWidth="1"/>
    <col min="1544" max="1544" width="5.5703125" style="476" customWidth="1"/>
    <col min="1545" max="1546" width="3.7109375" style="476" customWidth="1"/>
    <col min="1547" max="1547" width="22" style="476" customWidth="1"/>
    <col min="1548" max="1548" width="5.5703125" style="476" customWidth="1"/>
    <col min="1549" max="1550" width="3.7109375" style="476" customWidth="1"/>
    <col min="1551" max="1551" width="22" style="476" customWidth="1"/>
    <col min="1552" max="1553" width="15.7109375" style="476"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1" width="10.5703125" style="476"/>
    <col min="1562" max="1562" width="13.42578125" style="476" customWidth="1"/>
    <col min="1563"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5.5703125" style="476" customWidth="1"/>
    <col min="1797" max="1798" width="3.7109375" style="476" customWidth="1"/>
    <col min="1799" max="1799" width="22" style="476" customWidth="1"/>
    <col min="1800" max="1800" width="5.5703125" style="476" customWidth="1"/>
    <col min="1801" max="1802" width="3.7109375" style="476" customWidth="1"/>
    <col min="1803" max="1803" width="22" style="476" customWidth="1"/>
    <col min="1804" max="1804" width="5.5703125" style="476" customWidth="1"/>
    <col min="1805" max="1806" width="3.7109375" style="476" customWidth="1"/>
    <col min="1807" max="1807" width="22" style="476" customWidth="1"/>
    <col min="1808" max="1809" width="15.7109375" style="476"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7" width="10.5703125" style="476"/>
    <col min="1818" max="1818" width="13.42578125" style="476" customWidth="1"/>
    <col min="1819"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5.5703125" style="476" customWidth="1"/>
    <col min="2053" max="2054" width="3.7109375" style="476" customWidth="1"/>
    <col min="2055" max="2055" width="22" style="476" customWidth="1"/>
    <col min="2056" max="2056" width="5.5703125" style="476" customWidth="1"/>
    <col min="2057" max="2058" width="3.7109375" style="476" customWidth="1"/>
    <col min="2059" max="2059" width="22" style="476" customWidth="1"/>
    <col min="2060" max="2060" width="5.5703125" style="476" customWidth="1"/>
    <col min="2061" max="2062" width="3.7109375" style="476" customWidth="1"/>
    <col min="2063" max="2063" width="22" style="476" customWidth="1"/>
    <col min="2064" max="2065" width="15.7109375" style="476"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3" width="10.5703125" style="476"/>
    <col min="2074" max="2074" width="13.42578125" style="476" customWidth="1"/>
    <col min="2075"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5.5703125" style="476" customWidth="1"/>
    <col min="2309" max="2310" width="3.7109375" style="476" customWidth="1"/>
    <col min="2311" max="2311" width="22" style="476" customWidth="1"/>
    <col min="2312" max="2312" width="5.5703125" style="476" customWidth="1"/>
    <col min="2313" max="2314" width="3.7109375" style="476" customWidth="1"/>
    <col min="2315" max="2315" width="22" style="476" customWidth="1"/>
    <col min="2316" max="2316" width="5.5703125" style="476" customWidth="1"/>
    <col min="2317" max="2318" width="3.7109375" style="476" customWidth="1"/>
    <col min="2319" max="2319" width="22" style="476" customWidth="1"/>
    <col min="2320" max="2321" width="15.7109375" style="476"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29" width="10.5703125" style="476"/>
    <col min="2330" max="2330" width="13.42578125" style="476" customWidth="1"/>
    <col min="2331"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5.5703125" style="476" customWidth="1"/>
    <col min="2565" max="2566" width="3.7109375" style="476" customWidth="1"/>
    <col min="2567" max="2567" width="22" style="476" customWidth="1"/>
    <col min="2568" max="2568" width="5.5703125" style="476" customWidth="1"/>
    <col min="2569" max="2570" width="3.7109375" style="476" customWidth="1"/>
    <col min="2571" max="2571" width="22" style="476" customWidth="1"/>
    <col min="2572" max="2572" width="5.5703125" style="476" customWidth="1"/>
    <col min="2573" max="2574" width="3.7109375" style="476" customWidth="1"/>
    <col min="2575" max="2575" width="22" style="476" customWidth="1"/>
    <col min="2576" max="2577" width="15.7109375" style="476"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5" width="10.5703125" style="476"/>
    <col min="2586" max="2586" width="13.42578125" style="476" customWidth="1"/>
    <col min="2587"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5.5703125" style="476" customWidth="1"/>
    <col min="2821" max="2822" width="3.7109375" style="476" customWidth="1"/>
    <col min="2823" max="2823" width="22" style="476" customWidth="1"/>
    <col min="2824" max="2824" width="5.5703125" style="476" customWidth="1"/>
    <col min="2825" max="2826" width="3.7109375" style="476" customWidth="1"/>
    <col min="2827" max="2827" width="22" style="476" customWidth="1"/>
    <col min="2828" max="2828" width="5.5703125" style="476" customWidth="1"/>
    <col min="2829" max="2830" width="3.7109375" style="476" customWidth="1"/>
    <col min="2831" max="2831" width="22" style="476" customWidth="1"/>
    <col min="2832" max="2833" width="15.7109375" style="476"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1" width="10.5703125" style="476"/>
    <col min="2842" max="2842" width="13.42578125" style="476" customWidth="1"/>
    <col min="2843"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5.5703125" style="476" customWidth="1"/>
    <col min="3077" max="3078" width="3.7109375" style="476" customWidth="1"/>
    <col min="3079" max="3079" width="22" style="476" customWidth="1"/>
    <col min="3080" max="3080" width="5.5703125" style="476" customWidth="1"/>
    <col min="3081" max="3082" width="3.7109375" style="476" customWidth="1"/>
    <col min="3083" max="3083" width="22" style="476" customWidth="1"/>
    <col min="3084" max="3084" width="5.5703125" style="476" customWidth="1"/>
    <col min="3085" max="3086" width="3.7109375" style="476" customWidth="1"/>
    <col min="3087" max="3087" width="22" style="476" customWidth="1"/>
    <col min="3088" max="3089" width="15.7109375" style="476"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7" width="10.5703125" style="476"/>
    <col min="3098" max="3098" width="13.42578125" style="476" customWidth="1"/>
    <col min="3099"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5.5703125" style="476" customWidth="1"/>
    <col min="3333" max="3334" width="3.7109375" style="476" customWidth="1"/>
    <col min="3335" max="3335" width="22" style="476" customWidth="1"/>
    <col min="3336" max="3336" width="5.5703125" style="476" customWidth="1"/>
    <col min="3337" max="3338" width="3.7109375" style="476" customWidth="1"/>
    <col min="3339" max="3339" width="22" style="476" customWidth="1"/>
    <col min="3340" max="3340" width="5.5703125" style="476" customWidth="1"/>
    <col min="3341" max="3342" width="3.7109375" style="476" customWidth="1"/>
    <col min="3343" max="3343" width="22" style="476" customWidth="1"/>
    <col min="3344" max="3345" width="15.7109375" style="476"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3" width="10.5703125" style="476"/>
    <col min="3354" max="3354" width="13.42578125" style="476" customWidth="1"/>
    <col min="3355"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5.5703125" style="476" customWidth="1"/>
    <col min="3589" max="3590" width="3.7109375" style="476" customWidth="1"/>
    <col min="3591" max="3591" width="22" style="476" customWidth="1"/>
    <col min="3592" max="3592" width="5.5703125" style="476" customWidth="1"/>
    <col min="3593" max="3594" width="3.7109375" style="476" customWidth="1"/>
    <col min="3595" max="3595" width="22" style="476" customWidth="1"/>
    <col min="3596" max="3596" width="5.5703125" style="476" customWidth="1"/>
    <col min="3597" max="3598" width="3.7109375" style="476" customWidth="1"/>
    <col min="3599" max="3599" width="22" style="476" customWidth="1"/>
    <col min="3600" max="3601" width="15.7109375" style="476"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09" width="10.5703125" style="476"/>
    <col min="3610" max="3610" width="13.42578125" style="476" customWidth="1"/>
    <col min="3611"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5.5703125" style="476" customWidth="1"/>
    <col min="3845" max="3846" width="3.7109375" style="476" customWidth="1"/>
    <col min="3847" max="3847" width="22" style="476" customWidth="1"/>
    <col min="3848" max="3848" width="5.5703125" style="476" customWidth="1"/>
    <col min="3849" max="3850" width="3.7109375" style="476" customWidth="1"/>
    <col min="3851" max="3851" width="22" style="476" customWidth="1"/>
    <col min="3852" max="3852" width="5.5703125" style="476" customWidth="1"/>
    <col min="3853" max="3854" width="3.7109375" style="476" customWidth="1"/>
    <col min="3855" max="3855" width="22" style="476" customWidth="1"/>
    <col min="3856" max="3857" width="15.7109375" style="476"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5" width="10.5703125" style="476"/>
    <col min="3866" max="3866" width="13.42578125" style="476" customWidth="1"/>
    <col min="3867"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5.5703125" style="476" customWidth="1"/>
    <col min="4101" max="4102" width="3.7109375" style="476" customWidth="1"/>
    <col min="4103" max="4103" width="22" style="476" customWidth="1"/>
    <col min="4104" max="4104" width="5.5703125" style="476" customWidth="1"/>
    <col min="4105" max="4106" width="3.7109375" style="476" customWidth="1"/>
    <col min="4107" max="4107" width="22" style="476" customWidth="1"/>
    <col min="4108" max="4108" width="5.5703125" style="476" customWidth="1"/>
    <col min="4109" max="4110" width="3.7109375" style="476" customWidth="1"/>
    <col min="4111" max="4111" width="22" style="476" customWidth="1"/>
    <col min="4112" max="4113" width="15.7109375" style="476"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1" width="10.5703125" style="476"/>
    <col min="4122" max="4122" width="13.42578125" style="476" customWidth="1"/>
    <col min="4123"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5.5703125" style="476" customWidth="1"/>
    <col min="4357" max="4358" width="3.7109375" style="476" customWidth="1"/>
    <col min="4359" max="4359" width="22" style="476" customWidth="1"/>
    <col min="4360" max="4360" width="5.5703125" style="476" customWidth="1"/>
    <col min="4361" max="4362" width="3.7109375" style="476" customWidth="1"/>
    <col min="4363" max="4363" width="22" style="476" customWidth="1"/>
    <col min="4364" max="4364" width="5.5703125" style="476" customWidth="1"/>
    <col min="4365" max="4366" width="3.7109375" style="476" customWidth="1"/>
    <col min="4367" max="4367" width="22" style="476" customWidth="1"/>
    <col min="4368" max="4369" width="15.7109375" style="476"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7" width="10.5703125" style="476"/>
    <col min="4378" max="4378" width="13.42578125" style="476" customWidth="1"/>
    <col min="4379"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5.5703125" style="476" customWidth="1"/>
    <col min="4613" max="4614" width="3.7109375" style="476" customWidth="1"/>
    <col min="4615" max="4615" width="22" style="476" customWidth="1"/>
    <col min="4616" max="4616" width="5.5703125" style="476" customWidth="1"/>
    <col min="4617" max="4618" width="3.7109375" style="476" customWidth="1"/>
    <col min="4619" max="4619" width="22" style="476" customWidth="1"/>
    <col min="4620" max="4620" width="5.5703125" style="476" customWidth="1"/>
    <col min="4621" max="4622" width="3.7109375" style="476" customWidth="1"/>
    <col min="4623" max="4623" width="22" style="476" customWidth="1"/>
    <col min="4624" max="4625" width="15.7109375" style="476"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3" width="10.5703125" style="476"/>
    <col min="4634" max="4634" width="13.42578125" style="476" customWidth="1"/>
    <col min="4635"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5.5703125" style="476" customWidth="1"/>
    <col min="4869" max="4870" width="3.7109375" style="476" customWidth="1"/>
    <col min="4871" max="4871" width="22" style="476" customWidth="1"/>
    <col min="4872" max="4872" width="5.5703125" style="476" customWidth="1"/>
    <col min="4873" max="4874" width="3.7109375" style="476" customWidth="1"/>
    <col min="4875" max="4875" width="22" style="476" customWidth="1"/>
    <col min="4876" max="4876" width="5.5703125" style="476" customWidth="1"/>
    <col min="4877" max="4878" width="3.7109375" style="476" customWidth="1"/>
    <col min="4879" max="4879" width="22" style="476" customWidth="1"/>
    <col min="4880" max="4881" width="15.7109375" style="476"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89" width="10.5703125" style="476"/>
    <col min="4890" max="4890" width="13.42578125" style="476" customWidth="1"/>
    <col min="4891"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5.5703125" style="476" customWidth="1"/>
    <col min="5125" max="5126" width="3.7109375" style="476" customWidth="1"/>
    <col min="5127" max="5127" width="22" style="476" customWidth="1"/>
    <col min="5128" max="5128" width="5.5703125" style="476" customWidth="1"/>
    <col min="5129" max="5130" width="3.7109375" style="476" customWidth="1"/>
    <col min="5131" max="5131" width="22" style="476" customWidth="1"/>
    <col min="5132" max="5132" width="5.5703125" style="476" customWidth="1"/>
    <col min="5133" max="5134" width="3.7109375" style="476" customWidth="1"/>
    <col min="5135" max="5135" width="22" style="476" customWidth="1"/>
    <col min="5136" max="5137" width="15.7109375" style="476"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5" width="10.5703125" style="476"/>
    <col min="5146" max="5146" width="13.42578125" style="476" customWidth="1"/>
    <col min="5147"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5.5703125" style="476" customWidth="1"/>
    <col min="5381" max="5382" width="3.7109375" style="476" customWidth="1"/>
    <col min="5383" max="5383" width="22" style="476" customWidth="1"/>
    <col min="5384" max="5384" width="5.5703125" style="476" customWidth="1"/>
    <col min="5385" max="5386" width="3.7109375" style="476" customWidth="1"/>
    <col min="5387" max="5387" width="22" style="476" customWidth="1"/>
    <col min="5388" max="5388" width="5.5703125" style="476" customWidth="1"/>
    <col min="5389" max="5390" width="3.7109375" style="476" customWidth="1"/>
    <col min="5391" max="5391" width="22" style="476" customWidth="1"/>
    <col min="5392" max="5393" width="15.7109375" style="476"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1" width="10.5703125" style="476"/>
    <col min="5402" max="5402" width="13.42578125" style="476" customWidth="1"/>
    <col min="5403"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5.5703125" style="476" customWidth="1"/>
    <col min="5637" max="5638" width="3.7109375" style="476" customWidth="1"/>
    <col min="5639" max="5639" width="22" style="476" customWidth="1"/>
    <col min="5640" max="5640" width="5.5703125" style="476" customWidth="1"/>
    <col min="5641" max="5642" width="3.7109375" style="476" customWidth="1"/>
    <col min="5643" max="5643" width="22" style="476" customWidth="1"/>
    <col min="5644" max="5644" width="5.5703125" style="476" customWidth="1"/>
    <col min="5645" max="5646" width="3.7109375" style="476" customWidth="1"/>
    <col min="5647" max="5647" width="22" style="476" customWidth="1"/>
    <col min="5648" max="5649" width="15.7109375" style="476"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7" width="10.5703125" style="476"/>
    <col min="5658" max="5658" width="13.42578125" style="476" customWidth="1"/>
    <col min="5659"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5.5703125" style="476" customWidth="1"/>
    <col min="5893" max="5894" width="3.7109375" style="476" customWidth="1"/>
    <col min="5895" max="5895" width="22" style="476" customWidth="1"/>
    <col min="5896" max="5896" width="5.5703125" style="476" customWidth="1"/>
    <col min="5897" max="5898" width="3.7109375" style="476" customWidth="1"/>
    <col min="5899" max="5899" width="22" style="476" customWidth="1"/>
    <col min="5900" max="5900" width="5.5703125" style="476" customWidth="1"/>
    <col min="5901" max="5902" width="3.7109375" style="476" customWidth="1"/>
    <col min="5903" max="5903" width="22" style="476" customWidth="1"/>
    <col min="5904" max="5905" width="15.7109375" style="476"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3" width="10.5703125" style="476"/>
    <col min="5914" max="5914" width="13.42578125" style="476" customWidth="1"/>
    <col min="5915"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5.5703125" style="476" customWidth="1"/>
    <col min="6149" max="6150" width="3.7109375" style="476" customWidth="1"/>
    <col min="6151" max="6151" width="22" style="476" customWidth="1"/>
    <col min="6152" max="6152" width="5.5703125" style="476" customWidth="1"/>
    <col min="6153" max="6154" width="3.7109375" style="476" customWidth="1"/>
    <col min="6155" max="6155" width="22" style="476" customWidth="1"/>
    <col min="6156" max="6156" width="5.5703125" style="476" customWidth="1"/>
    <col min="6157" max="6158" width="3.7109375" style="476" customWidth="1"/>
    <col min="6159" max="6159" width="22" style="476" customWidth="1"/>
    <col min="6160" max="6161" width="15.7109375" style="476"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69" width="10.5703125" style="476"/>
    <col min="6170" max="6170" width="13.42578125" style="476" customWidth="1"/>
    <col min="6171"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5.5703125" style="476" customWidth="1"/>
    <col min="6405" max="6406" width="3.7109375" style="476" customWidth="1"/>
    <col min="6407" max="6407" width="22" style="476" customWidth="1"/>
    <col min="6408" max="6408" width="5.5703125" style="476" customWidth="1"/>
    <col min="6409" max="6410" width="3.7109375" style="476" customWidth="1"/>
    <col min="6411" max="6411" width="22" style="476" customWidth="1"/>
    <col min="6412" max="6412" width="5.5703125" style="476" customWidth="1"/>
    <col min="6413" max="6414" width="3.7109375" style="476" customWidth="1"/>
    <col min="6415" max="6415" width="22" style="476" customWidth="1"/>
    <col min="6416" max="6417" width="15.7109375" style="476"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5" width="10.5703125" style="476"/>
    <col min="6426" max="6426" width="13.42578125" style="476" customWidth="1"/>
    <col min="6427"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5.5703125" style="476" customWidth="1"/>
    <col min="6661" max="6662" width="3.7109375" style="476" customWidth="1"/>
    <col min="6663" max="6663" width="22" style="476" customWidth="1"/>
    <col min="6664" max="6664" width="5.5703125" style="476" customWidth="1"/>
    <col min="6665" max="6666" width="3.7109375" style="476" customWidth="1"/>
    <col min="6667" max="6667" width="22" style="476" customWidth="1"/>
    <col min="6668" max="6668" width="5.5703125" style="476" customWidth="1"/>
    <col min="6669" max="6670" width="3.7109375" style="476" customWidth="1"/>
    <col min="6671" max="6671" width="22" style="476" customWidth="1"/>
    <col min="6672" max="6673" width="15.7109375" style="476"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1" width="10.5703125" style="476"/>
    <col min="6682" max="6682" width="13.42578125" style="476" customWidth="1"/>
    <col min="6683"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5.5703125" style="476" customWidth="1"/>
    <col min="6917" max="6918" width="3.7109375" style="476" customWidth="1"/>
    <col min="6919" max="6919" width="22" style="476" customWidth="1"/>
    <col min="6920" max="6920" width="5.5703125" style="476" customWidth="1"/>
    <col min="6921" max="6922" width="3.7109375" style="476" customWidth="1"/>
    <col min="6923" max="6923" width="22" style="476" customWidth="1"/>
    <col min="6924" max="6924" width="5.5703125" style="476" customWidth="1"/>
    <col min="6925" max="6926" width="3.7109375" style="476" customWidth="1"/>
    <col min="6927" max="6927" width="22" style="476" customWidth="1"/>
    <col min="6928" max="6929" width="15.7109375" style="476"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7" width="10.5703125" style="476"/>
    <col min="6938" max="6938" width="13.42578125" style="476" customWidth="1"/>
    <col min="6939"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5.5703125" style="476" customWidth="1"/>
    <col min="7173" max="7174" width="3.7109375" style="476" customWidth="1"/>
    <col min="7175" max="7175" width="22" style="476" customWidth="1"/>
    <col min="7176" max="7176" width="5.5703125" style="476" customWidth="1"/>
    <col min="7177" max="7178" width="3.7109375" style="476" customWidth="1"/>
    <col min="7179" max="7179" width="22" style="476" customWidth="1"/>
    <col min="7180" max="7180" width="5.5703125" style="476" customWidth="1"/>
    <col min="7181" max="7182" width="3.7109375" style="476" customWidth="1"/>
    <col min="7183" max="7183" width="22" style="476" customWidth="1"/>
    <col min="7184" max="7185" width="15.7109375" style="476"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3" width="10.5703125" style="476"/>
    <col min="7194" max="7194" width="13.42578125" style="476" customWidth="1"/>
    <col min="7195"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5.5703125" style="476" customWidth="1"/>
    <col min="7429" max="7430" width="3.7109375" style="476" customWidth="1"/>
    <col min="7431" max="7431" width="22" style="476" customWidth="1"/>
    <col min="7432" max="7432" width="5.5703125" style="476" customWidth="1"/>
    <col min="7433" max="7434" width="3.7109375" style="476" customWidth="1"/>
    <col min="7435" max="7435" width="22" style="476" customWidth="1"/>
    <col min="7436" max="7436" width="5.5703125" style="476" customWidth="1"/>
    <col min="7437" max="7438" width="3.7109375" style="476" customWidth="1"/>
    <col min="7439" max="7439" width="22" style="476" customWidth="1"/>
    <col min="7440" max="7441" width="15.7109375" style="476"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49" width="10.5703125" style="476"/>
    <col min="7450" max="7450" width="13.42578125" style="476" customWidth="1"/>
    <col min="7451"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5.5703125" style="476" customWidth="1"/>
    <col min="7685" max="7686" width="3.7109375" style="476" customWidth="1"/>
    <col min="7687" max="7687" width="22" style="476" customWidth="1"/>
    <col min="7688" max="7688" width="5.5703125" style="476" customWidth="1"/>
    <col min="7689" max="7690" width="3.7109375" style="476" customWidth="1"/>
    <col min="7691" max="7691" width="22" style="476" customWidth="1"/>
    <col min="7692" max="7692" width="5.5703125" style="476" customWidth="1"/>
    <col min="7693" max="7694" width="3.7109375" style="476" customWidth="1"/>
    <col min="7695" max="7695" width="22" style="476" customWidth="1"/>
    <col min="7696" max="7697" width="15.7109375" style="476"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5" width="10.5703125" style="476"/>
    <col min="7706" max="7706" width="13.42578125" style="476" customWidth="1"/>
    <col min="7707"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5.5703125" style="476" customWidth="1"/>
    <col min="7941" max="7942" width="3.7109375" style="476" customWidth="1"/>
    <col min="7943" max="7943" width="22" style="476" customWidth="1"/>
    <col min="7944" max="7944" width="5.5703125" style="476" customWidth="1"/>
    <col min="7945" max="7946" width="3.7109375" style="476" customWidth="1"/>
    <col min="7947" max="7947" width="22" style="476" customWidth="1"/>
    <col min="7948" max="7948" width="5.5703125" style="476" customWidth="1"/>
    <col min="7949" max="7950" width="3.7109375" style="476" customWidth="1"/>
    <col min="7951" max="7951" width="22" style="476" customWidth="1"/>
    <col min="7952" max="7953" width="15.7109375" style="476"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1" width="10.5703125" style="476"/>
    <col min="7962" max="7962" width="13.42578125" style="476" customWidth="1"/>
    <col min="7963"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5.5703125" style="476" customWidth="1"/>
    <col min="8197" max="8198" width="3.7109375" style="476" customWidth="1"/>
    <col min="8199" max="8199" width="22" style="476" customWidth="1"/>
    <col min="8200" max="8200" width="5.5703125" style="476" customWidth="1"/>
    <col min="8201" max="8202" width="3.7109375" style="476" customWidth="1"/>
    <col min="8203" max="8203" width="22" style="476" customWidth="1"/>
    <col min="8204" max="8204" width="5.5703125" style="476" customWidth="1"/>
    <col min="8205" max="8206" width="3.7109375" style="476" customWidth="1"/>
    <col min="8207" max="8207" width="22" style="476" customWidth="1"/>
    <col min="8208" max="8209" width="15.7109375" style="476"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7" width="10.5703125" style="476"/>
    <col min="8218" max="8218" width="13.42578125" style="476" customWidth="1"/>
    <col min="8219"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5.5703125" style="476" customWidth="1"/>
    <col min="8453" max="8454" width="3.7109375" style="476" customWidth="1"/>
    <col min="8455" max="8455" width="22" style="476" customWidth="1"/>
    <col min="8456" max="8456" width="5.5703125" style="476" customWidth="1"/>
    <col min="8457" max="8458" width="3.7109375" style="476" customWidth="1"/>
    <col min="8459" max="8459" width="22" style="476" customWidth="1"/>
    <col min="8460" max="8460" width="5.5703125" style="476" customWidth="1"/>
    <col min="8461" max="8462" width="3.7109375" style="476" customWidth="1"/>
    <col min="8463" max="8463" width="22" style="476" customWidth="1"/>
    <col min="8464" max="8465" width="15.7109375" style="476"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3" width="10.5703125" style="476"/>
    <col min="8474" max="8474" width="13.42578125" style="476" customWidth="1"/>
    <col min="8475"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5.5703125" style="476" customWidth="1"/>
    <col min="8709" max="8710" width="3.7109375" style="476" customWidth="1"/>
    <col min="8711" max="8711" width="22" style="476" customWidth="1"/>
    <col min="8712" max="8712" width="5.5703125" style="476" customWidth="1"/>
    <col min="8713" max="8714" width="3.7109375" style="476" customWidth="1"/>
    <col min="8715" max="8715" width="22" style="476" customWidth="1"/>
    <col min="8716" max="8716" width="5.5703125" style="476" customWidth="1"/>
    <col min="8717" max="8718" width="3.7109375" style="476" customWidth="1"/>
    <col min="8719" max="8719" width="22" style="476" customWidth="1"/>
    <col min="8720" max="8721" width="15.7109375" style="476"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29" width="10.5703125" style="476"/>
    <col min="8730" max="8730" width="13.42578125" style="476" customWidth="1"/>
    <col min="8731"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5.5703125" style="476" customWidth="1"/>
    <col min="8965" max="8966" width="3.7109375" style="476" customWidth="1"/>
    <col min="8967" max="8967" width="22" style="476" customWidth="1"/>
    <col min="8968" max="8968" width="5.5703125" style="476" customWidth="1"/>
    <col min="8969" max="8970" width="3.7109375" style="476" customWidth="1"/>
    <col min="8971" max="8971" width="22" style="476" customWidth="1"/>
    <col min="8972" max="8972" width="5.5703125" style="476" customWidth="1"/>
    <col min="8973" max="8974" width="3.7109375" style="476" customWidth="1"/>
    <col min="8975" max="8975" width="22" style="476" customWidth="1"/>
    <col min="8976" max="8977" width="15.7109375" style="476"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5" width="10.5703125" style="476"/>
    <col min="8986" max="8986" width="13.42578125" style="476" customWidth="1"/>
    <col min="8987"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5.5703125" style="476" customWidth="1"/>
    <col min="9221" max="9222" width="3.7109375" style="476" customWidth="1"/>
    <col min="9223" max="9223" width="22" style="476" customWidth="1"/>
    <col min="9224" max="9224" width="5.5703125" style="476" customWidth="1"/>
    <col min="9225" max="9226" width="3.7109375" style="476" customWidth="1"/>
    <col min="9227" max="9227" width="22" style="476" customWidth="1"/>
    <col min="9228" max="9228" width="5.5703125" style="476" customWidth="1"/>
    <col min="9229" max="9230" width="3.7109375" style="476" customWidth="1"/>
    <col min="9231" max="9231" width="22" style="476" customWidth="1"/>
    <col min="9232" max="9233" width="15.7109375" style="476"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1" width="10.5703125" style="476"/>
    <col min="9242" max="9242" width="13.42578125" style="476" customWidth="1"/>
    <col min="9243"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5.5703125" style="476" customWidth="1"/>
    <col min="9477" max="9478" width="3.7109375" style="476" customWidth="1"/>
    <col min="9479" max="9479" width="22" style="476" customWidth="1"/>
    <col min="9480" max="9480" width="5.5703125" style="476" customWidth="1"/>
    <col min="9481" max="9482" width="3.7109375" style="476" customWidth="1"/>
    <col min="9483" max="9483" width="22" style="476" customWidth="1"/>
    <col min="9484" max="9484" width="5.5703125" style="476" customWidth="1"/>
    <col min="9485" max="9486" width="3.7109375" style="476" customWidth="1"/>
    <col min="9487" max="9487" width="22" style="476" customWidth="1"/>
    <col min="9488" max="9489" width="15.7109375" style="476"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7" width="10.5703125" style="476"/>
    <col min="9498" max="9498" width="13.42578125" style="476" customWidth="1"/>
    <col min="9499"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5.5703125" style="476" customWidth="1"/>
    <col min="9733" max="9734" width="3.7109375" style="476" customWidth="1"/>
    <col min="9735" max="9735" width="22" style="476" customWidth="1"/>
    <col min="9736" max="9736" width="5.5703125" style="476" customWidth="1"/>
    <col min="9737" max="9738" width="3.7109375" style="476" customWidth="1"/>
    <col min="9739" max="9739" width="22" style="476" customWidth="1"/>
    <col min="9740" max="9740" width="5.5703125" style="476" customWidth="1"/>
    <col min="9741" max="9742" width="3.7109375" style="476" customWidth="1"/>
    <col min="9743" max="9743" width="22" style="476" customWidth="1"/>
    <col min="9744" max="9745" width="15.7109375" style="476"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3" width="10.5703125" style="476"/>
    <col min="9754" max="9754" width="13.42578125" style="476" customWidth="1"/>
    <col min="9755"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5.5703125" style="476" customWidth="1"/>
    <col min="9989" max="9990" width="3.7109375" style="476" customWidth="1"/>
    <col min="9991" max="9991" width="22" style="476" customWidth="1"/>
    <col min="9992" max="9992" width="5.5703125" style="476" customWidth="1"/>
    <col min="9993" max="9994" width="3.7109375" style="476" customWidth="1"/>
    <col min="9995" max="9995" width="22" style="476" customWidth="1"/>
    <col min="9996" max="9996" width="5.5703125" style="476" customWidth="1"/>
    <col min="9997" max="9998" width="3.7109375" style="476" customWidth="1"/>
    <col min="9999" max="9999" width="22" style="476" customWidth="1"/>
    <col min="10000" max="10001" width="15.7109375" style="476"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09" width="10.5703125" style="476"/>
    <col min="10010" max="10010" width="13.42578125" style="476" customWidth="1"/>
    <col min="10011"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5.5703125" style="476" customWidth="1"/>
    <col min="10245" max="10246" width="3.7109375" style="476" customWidth="1"/>
    <col min="10247" max="10247" width="22" style="476" customWidth="1"/>
    <col min="10248" max="10248" width="5.5703125" style="476" customWidth="1"/>
    <col min="10249" max="10250" width="3.7109375" style="476" customWidth="1"/>
    <col min="10251" max="10251" width="22" style="476" customWidth="1"/>
    <col min="10252" max="10252" width="5.5703125" style="476" customWidth="1"/>
    <col min="10253" max="10254" width="3.7109375" style="476" customWidth="1"/>
    <col min="10255" max="10255" width="22" style="476" customWidth="1"/>
    <col min="10256" max="10257" width="15.7109375" style="476"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5" width="10.5703125" style="476"/>
    <col min="10266" max="10266" width="13.42578125" style="476" customWidth="1"/>
    <col min="10267"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5.5703125" style="476" customWidth="1"/>
    <col min="10501" max="10502" width="3.7109375" style="476" customWidth="1"/>
    <col min="10503" max="10503" width="22" style="476" customWidth="1"/>
    <col min="10504" max="10504" width="5.5703125" style="476" customWidth="1"/>
    <col min="10505" max="10506" width="3.7109375" style="476" customWidth="1"/>
    <col min="10507" max="10507" width="22" style="476" customWidth="1"/>
    <col min="10508" max="10508" width="5.5703125" style="476" customWidth="1"/>
    <col min="10509" max="10510" width="3.7109375" style="476" customWidth="1"/>
    <col min="10511" max="10511" width="22" style="476" customWidth="1"/>
    <col min="10512" max="10513" width="15.7109375" style="476"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1" width="10.5703125" style="476"/>
    <col min="10522" max="10522" width="13.42578125" style="476" customWidth="1"/>
    <col min="10523"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5.5703125" style="476" customWidth="1"/>
    <col min="10757" max="10758" width="3.7109375" style="476" customWidth="1"/>
    <col min="10759" max="10759" width="22" style="476" customWidth="1"/>
    <col min="10760" max="10760" width="5.5703125" style="476" customWidth="1"/>
    <col min="10761" max="10762" width="3.7109375" style="476" customWidth="1"/>
    <col min="10763" max="10763" width="22" style="476" customWidth="1"/>
    <col min="10764" max="10764" width="5.5703125" style="476" customWidth="1"/>
    <col min="10765" max="10766" width="3.7109375" style="476" customWidth="1"/>
    <col min="10767" max="10767" width="22" style="476" customWidth="1"/>
    <col min="10768" max="10769" width="15.7109375" style="476"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7" width="10.5703125" style="476"/>
    <col min="10778" max="10778" width="13.42578125" style="476" customWidth="1"/>
    <col min="10779"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5.5703125" style="476" customWidth="1"/>
    <col min="11013" max="11014" width="3.7109375" style="476" customWidth="1"/>
    <col min="11015" max="11015" width="22" style="476" customWidth="1"/>
    <col min="11016" max="11016" width="5.5703125" style="476" customWidth="1"/>
    <col min="11017" max="11018" width="3.7109375" style="476" customWidth="1"/>
    <col min="11019" max="11019" width="22" style="476" customWidth="1"/>
    <col min="11020" max="11020" width="5.5703125" style="476" customWidth="1"/>
    <col min="11021" max="11022" width="3.7109375" style="476" customWidth="1"/>
    <col min="11023" max="11023" width="22" style="476" customWidth="1"/>
    <col min="11024" max="11025" width="15.7109375" style="476"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3" width="10.5703125" style="476"/>
    <col min="11034" max="11034" width="13.42578125" style="476" customWidth="1"/>
    <col min="11035"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5.5703125" style="476" customWidth="1"/>
    <col min="11269" max="11270" width="3.7109375" style="476" customWidth="1"/>
    <col min="11271" max="11271" width="22" style="476" customWidth="1"/>
    <col min="11272" max="11272" width="5.5703125" style="476" customWidth="1"/>
    <col min="11273" max="11274" width="3.7109375" style="476" customWidth="1"/>
    <col min="11275" max="11275" width="22" style="476" customWidth="1"/>
    <col min="11276" max="11276" width="5.5703125" style="476" customWidth="1"/>
    <col min="11277" max="11278" width="3.7109375" style="476" customWidth="1"/>
    <col min="11279" max="11279" width="22" style="476" customWidth="1"/>
    <col min="11280" max="11281" width="15.7109375" style="476"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89" width="10.5703125" style="476"/>
    <col min="11290" max="11290" width="13.42578125" style="476" customWidth="1"/>
    <col min="11291"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5.5703125" style="476" customWidth="1"/>
    <col min="11525" max="11526" width="3.7109375" style="476" customWidth="1"/>
    <col min="11527" max="11527" width="22" style="476" customWidth="1"/>
    <col min="11528" max="11528" width="5.5703125" style="476" customWidth="1"/>
    <col min="11529" max="11530" width="3.7109375" style="476" customWidth="1"/>
    <col min="11531" max="11531" width="22" style="476" customWidth="1"/>
    <col min="11532" max="11532" width="5.5703125" style="476" customWidth="1"/>
    <col min="11533" max="11534" width="3.7109375" style="476" customWidth="1"/>
    <col min="11535" max="11535" width="22" style="476" customWidth="1"/>
    <col min="11536" max="11537" width="15.7109375" style="476"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5" width="10.5703125" style="476"/>
    <col min="11546" max="11546" width="13.42578125" style="476" customWidth="1"/>
    <col min="11547"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5.5703125" style="476" customWidth="1"/>
    <col min="11781" max="11782" width="3.7109375" style="476" customWidth="1"/>
    <col min="11783" max="11783" width="22" style="476" customWidth="1"/>
    <col min="11784" max="11784" width="5.5703125" style="476" customWidth="1"/>
    <col min="11785" max="11786" width="3.7109375" style="476" customWidth="1"/>
    <col min="11787" max="11787" width="22" style="476" customWidth="1"/>
    <col min="11788" max="11788" width="5.5703125" style="476" customWidth="1"/>
    <col min="11789" max="11790" width="3.7109375" style="476" customWidth="1"/>
    <col min="11791" max="11791" width="22" style="476" customWidth="1"/>
    <col min="11792" max="11793" width="15.7109375" style="476"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1" width="10.5703125" style="476"/>
    <col min="11802" max="11802" width="13.42578125" style="476" customWidth="1"/>
    <col min="11803"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5.5703125" style="476" customWidth="1"/>
    <col min="12037" max="12038" width="3.7109375" style="476" customWidth="1"/>
    <col min="12039" max="12039" width="22" style="476" customWidth="1"/>
    <col min="12040" max="12040" width="5.5703125" style="476" customWidth="1"/>
    <col min="12041" max="12042" width="3.7109375" style="476" customWidth="1"/>
    <col min="12043" max="12043" width="22" style="476" customWidth="1"/>
    <col min="12044" max="12044" width="5.5703125" style="476" customWidth="1"/>
    <col min="12045" max="12046" width="3.7109375" style="476" customWidth="1"/>
    <col min="12047" max="12047" width="22" style="476" customWidth="1"/>
    <col min="12048" max="12049" width="15.7109375" style="476"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7" width="10.5703125" style="476"/>
    <col min="12058" max="12058" width="13.42578125" style="476" customWidth="1"/>
    <col min="12059"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5.5703125" style="476" customWidth="1"/>
    <col min="12293" max="12294" width="3.7109375" style="476" customWidth="1"/>
    <col min="12295" max="12295" width="22" style="476" customWidth="1"/>
    <col min="12296" max="12296" width="5.5703125" style="476" customWidth="1"/>
    <col min="12297" max="12298" width="3.7109375" style="476" customWidth="1"/>
    <col min="12299" max="12299" width="22" style="476" customWidth="1"/>
    <col min="12300" max="12300" width="5.5703125" style="476" customWidth="1"/>
    <col min="12301" max="12302" width="3.7109375" style="476" customWidth="1"/>
    <col min="12303" max="12303" width="22" style="476" customWidth="1"/>
    <col min="12304" max="12305" width="15.7109375" style="476"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3" width="10.5703125" style="476"/>
    <col min="12314" max="12314" width="13.42578125" style="476" customWidth="1"/>
    <col min="12315"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5.5703125" style="476" customWidth="1"/>
    <col min="12549" max="12550" width="3.7109375" style="476" customWidth="1"/>
    <col min="12551" max="12551" width="22" style="476" customWidth="1"/>
    <col min="12552" max="12552" width="5.5703125" style="476" customWidth="1"/>
    <col min="12553" max="12554" width="3.7109375" style="476" customWidth="1"/>
    <col min="12555" max="12555" width="22" style="476" customWidth="1"/>
    <col min="12556" max="12556" width="5.5703125" style="476" customWidth="1"/>
    <col min="12557" max="12558" width="3.7109375" style="476" customWidth="1"/>
    <col min="12559" max="12559" width="22" style="476" customWidth="1"/>
    <col min="12560" max="12561" width="15.7109375" style="476"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69" width="10.5703125" style="476"/>
    <col min="12570" max="12570" width="13.42578125" style="476" customWidth="1"/>
    <col min="12571"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5.5703125" style="476" customWidth="1"/>
    <col min="12805" max="12806" width="3.7109375" style="476" customWidth="1"/>
    <col min="12807" max="12807" width="22" style="476" customWidth="1"/>
    <col min="12808" max="12808" width="5.5703125" style="476" customWidth="1"/>
    <col min="12809" max="12810" width="3.7109375" style="476" customWidth="1"/>
    <col min="12811" max="12811" width="22" style="476" customWidth="1"/>
    <col min="12812" max="12812" width="5.5703125" style="476" customWidth="1"/>
    <col min="12813" max="12814" width="3.7109375" style="476" customWidth="1"/>
    <col min="12815" max="12815" width="22" style="476" customWidth="1"/>
    <col min="12816" max="12817" width="15.7109375" style="476"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5" width="10.5703125" style="476"/>
    <col min="12826" max="12826" width="13.42578125" style="476" customWidth="1"/>
    <col min="12827"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5.5703125" style="476" customWidth="1"/>
    <col min="13061" max="13062" width="3.7109375" style="476" customWidth="1"/>
    <col min="13063" max="13063" width="22" style="476" customWidth="1"/>
    <col min="13064" max="13064" width="5.5703125" style="476" customWidth="1"/>
    <col min="13065" max="13066" width="3.7109375" style="476" customWidth="1"/>
    <col min="13067" max="13067" width="22" style="476" customWidth="1"/>
    <col min="13068" max="13068" width="5.5703125" style="476" customWidth="1"/>
    <col min="13069" max="13070" width="3.7109375" style="476" customWidth="1"/>
    <col min="13071" max="13071" width="22" style="476" customWidth="1"/>
    <col min="13072" max="13073" width="15.7109375" style="476"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1" width="10.5703125" style="476"/>
    <col min="13082" max="13082" width="13.42578125" style="476" customWidth="1"/>
    <col min="13083"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5.5703125" style="476" customWidth="1"/>
    <col min="13317" max="13318" width="3.7109375" style="476" customWidth="1"/>
    <col min="13319" max="13319" width="22" style="476" customWidth="1"/>
    <col min="13320" max="13320" width="5.5703125" style="476" customWidth="1"/>
    <col min="13321" max="13322" width="3.7109375" style="476" customWidth="1"/>
    <col min="13323" max="13323" width="22" style="476" customWidth="1"/>
    <col min="13324" max="13324" width="5.5703125" style="476" customWidth="1"/>
    <col min="13325" max="13326" width="3.7109375" style="476" customWidth="1"/>
    <col min="13327" max="13327" width="22" style="476" customWidth="1"/>
    <col min="13328" max="13329" width="15.7109375" style="476"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7" width="10.5703125" style="476"/>
    <col min="13338" max="13338" width="13.42578125" style="476" customWidth="1"/>
    <col min="13339"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5.5703125" style="476" customWidth="1"/>
    <col min="13573" max="13574" width="3.7109375" style="476" customWidth="1"/>
    <col min="13575" max="13575" width="22" style="476" customWidth="1"/>
    <col min="13576" max="13576" width="5.5703125" style="476" customWidth="1"/>
    <col min="13577" max="13578" width="3.7109375" style="476" customWidth="1"/>
    <col min="13579" max="13579" width="22" style="476" customWidth="1"/>
    <col min="13580" max="13580" width="5.5703125" style="476" customWidth="1"/>
    <col min="13581" max="13582" width="3.7109375" style="476" customWidth="1"/>
    <col min="13583" max="13583" width="22" style="476" customWidth="1"/>
    <col min="13584" max="13585" width="15.7109375" style="476"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3" width="10.5703125" style="476"/>
    <col min="13594" max="13594" width="13.42578125" style="476" customWidth="1"/>
    <col min="13595"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5.5703125" style="476" customWidth="1"/>
    <col min="13829" max="13830" width="3.7109375" style="476" customWidth="1"/>
    <col min="13831" max="13831" width="22" style="476" customWidth="1"/>
    <col min="13832" max="13832" width="5.5703125" style="476" customWidth="1"/>
    <col min="13833" max="13834" width="3.7109375" style="476" customWidth="1"/>
    <col min="13835" max="13835" width="22" style="476" customWidth="1"/>
    <col min="13836" max="13836" width="5.5703125" style="476" customWidth="1"/>
    <col min="13837" max="13838" width="3.7109375" style="476" customWidth="1"/>
    <col min="13839" max="13839" width="22" style="476" customWidth="1"/>
    <col min="13840" max="13841" width="15.7109375" style="476"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49" width="10.5703125" style="476"/>
    <col min="13850" max="13850" width="13.42578125" style="476" customWidth="1"/>
    <col min="13851"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5.5703125" style="476" customWidth="1"/>
    <col min="14085" max="14086" width="3.7109375" style="476" customWidth="1"/>
    <col min="14087" max="14087" width="22" style="476" customWidth="1"/>
    <col min="14088" max="14088" width="5.5703125" style="476" customWidth="1"/>
    <col min="14089" max="14090" width="3.7109375" style="476" customWidth="1"/>
    <col min="14091" max="14091" width="22" style="476" customWidth="1"/>
    <col min="14092" max="14092" width="5.5703125" style="476" customWidth="1"/>
    <col min="14093" max="14094" width="3.7109375" style="476" customWidth="1"/>
    <col min="14095" max="14095" width="22" style="476" customWidth="1"/>
    <col min="14096" max="14097" width="15.7109375" style="476"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5" width="10.5703125" style="476"/>
    <col min="14106" max="14106" width="13.42578125" style="476" customWidth="1"/>
    <col min="14107"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5.5703125" style="476" customWidth="1"/>
    <col min="14341" max="14342" width="3.7109375" style="476" customWidth="1"/>
    <col min="14343" max="14343" width="22" style="476" customWidth="1"/>
    <col min="14344" max="14344" width="5.5703125" style="476" customWidth="1"/>
    <col min="14345" max="14346" width="3.7109375" style="476" customWidth="1"/>
    <col min="14347" max="14347" width="22" style="476" customWidth="1"/>
    <col min="14348" max="14348" width="5.5703125" style="476" customWidth="1"/>
    <col min="14349" max="14350" width="3.7109375" style="476" customWidth="1"/>
    <col min="14351" max="14351" width="22" style="476" customWidth="1"/>
    <col min="14352" max="14353" width="15.7109375" style="476"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1" width="10.5703125" style="476"/>
    <col min="14362" max="14362" width="13.42578125" style="476" customWidth="1"/>
    <col min="14363"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5.5703125" style="476" customWidth="1"/>
    <col min="14597" max="14598" width="3.7109375" style="476" customWidth="1"/>
    <col min="14599" max="14599" width="22" style="476" customWidth="1"/>
    <col min="14600" max="14600" width="5.5703125" style="476" customWidth="1"/>
    <col min="14601" max="14602" width="3.7109375" style="476" customWidth="1"/>
    <col min="14603" max="14603" width="22" style="476" customWidth="1"/>
    <col min="14604" max="14604" width="5.5703125" style="476" customWidth="1"/>
    <col min="14605" max="14606" width="3.7109375" style="476" customWidth="1"/>
    <col min="14607" max="14607" width="22" style="476" customWidth="1"/>
    <col min="14608" max="14609" width="15.7109375" style="476"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7" width="10.5703125" style="476"/>
    <col min="14618" max="14618" width="13.42578125" style="476" customWidth="1"/>
    <col min="14619"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5.5703125" style="476" customWidth="1"/>
    <col min="14853" max="14854" width="3.7109375" style="476" customWidth="1"/>
    <col min="14855" max="14855" width="22" style="476" customWidth="1"/>
    <col min="14856" max="14856" width="5.5703125" style="476" customWidth="1"/>
    <col min="14857" max="14858" width="3.7109375" style="476" customWidth="1"/>
    <col min="14859" max="14859" width="22" style="476" customWidth="1"/>
    <col min="14860" max="14860" width="5.5703125" style="476" customWidth="1"/>
    <col min="14861" max="14862" width="3.7109375" style="476" customWidth="1"/>
    <col min="14863" max="14863" width="22" style="476" customWidth="1"/>
    <col min="14864" max="14865" width="15.7109375" style="476"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3" width="10.5703125" style="476"/>
    <col min="14874" max="14874" width="13.42578125" style="476" customWidth="1"/>
    <col min="14875"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5.5703125" style="476" customWidth="1"/>
    <col min="15109" max="15110" width="3.7109375" style="476" customWidth="1"/>
    <col min="15111" max="15111" width="22" style="476" customWidth="1"/>
    <col min="15112" max="15112" width="5.5703125" style="476" customWidth="1"/>
    <col min="15113" max="15114" width="3.7109375" style="476" customWidth="1"/>
    <col min="15115" max="15115" width="22" style="476" customWidth="1"/>
    <col min="15116" max="15116" width="5.5703125" style="476" customWidth="1"/>
    <col min="15117" max="15118" width="3.7109375" style="476" customWidth="1"/>
    <col min="15119" max="15119" width="22" style="476" customWidth="1"/>
    <col min="15120" max="15121" width="15.7109375" style="476"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29" width="10.5703125" style="476"/>
    <col min="15130" max="15130" width="13.42578125" style="476" customWidth="1"/>
    <col min="15131"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5.5703125" style="476" customWidth="1"/>
    <col min="15365" max="15366" width="3.7109375" style="476" customWidth="1"/>
    <col min="15367" max="15367" width="22" style="476" customWidth="1"/>
    <col min="15368" max="15368" width="5.5703125" style="476" customWidth="1"/>
    <col min="15369" max="15370" width="3.7109375" style="476" customWidth="1"/>
    <col min="15371" max="15371" width="22" style="476" customWidth="1"/>
    <col min="15372" max="15372" width="5.5703125" style="476" customWidth="1"/>
    <col min="15373" max="15374" width="3.7109375" style="476" customWidth="1"/>
    <col min="15375" max="15375" width="22" style="476" customWidth="1"/>
    <col min="15376" max="15377" width="15.7109375" style="476"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5" width="10.5703125" style="476"/>
    <col min="15386" max="15386" width="13.42578125" style="476" customWidth="1"/>
    <col min="15387"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5.5703125" style="476" customWidth="1"/>
    <col min="15621" max="15622" width="3.7109375" style="476" customWidth="1"/>
    <col min="15623" max="15623" width="22" style="476" customWidth="1"/>
    <col min="15624" max="15624" width="5.5703125" style="476" customWidth="1"/>
    <col min="15625" max="15626" width="3.7109375" style="476" customWidth="1"/>
    <col min="15627" max="15627" width="22" style="476" customWidth="1"/>
    <col min="15628" max="15628" width="5.5703125" style="476" customWidth="1"/>
    <col min="15629" max="15630" width="3.7109375" style="476" customWidth="1"/>
    <col min="15631" max="15631" width="22" style="476" customWidth="1"/>
    <col min="15632" max="15633" width="15.7109375" style="476"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1" width="10.5703125" style="476"/>
    <col min="15642" max="15642" width="13.42578125" style="476" customWidth="1"/>
    <col min="15643"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5.5703125" style="476" customWidth="1"/>
    <col min="15877" max="15878" width="3.7109375" style="476" customWidth="1"/>
    <col min="15879" max="15879" width="22" style="476" customWidth="1"/>
    <col min="15880" max="15880" width="5.5703125" style="476" customWidth="1"/>
    <col min="15881" max="15882" width="3.7109375" style="476" customWidth="1"/>
    <col min="15883" max="15883" width="22" style="476" customWidth="1"/>
    <col min="15884" max="15884" width="5.5703125" style="476" customWidth="1"/>
    <col min="15885" max="15886" width="3.7109375" style="476" customWidth="1"/>
    <col min="15887" max="15887" width="22" style="476" customWidth="1"/>
    <col min="15888" max="15889" width="15.7109375" style="476"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7" width="10.5703125" style="476"/>
    <col min="15898" max="15898" width="13.42578125" style="476" customWidth="1"/>
    <col min="15899"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5.5703125" style="476" customWidth="1"/>
    <col min="16133" max="16134" width="3.7109375" style="476" customWidth="1"/>
    <col min="16135" max="16135" width="22" style="476" customWidth="1"/>
    <col min="16136" max="16136" width="5.5703125" style="476" customWidth="1"/>
    <col min="16137" max="16138" width="3.7109375" style="476" customWidth="1"/>
    <col min="16139" max="16139" width="22" style="476" customWidth="1"/>
    <col min="16140" max="16140" width="5.5703125" style="476" customWidth="1"/>
    <col min="16141" max="16142" width="3.7109375" style="476" customWidth="1"/>
    <col min="16143" max="16143" width="22" style="476" customWidth="1"/>
    <col min="16144" max="16145" width="15.7109375" style="476"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3" width="10.5703125" style="476"/>
    <col min="16154" max="16154" width="13.42578125" style="476" customWidth="1"/>
    <col min="16155" max="16384" width="10.5703125" style="476"/>
  </cols>
  <sheetData>
    <row r="1" spans="1:37" hidden="1"/>
    <row r="2" spans="1:37" hidden="1"/>
    <row r="3" spans="1:37" hidden="1"/>
    <row r="4" spans="1:37" ht="3" customHeight="1">
      <c r="J4" s="481"/>
      <c r="K4" s="481"/>
      <c r="L4" s="477"/>
      <c r="M4" s="477"/>
      <c r="N4" s="477"/>
      <c r="O4" s="477"/>
      <c r="P4" s="477"/>
      <c r="Q4" s="477"/>
      <c r="R4" s="477"/>
      <c r="S4" s="477"/>
      <c r="T4" s="477"/>
      <c r="U4" s="477"/>
      <c r="V4" s="477"/>
      <c r="W4" s="477"/>
      <c r="X4" s="477"/>
      <c r="Y4" s="477"/>
      <c r="Z4" s="484"/>
      <c r="AA4" s="484"/>
      <c r="AB4" s="484"/>
      <c r="AC4" s="484"/>
      <c r="AD4" s="484"/>
      <c r="AE4" s="477"/>
    </row>
    <row r="5" spans="1:37" ht="22.5" customHeight="1">
      <c r="J5" s="481"/>
      <c r="K5" s="481"/>
      <c r="L5" s="1226" t="s">
        <v>674</v>
      </c>
      <c r="M5" s="1226"/>
      <c r="N5" s="1226"/>
      <c r="O5" s="1226"/>
      <c r="P5" s="1226"/>
      <c r="Q5" s="1226"/>
      <c r="R5" s="1226"/>
      <c r="S5" s="1226"/>
      <c r="T5" s="1226"/>
      <c r="U5" s="579"/>
      <c r="V5" s="579"/>
      <c r="W5" s="523"/>
      <c r="X5" s="523"/>
      <c r="Y5" s="585"/>
      <c r="Z5" s="585"/>
      <c r="AA5" s="585"/>
      <c r="AB5" s="585"/>
      <c r="AC5" s="585"/>
      <c r="AD5" s="585"/>
      <c r="AE5" s="497"/>
    </row>
    <row r="6" spans="1:37" ht="3" customHeight="1">
      <c r="J6" s="481"/>
      <c r="K6" s="481"/>
      <c r="L6" s="477"/>
      <c r="M6" s="477"/>
      <c r="N6" s="477"/>
      <c r="O6" s="480"/>
      <c r="P6" s="480"/>
      <c r="Q6" s="480"/>
      <c r="R6" s="480"/>
      <c r="S6" s="480"/>
      <c r="T6" s="480"/>
      <c r="U6" s="477"/>
    </row>
    <row r="7" spans="1:37" s="523" customFormat="1" ht="22.5">
      <c r="A7" s="585"/>
      <c r="B7" s="585"/>
      <c r="C7" s="585"/>
      <c r="D7" s="585"/>
      <c r="E7" s="585"/>
      <c r="F7" s="585"/>
      <c r="G7" s="591"/>
      <c r="H7" s="591"/>
      <c r="I7" s="531"/>
      <c r="J7" s="529"/>
      <c r="K7" s="529"/>
      <c r="L7" s="524"/>
      <c r="M7" s="672" t="s">
        <v>502</v>
      </c>
      <c r="N7" s="1232" t="str">
        <f>IF(NameOrPr_ch="",IF(NameOrPr="","",NameOrPr),NameOrPr_ch)</f>
        <v>Комитет по тарифам и ценовой политике Лен.области (ЛенРТК)</v>
      </c>
      <c r="O7" s="1232"/>
      <c r="P7" s="1232"/>
      <c r="Q7" s="1232"/>
      <c r="R7" s="1232"/>
      <c r="S7" s="1232"/>
      <c r="T7" s="1232"/>
      <c r="U7" s="669"/>
      <c r="AH7" s="585"/>
      <c r="AI7" s="585"/>
      <c r="AJ7" s="585"/>
      <c r="AK7" s="585"/>
    </row>
    <row r="8" spans="1:37" s="491" customFormat="1" ht="18.75">
      <c r="A8" s="505"/>
      <c r="B8" s="505"/>
      <c r="C8" s="505"/>
      <c r="D8" s="505"/>
      <c r="E8" s="505"/>
      <c r="F8" s="505"/>
      <c r="G8" s="505"/>
      <c r="H8" s="505"/>
      <c r="L8" s="499"/>
      <c r="M8" s="672" t="s">
        <v>596</v>
      </c>
      <c r="N8" s="1232" t="str">
        <f>IF(datePr_ch="",IF(datePr="","",datePr),datePr_ch)</f>
        <v>19.12.2019</v>
      </c>
      <c r="O8" s="1232"/>
      <c r="P8" s="1232"/>
      <c r="Q8" s="1232"/>
      <c r="R8" s="1232"/>
      <c r="S8" s="1232"/>
      <c r="T8" s="1232"/>
      <c r="U8" s="667"/>
      <c r="V8" s="570"/>
      <c r="W8" s="570"/>
      <c r="X8" s="570"/>
      <c r="Y8" s="570"/>
      <c r="Z8" s="570"/>
      <c r="AA8" s="570"/>
      <c r="AH8" s="505"/>
      <c r="AI8" s="505"/>
      <c r="AJ8" s="505"/>
      <c r="AK8" s="505"/>
    </row>
    <row r="9" spans="1:37" s="491" customFormat="1" ht="18.75">
      <c r="A9" s="505"/>
      <c r="B9" s="505"/>
      <c r="C9" s="505"/>
      <c r="D9" s="505"/>
      <c r="E9" s="505"/>
      <c r="F9" s="505"/>
      <c r="G9" s="505"/>
      <c r="H9" s="505"/>
      <c r="L9" s="552"/>
      <c r="M9" s="672" t="s">
        <v>595</v>
      </c>
      <c r="N9" s="1232" t="str">
        <f>IF(numberPr_ch="",IF(numberPr="","",numberPr),numberPr_ch)</f>
        <v>530-п</v>
      </c>
      <c r="O9" s="1232"/>
      <c r="P9" s="1232"/>
      <c r="Q9" s="1232"/>
      <c r="R9" s="1232"/>
      <c r="S9" s="1232"/>
      <c r="T9" s="1232"/>
      <c r="U9" s="667"/>
      <c r="V9" s="570"/>
      <c r="W9" s="570"/>
      <c r="X9" s="570"/>
      <c r="Y9" s="570"/>
      <c r="Z9" s="570"/>
      <c r="AA9" s="570"/>
      <c r="AH9" s="505"/>
      <c r="AI9" s="505"/>
      <c r="AJ9" s="505"/>
      <c r="AK9" s="505"/>
    </row>
    <row r="10" spans="1:37" s="491" customFormat="1" ht="18.75">
      <c r="A10" s="505"/>
      <c r="B10" s="505"/>
      <c r="C10" s="505"/>
      <c r="D10" s="505"/>
      <c r="E10" s="505"/>
      <c r="F10" s="505"/>
      <c r="G10" s="505"/>
      <c r="H10" s="505"/>
      <c r="L10" s="552"/>
      <c r="M10" s="672" t="s">
        <v>501</v>
      </c>
      <c r="N10" s="1232" t="str">
        <f>IF(IstPub_ch="",IF(IstPub="","",IstPub),IstPub_ch)</f>
        <v>http://tarif.lenobl.ru/dokumenty/docs_category_3/</v>
      </c>
      <c r="O10" s="1232"/>
      <c r="P10" s="1232"/>
      <c r="Q10" s="1232"/>
      <c r="R10" s="1232"/>
      <c r="S10" s="1232"/>
      <c r="T10" s="1232"/>
      <c r="U10" s="667"/>
      <c r="V10" s="570"/>
      <c r="W10" s="570"/>
      <c r="X10" s="570"/>
      <c r="Y10" s="570"/>
      <c r="Z10" s="570"/>
      <c r="AA10" s="570"/>
      <c r="AH10" s="505"/>
      <c r="AI10" s="505"/>
      <c r="AJ10" s="505"/>
      <c r="AK10" s="505"/>
    </row>
    <row r="11" spans="1:37" s="772" customFormat="1" ht="18.75" hidden="1">
      <c r="A11" s="773"/>
      <c r="B11" s="773"/>
      <c r="C11" s="773"/>
      <c r="D11" s="773"/>
      <c r="E11" s="773"/>
      <c r="F11" s="773"/>
      <c r="G11" s="773"/>
      <c r="H11" s="773"/>
      <c r="L11" s="761"/>
      <c r="M11" s="750"/>
      <c r="N11" s="749"/>
      <c r="O11" s="749"/>
      <c r="P11" s="749"/>
      <c r="Q11" s="749"/>
      <c r="R11" s="749"/>
      <c r="S11" s="749"/>
      <c r="T11" s="749"/>
      <c r="U11" s="667"/>
      <c r="Z11" s="771" t="s">
        <v>721</v>
      </c>
      <c r="AA11" s="771" t="s">
        <v>722</v>
      </c>
      <c r="AH11" s="773"/>
      <c r="AI11" s="773"/>
      <c r="AJ11" s="773"/>
      <c r="AK11" s="773"/>
    </row>
    <row r="12" spans="1:37" s="491" customFormat="1" ht="11.25" hidden="1">
      <c r="A12" s="505"/>
      <c r="B12" s="505"/>
      <c r="C12" s="505"/>
      <c r="D12" s="505"/>
      <c r="E12" s="505"/>
      <c r="F12" s="505"/>
      <c r="G12" s="505"/>
      <c r="H12" s="505"/>
      <c r="L12" s="1227"/>
      <c r="M12" s="1227"/>
      <c r="N12" s="566"/>
      <c r="O12" s="1262"/>
      <c r="P12" s="1262"/>
      <c r="Q12" s="1262"/>
      <c r="R12" s="1262"/>
      <c r="S12" s="1262"/>
      <c r="T12" s="1262"/>
      <c r="U12" s="486"/>
      <c r="AE12" s="503" t="s">
        <v>373</v>
      </c>
      <c r="AH12" s="505"/>
      <c r="AI12" s="505"/>
      <c r="AJ12" s="505"/>
      <c r="AK12" s="505"/>
    </row>
    <row r="13" spans="1:37">
      <c r="J13" s="481"/>
      <c r="K13" s="481"/>
      <c r="L13" s="477"/>
      <c r="M13" s="477"/>
      <c r="N13" s="477"/>
      <c r="O13" s="1254"/>
      <c r="P13" s="1254"/>
      <c r="Q13" s="1254"/>
      <c r="R13" s="1254"/>
      <c r="S13" s="1254"/>
      <c r="T13" s="1254"/>
      <c r="U13" s="599"/>
      <c r="Z13" s="1254"/>
      <c r="AA13" s="1254"/>
      <c r="AB13" s="1254"/>
      <c r="AC13" s="1254"/>
      <c r="AD13" s="1254"/>
      <c r="AE13" s="1254"/>
    </row>
    <row r="14" spans="1:37">
      <c r="J14" s="481"/>
      <c r="K14" s="481"/>
      <c r="L14" s="1164" t="s">
        <v>454</v>
      </c>
      <c r="M14" s="1164"/>
      <c r="N14" s="1164"/>
      <c r="O14" s="1164"/>
      <c r="P14" s="1164"/>
      <c r="Q14" s="1164"/>
      <c r="R14" s="1164"/>
      <c r="S14" s="1164"/>
      <c r="T14" s="1164"/>
      <c r="U14" s="1164"/>
      <c r="V14" s="1164"/>
      <c r="W14" s="1164"/>
      <c r="X14" s="1164"/>
      <c r="Y14" s="1164"/>
      <c r="Z14" s="1164"/>
      <c r="AA14" s="1164"/>
      <c r="AB14" s="1164"/>
      <c r="AC14" s="1164"/>
      <c r="AD14" s="1164"/>
      <c r="AE14" s="1164"/>
      <c r="AF14" s="1164"/>
      <c r="AG14" s="1164" t="s">
        <v>455</v>
      </c>
    </row>
    <row r="15" spans="1:37" ht="14.25" customHeight="1">
      <c r="J15" s="481"/>
      <c r="K15" s="481"/>
      <c r="L15" s="1239" t="s">
        <v>92</v>
      </c>
      <c r="M15" s="1239" t="s">
        <v>676</v>
      </c>
      <c r="N15" s="1275" t="s">
        <v>628</v>
      </c>
      <c r="O15" s="1275"/>
      <c r="P15" s="1275"/>
      <c r="Q15" s="1275"/>
      <c r="R15" s="1275" t="s">
        <v>629</v>
      </c>
      <c r="S15" s="1275"/>
      <c r="T15" s="1275"/>
      <c r="U15" s="1275"/>
      <c r="V15" s="1275" t="s">
        <v>630</v>
      </c>
      <c r="W15" s="1275"/>
      <c r="X15" s="1275"/>
      <c r="Y15" s="1275"/>
      <c r="Z15" s="1239" t="s">
        <v>641</v>
      </c>
      <c r="AA15" s="1239"/>
      <c r="AB15" s="1239"/>
      <c r="AC15" s="1239"/>
      <c r="AD15" s="1239"/>
      <c r="AE15" s="1239" t="s">
        <v>341</v>
      </c>
      <c r="AF15" s="1253" t="s">
        <v>275</v>
      </c>
      <c r="AG15" s="1164"/>
    </row>
    <row r="16" spans="1:37" s="523" customFormat="1" ht="27.75" customHeight="1">
      <c r="A16" s="585"/>
      <c r="B16" s="585"/>
      <c r="C16" s="585"/>
      <c r="D16" s="585"/>
      <c r="E16" s="585"/>
      <c r="F16" s="585"/>
      <c r="G16" s="591"/>
      <c r="H16" s="591"/>
      <c r="I16" s="531"/>
      <c r="J16" s="529"/>
      <c r="K16" s="529"/>
      <c r="L16" s="1239"/>
      <c r="M16" s="1239"/>
      <c r="N16" s="1275"/>
      <c r="O16" s="1275"/>
      <c r="P16" s="1275"/>
      <c r="Q16" s="1275"/>
      <c r="R16" s="1275"/>
      <c r="S16" s="1275"/>
      <c r="T16" s="1275"/>
      <c r="U16" s="1275"/>
      <c r="V16" s="1275"/>
      <c r="W16" s="1275"/>
      <c r="X16" s="1275"/>
      <c r="Y16" s="1275"/>
      <c r="Z16" s="1164" t="s">
        <v>679</v>
      </c>
      <c r="AA16" s="1164"/>
      <c r="AB16" s="1164" t="s">
        <v>654</v>
      </c>
      <c r="AC16" s="1164"/>
      <c r="AD16" s="1164"/>
      <c r="AE16" s="1239"/>
      <c r="AF16" s="1253"/>
      <c r="AG16" s="1164"/>
      <c r="AH16" s="585"/>
      <c r="AI16" s="585"/>
      <c r="AJ16" s="585"/>
      <c r="AK16" s="585"/>
    </row>
    <row r="17" spans="1:37" ht="14.25" customHeight="1">
      <c r="J17" s="481"/>
      <c r="K17" s="481"/>
      <c r="L17" s="1239"/>
      <c r="M17" s="1239"/>
      <c r="N17" s="1275"/>
      <c r="O17" s="1275"/>
      <c r="P17" s="1275"/>
      <c r="Q17" s="1275"/>
      <c r="R17" s="1275"/>
      <c r="S17" s="1275"/>
      <c r="T17" s="1275"/>
      <c r="U17" s="1275"/>
      <c r="V17" s="1275"/>
      <c r="W17" s="1275"/>
      <c r="X17" s="1275"/>
      <c r="Y17" s="1275"/>
      <c r="Z17" s="534" t="s">
        <v>677</v>
      </c>
      <c r="AA17" s="534" t="s">
        <v>678</v>
      </c>
      <c r="AB17" s="536" t="s">
        <v>274</v>
      </c>
      <c r="AC17" s="1263" t="s">
        <v>273</v>
      </c>
      <c r="AD17" s="1263"/>
      <c r="AE17" s="1239"/>
      <c r="AF17" s="1253"/>
      <c r="AG17" s="1164"/>
    </row>
    <row r="18" spans="1:37">
      <c r="J18" s="481"/>
      <c r="K18" s="489">
        <v>1</v>
      </c>
      <c r="L18" s="478" t="s">
        <v>93</v>
      </c>
      <c r="M18" s="478" t="s">
        <v>49</v>
      </c>
      <c r="N18" s="1268">
        <f ca="1">OFFSET(N18,0,-1)+1</f>
        <v>3</v>
      </c>
      <c r="O18" s="1268"/>
      <c r="P18" s="1268"/>
      <c r="Q18" s="1268"/>
      <c r="R18" s="1268">
        <f ca="1">OFFSET(N18,0,0)+1</f>
        <v>4</v>
      </c>
      <c r="S18" s="1268"/>
      <c r="T18" s="1268"/>
      <c r="U18" s="1268"/>
      <c r="V18" s="674"/>
      <c r="W18" s="674"/>
      <c r="X18" s="674"/>
      <c r="Y18" s="675">
        <f ca="1">OFFSET(R18,0,0)+1</f>
        <v>5</v>
      </c>
      <c r="Z18" s="487">
        <f ca="1">OFFSET(Z18,0,-1)+1</f>
        <v>6</v>
      </c>
      <c r="AA18" s="487">
        <f ca="1">OFFSET(AA18,0,-1)+1</f>
        <v>7</v>
      </c>
      <c r="AB18" s="487">
        <f ca="1">OFFSET(AB18,0,-1)+1</f>
        <v>8</v>
      </c>
      <c r="AC18" s="1268">
        <f ca="1">OFFSET(AC18,0,-1)+1</f>
        <v>9</v>
      </c>
      <c r="AD18" s="1268"/>
      <c r="AE18" s="487">
        <f ca="1">OFFSET(AE18,0,-2)+1</f>
        <v>10</v>
      </c>
      <c r="AF18" s="523"/>
      <c r="AG18" s="487">
        <f ca="1">OFFSET(AG18,0,-2)+1</f>
        <v>11</v>
      </c>
    </row>
    <row r="19" spans="1:37" ht="22.5">
      <c r="A19" s="1212">
        <v>1</v>
      </c>
      <c r="B19" s="1015"/>
      <c r="C19" s="1015"/>
      <c r="D19" s="1015"/>
      <c r="E19" s="1015"/>
      <c r="F19" s="1008"/>
      <c r="G19" s="1014"/>
      <c r="H19" s="1014"/>
      <c r="I19" s="996"/>
      <c r="J19" s="995"/>
      <c r="K19" s="995"/>
      <c r="L19" s="593">
        <f>mergeValue(A19)</f>
        <v>1</v>
      </c>
      <c r="M19" s="641" t="s">
        <v>20</v>
      </c>
      <c r="N19" s="1269"/>
      <c r="O19" s="1269"/>
      <c r="P19" s="1269"/>
      <c r="Q19" s="1269"/>
      <c r="R19" s="1269"/>
      <c r="S19" s="1269"/>
      <c r="T19" s="1269"/>
      <c r="U19" s="1269"/>
      <c r="V19" s="1269"/>
      <c r="W19" s="1269"/>
      <c r="X19" s="1269"/>
      <c r="Y19" s="1269"/>
      <c r="Z19" s="1269"/>
      <c r="AA19" s="1269"/>
      <c r="AB19" s="1269"/>
      <c r="AC19" s="1269"/>
      <c r="AD19" s="1269"/>
      <c r="AE19" s="1269"/>
      <c r="AF19" s="1269"/>
      <c r="AG19" s="581" t="s">
        <v>476</v>
      </c>
    </row>
    <row r="20" spans="1:37" ht="22.5">
      <c r="A20" s="1212"/>
      <c r="B20" s="1212">
        <v>1</v>
      </c>
      <c r="C20" s="1015"/>
      <c r="D20" s="1015"/>
      <c r="E20" s="1015"/>
      <c r="F20" s="1008"/>
      <c r="G20" s="1017"/>
      <c r="H20" s="1018"/>
      <c r="I20" s="997"/>
      <c r="J20" s="992"/>
      <c r="K20" s="990"/>
      <c r="L20" s="593" t="str">
        <f>mergeValue(A20) &amp;"."&amp; mergeValue(B20)</f>
        <v>1.1</v>
      </c>
      <c r="M20" s="546" t="s">
        <v>16</v>
      </c>
      <c r="N20" s="1270"/>
      <c r="O20" s="1270"/>
      <c r="P20" s="1270"/>
      <c r="Q20" s="1270"/>
      <c r="R20" s="1270"/>
      <c r="S20" s="1270"/>
      <c r="T20" s="1270"/>
      <c r="U20" s="1270"/>
      <c r="V20" s="1270"/>
      <c r="W20" s="1270"/>
      <c r="X20" s="1270"/>
      <c r="Y20" s="1270"/>
      <c r="Z20" s="1270"/>
      <c r="AA20" s="1270"/>
      <c r="AB20" s="1270"/>
      <c r="AC20" s="1270"/>
      <c r="AD20" s="1270"/>
      <c r="AE20" s="1270"/>
      <c r="AF20" s="1270"/>
      <c r="AG20" s="581" t="s">
        <v>477</v>
      </c>
    </row>
    <row r="21" spans="1:37" ht="22.5">
      <c r="A21" s="1212"/>
      <c r="B21" s="1212"/>
      <c r="C21" s="1212">
        <v>1</v>
      </c>
      <c r="D21" s="1015"/>
      <c r="E21" s="1015"/>
      <c r="F21" s="1008"/>
      <c r="G21" s="1017"/>
      <c r="H21" s="1018"/>
      <c r="I21" s="997"/>
      <c r="J21" s="992"/>
      <c r="K21" s="990"/>
      <c r="L21" s="593" t="str">
        <f>mergeValue(A21) &amp;"."&amp; mergeValue(B21)&amp;"."&amp; mergeValue(C21)</f>
        <v>1.1.1</v>
      </c>
      <c r="M21" s="547" t="s">
        <v>7</v>
      </c>
      <c r="N21" s="1270"/>
      <c r="O21" s="1270"/>
      <c r="P21" s="1270"/>
      <c r="Q21" s="1270"/>
      <c r="R21" s="1270"/>
      <c r="S21" s="1270"/>
      <c r="T21" s="1270"/>
      <c r="U21" s="1270"/>
      <c r="V21" s="1270"/>
      <c r="W21" s="1270"/>
      <c r="X21" s="1270"/>
      <c r="Y21" s="1270"/>
      <c r="Z21" s="1270"/>
      <c r="AA21" s="1270"/>
      <c r="AB21" s="1270"/>
      <c r="AC21" s="1270"/>
      <c r="AD21" s="1270"/>
      <c r="AE21" s="1270"/>
      <c r="AF21" s="1270"/>
      <c r="AG21" s="581" t="s">
        <v>633</v>
      </c>
    </row>
    <row r="22" spans="1:37" ht="15" customHeight="1">
      <c r="A22" s="1212"/>
      <c r="B22" s="1212"/>
      <c r="C22" s="1212"/>
      <c r="D22" s="1212">
        <v>1</v>
      </c>
      <c r="E22" s="1015"/>
      <c r="F22" s="1008"/>
      <c r="G22" s="1017"/>
      <c r="H22" s="1018"/>
      <c r="I22" s="997"/>
      <c r="J22" s="992"/>
      <c r="K22" s="990"/>
      <c r="L22" s="593" t="str">
        <f>mergeValue(A22) &amp;"."&amp; mergeValue(B22)&amp;"."&amp; mergeValue(C22)&amp;"."&amp; mergeValue(D22)</f>
        <v>1.1.1.1</v>
      </c>
      <c r="M22" s="548" t="s">
        <v>22</v>
      </c>
      <c r="N22" s="1270"/>
      <c r="O22" s="1270"/>
      <c r="P22" s="1270"/>
      <c r="Q22" s="1270"/>
      <c r="R22" s="1270"/>
      <c r="S22" s="1270"/>
      <c r="T22" s="1270"/>
      <c r="U22" s="1270"/>
      <c r="V22" s="1270"/>
      <c r="W22" s="1270"/>
      <c r="X22" s="1270"/>
      <c r="Y22" s="1270"/>
      <c r="Z22" s="1270"/>
      <c r="AA22" s="1270"/>
      <c r="AB22" s="1270"/>
      <c r="AC22" s="1270"/>
      <c r="AD22" s="1270"/>
      <c r="AE22" s="1270"/>
      <c r="AF22" s="1270"/>
      <c r="AG22" s="581" t="s">
        <v>680</v>
      </c>
    </row>
    <row r="23" spans="1:37" ht="20.100000000000001" customHeight="1">
      <c r="A23" s="1212"/>
      <c r="B23" s="1212"/>
      <c r="C23" s="1212"/>
      <c r="D23" s="1212"/>
      <c r="E23" s="1212">
        <v>1</v>
      </c>
      <c r="F23" s="1008"/>
      <c r="G23" s="1017"/>
      <c r="H23" s="1018"/>
      <c r="I23" s="1019"/>
      <c r="J23" s="1009"/>
      <c r="K23" s="1168"/>
      <c r="L23" s="1273" t="str">
        <f>mergeValue(A23) &amp;"."&amp; mergeValue(B23)&amp;"."&amp; mergeValue(C23)&amp;"."&amp; mergeValue(D23)&amp;"."&amp; mergeValue(E23)</f>
        <v>1.1.1.1.1</v>
      </c>
      <c r="M23" s="1274"/>
      <c r="N23" s="1219" t="s">
        <v>85</v>
      </c>
      <c r="O23" s="1281"/>
      <c r="P23" s="1279">
        <v>1</v>
      </c>
      <c r="Q23" s="1271"/>
      <c r="R23" s="1219" t="s">
        <v>85</v>
      </c>
      <c r="S23" s="1281"/>
      <c r="T23" s="1279">
        <v>1</v>
      </c>
      <c r="U23" s="1271"/>
      <c r="V23" s="1219" t="s">
        <v>85</v>
      </c>
      <c r="W23" s="561"/>
      <c r="X23" s="539">
        <v>1</v>
      </c>
      <c r="Y23" s="1096"/>
      <c r="Z23" s="671"/>
      <c r="AA23" s="671"/>
      <c r="AB23" s="1247"/>
      <c r="AC23" s="1219" t="s">
        <v>84</v>
      </c>
      <c r="AD23" s="1247"/>
      <c r="AE23" s="1219" t="s">
        <v>85</v>
      </c>
      <c r="AF23" s="578"/>
      <c r="AG23" s="1276" t="s">
        <v>681</v>
      </c>
      <c r="AH23" s="500" t="str">
        <f>strCheckDate(Z24:AF24)</f>
        <v/>
      </c>
      <c r="AI23" s="504" t="str">
        <f>IF(AND(COUNTIF(AJ18:AJ27,AJ23)&gt;1,AJ23&lt;&gt;""),"ErrUnique:HasDoubleConn","")</f>
        <v/>
      </c>
      <c r="AJ23" s="504"/>
      <c r="AK23" s="504"/>
    </row>
    <row r="24" spans="1:37" ht="20.100000000000001" customHeight="1">
      <c r="A24" s="1212"/>
      <c r="B24" s="1212"/>
      <c r="C24" s="1212"/>
      <c r="D24" s="1212"/>
      <c r="E24" s="1212"/>
      <c r="F24" s="1008"/>
      <c r="G24" s="1017"/>
      <c r="H24" s="1018"/>
      <c r="I24" s="1019"/>
      <c r="J24" s="1009"/>
      <c r="K24" s="1168"/>
      <c r="L24" s="1273"/>
      <c r="M24" s="1274"/>
      <c r="N24" s="1219"/>
      <c r="O24" s="1281"/>
      <c r="P24" s="1279"/>
      <c r="Q24" s="1280"/>
      <c r="R24" s="1219"/>
      <c r="S24" s="1281"/>
      <c r="T24" s="1279"/>
      <c r="U24" s="1272"/>
      <c r="V24" s="1219"/>
      <c r="W24" s="601"/>
      <c r="X24" s="565"/>
      <c r="Y24" s="565"/>
      <c r="Z24" s="572"/>
      <c r="AA24" s="603" t="str">
        <f>AB23 &amp; "-" &amp; AD23</f>
        <v>-</v>
      </c>
      <c r="AB24" s="1218"/>
      <c r="AC24" s="1219"/>
      <c r="AD24" s="1218"/>
      <c r="AE24" s="1219"/>
      <c r="AF24" s="673"/>
      <c r="AG24" s="1277"/>
      <c r="AI24" s="504"/>
      <c r="AJ24" s="504"/>
      <c r="AK24" s="504"/>
    </row>
    <row r="25" spans="1:37" ht="20.100000000000001" customHeight="1">
      <c r="A25" s="1212"/>
      <c r="B25" s="1212"/>
      <c r="C25" s="1212"/>
      <c r="D25" s="1212"/>
      <c r="E25" s="1212"/>
      <c r="F25" s="1008"/>
      <c r="G25" s="1017"/>
      <c r="H25" s="1018"/>
      <c r="I25" s="1019"/>
      <c r="J25" s="1009"/>
      <c r="K25" s="1168"/>
      <c r="L25" s="1273"/>
      <c r="M25" s="1274"/>
      <c r="N25" s="1219"/>
      <c r="O25" s="1281"/>
      <c r="P25" s="1279"/>
      <c r="Q25" s="1272"/>
      <c r="R25" s="1219"/>
      <c r="S25" s="602"/>
      <c r="T25" s="558"/>
      <c r="U25" s="565"/>
      <c r="V25" s="571"/>
      <c r="W25" s="571"/>
      <c r="X25" s="571"/>
      <c r="Y25" s="571"/>
      <c r="Z25" s="572"/>
      <c r="AA25" s="572"/>
      <c r="AB25" s="573"/>
      <c r="AC25" s="564"/>
      <c r="AD25" s="564"/>
      <c r="AE25" s="573"/>
      <c r="AF25" s="564"/>
      <c r="AG25" s="1277"/>
      <c r="AI25" s="504"/>
      <c r="AJ25" s="504"/>
      <c r="AK25" s="504"/>
    </row>
    <row r="26" spans="1:37" ht="20.100000000000001" customHeight="1">
      <c r="A26" s="1212"/>
      <c r="B26" s="1212"/>
      <c r="C26" s="1212"/>
      <c r="D26" s="1212"/>
      <c r="E26" s="1212"/>
      <c r="F26" s="1008"/>
      <c r="G26" s="1017"/>
      <c r="H26" s="1018"/>
      <c r="I26" s="1019"/>
      <c r="J26" s="1009"/>
      <c r="K26" s="1168"/>
      <c r="L26" s="1273"/>
      <c r="M26" s="1274"/>
      <c r="N26" s="1219"/>
      <c r="O26" s="574"/>
      <c r="P26" s="576"/>
      <c r="Q26" s="575"/>
      <c r="R26" s="571"/>
      <c r="S26" s="571"/>
      <c r="T26" s="571"/>
      <c r="U26" s="571"/>
      <c r="V26" s="571"/>
      <c r="W26" s="571"/>
      <c r="X26" s="571"/>
      <c r="Y26" s="571"/>
      <c r="Z26" s="572"/>
      <c r="AA26" s="572"/>
      <c r="AB26" s="573"/>
      <c r="AC26" s="564"/>
      <c r="AD26" s="564"/>
      <c r="AE26" s="573"/>
      <c r="AF26" s="564"/>
      <c r="AG26" s="1277"/>
      <c r="AI26" s="504"/>
      <c r="AJ26" s="504"/>
      <c r="AK26" s="504"/>
    </row>
    <row r="27" spans="1:37" s="475" customFormat="1" ht="15" customHeight="1">
      <c r="A27" s="1212"/>
      <c r="B27" s="1212"/>
      <c r="C27" s="1212"/>
      <c r="D27" s="1212"/>
      <c r="E27" s="1016"/>
      <c r="F27" s="1010"/>
      <c r="G27" s="1012"/>
      <c r="H27" s="1010"/>
      <c r="I27" s="1019"/>
      <c r="J27" s="1009"/>
      <c r="K27" s="1003"/>
      <c r="L27" s="538"/>
      <c r="M27" s="551" t="s">
        <v>5</v>
      </c>
      <c r="N27" s="551"/>
      <c r="O27" s="551"/>
      <c r="P27" s="551"/>
      <c r="Q27" s="551"/>
      <c r="R27" s="551"/>
      <c r="S27" s="551"/>
      <c r="T27" s="551"/>
      <c r="U27" s="551"/>
      <c r="V27" s="551"/>
      <c r="W27" s="551"/>
      <c r="X27" s="551"/>
      <c r="Y27" s="551"/>
      <c r="Z27" s="551"/>
      <c r="AA27" s="551"/>
      <c r="AB27" s="551"/>
      <c r="AC27" s="551"/>
      <c r="AD27" s="551"/>
      <c r="AE27" s="551"/>
      <c r="AF27" s="551"/>
      <c r="AG27" s="1278"/>
      <c r="AH27" s="501"/>
      <c r="AI27" s="501"/>
      <c r="AJ27" s="213"/>
      <c r="AK27" s="213"/>
    </row>
    <row r="28" spans="1:37" s="475" customFormat="1" ht="15" customHeight="1">
      <c r="A28" s="1212"/>
      <c r="B28" s="1212"/>
      <c r="C28" s="1212"/>
      <c r="D28" s="1016"/>
      <c r="E28" s="1016"/>
      <c r="F28" s="1010"/>
      <c r="G28" s="1017"/>
      <c r="H28" s="1010"/>
      <c r="I28" s="1003"/>
      <c r="J28" s="994"/>
      <c r="K28" s="1003"/>
      <c r="L28" s="538"/>
      <c r="M28" s="550" t="s">
        <v>17</v>
      </c>
      <c r="N28" s="550"/>
      <c r="O28" s="550"/>
      <c r="P28" s="550"/>
      <c r="Q28" s="550"/>
      <c r="R28" s="550"/>
      <c r="S28" s="550"/>
      <c r="T28" s="550"/>
      <c r="U28" s="550"/>
      <c r="V28" s="550"/>
      <c r="W28" s="550"/>
      <c r="X28" s="550"/>
      <c r="Y28" s="550"/>
      <c r="Z28" s="550"/>
      <c r="AA28" s="550"/>
      <c r="AB28" s="550"/>
      <c r="AC28" s="550"/>
      <c r="AD28" s="550"/>
      <c r="AE28" s="550"/>
      <c r="AF28" s="564"/>
      <c r="AG28" s="560"/>
      <c r="AH28" s="501"/>
      <c r="AI28" s="501"/>
      <c r="AJ28" s="213"/>
      <c r="AK28" s="213"/>
    </row>
    <row r="29" spans="1:37" s="475" customFormat="1" ht="15" customHeight="1">
      <c r="A29" s="1212"/>
      <c r="B29" s="1212"/>
      <c r="C29" s="1016"/>
      <c r="D29" s="1016"/>
      <c r="E29" s="1016"/>
      <c r="F29" s="1010"/>
      <c r="G29" s="1017"/>
      <c r="H29" s="1010"/>
      <c r="I29" s="1003"/>
      <c r="J29" s="994"/>
      <c r="K29" s="1003"/>
      <c r="L29" s="538"/>
      <c r="M29" s="549" t="s">
        <v>18</v>
      </c>
      <c r="N29" s="549"/>
      <c r="O29" s="549"/>
      <c r="P29" s="549"/>
      <c r="Q29" s="549"/>
      <c r="R29" s="549"/>
      <c r="S29" s="549"/>
      <c r="T29" s="549"/>
      <c r="U29" s="549"/>
      <c r="V29" s="549"/>
      <c r="W29" s="549"/>
      <c r="X29" s="549"/>
      <c r="Y29" s="549"/>
      <c r="Z29" s="545"/>
      <c r="AA29" s="545"/>
      <c r="AB29" s="573"/>
      <c r="AC29" s="564"/>
      <c r="AD29" s="563"/>
      <c r="AE29" s="549"/>
      <c r="AF29" s="564"/>
      <c r="AG29" s="560"/>
      <c r="AH29" s="501"/>
      <c r="AI29" s="501"/>
      <c r="AJ29" s="501"/>
      <c r="AK29" s="501"/>
    </row>
    <row r="30" spans="1:37" s="475" customFormat="1" ht="15" customHeight="1">
      <c r="A30" s="1212"/>
      <c r="B30" s="1016"/>
      <c r="C30" s="1016"/>
      <c r="D30" s="1016"/>
      <c r="E30" s="1016"/>
      <c r="F30" s="1010"/>
      <c r="G30" s="1017"/>
      <c r="H30" s="1010"/>
      <c r="I30" s="1003"/>
      <c r="J30" s="994"/>
      <c r="K30" s="1003"/>
      <c r="L30" s="538"/>
      <c r="M30" s="558" t="s">
        <v>19</v>
      </c>
      <c r="N30" s="558"/>
      <c r="O30" s="558"/>
      <c r="P30" s="558"/>
      <c r="Q30" s="558"/>
      <c r="R30" s="558"/>
      <c r="S30" s="558"/>
      <c r="T30" s="558"/>
      <c r="U30" s="558"/>
      <c r="V30" s="558"/>
      <c r="W30" s="558"/>
      <c r="X30" s="558"/>
      <c r="Y30" s="558"/>
      <c r="Z30" s="545"/>
      <c r="AA30" s="545"/>
      <c r="AB30" s="573"/>
      <c r="AC30" s="564"/>
      <c r="AD30" s="563"/>
      <c r="AE30" s="549"/>
      <c r="AF30" s="564"/>
      <c r="AG30" s="560"/>
      <c r="AH30" s="501"/>
      <c r="AI30" s="501"/>
      <c r="AJ30" s="501"/>
      <c r="AK30" s="501"/>
    </row>
    <row r="31" spans="1:37" s="475" customFormat="1" ht="15" customHeight="1">
      <c r="A31" s="989"/>
      <c r="B31" s="989"/>
      <c r="C31" s="989"/>
      <c r="D31" s="989"/>
      <c r="E31" s="989"/>
      <c r="F31" s="989"/>
      <c r="G31" s="1002"/>
      <c r="H31" s="1003"/>
      <c r="I31" s="993"/>
      <c r="J31" s="994"/>
      <c r="K31" s="989"/>
      <c r="L31" s="538"/>
      <c r="M31" s="565" t="s">
        <v>309</v>
      </c>
      <c r="N31" s="565"/>
      <c r="O31" s="565"/>
      <c r="P31" s="565"/>
      <c r="Q31" s="565"/>
      <c r="R31" s="565"/>
      <c r="S31" s="565"/>
      <c r="T31" s="565"/>
      <c r="U31" s="565"/>
      <c r="V31" s="565"/>
      <c r="W31" s="565"/>
      <c r="X31" s="565"/>
      <c r="Y31" s="565"/>
      <c r="Z31" s="545"/>
      <c r="AA31" s="545"/>
      <c r="AB31" s="573"/>
      <c r="AC31" s="564"/>
      <c r="AD31" s="563"/>
      <c r="AE31" s="549"/>
      <c r="AF31" s="564"/>
      <c r="AG31" s="560"/>
      <c r="AH31" s="501"/>
      <c r="AI31" s="501"/>
      <c r="AJ31" s="501"/>
      <c r="AK31" s="501"/>
    </row>
    <row r="33" spans="12:37" ht="102" customHeight="1">
      <c r="L33" s="1">
        <v>1</v>
      </c>
      <c r="M33" s="1205" t="s">
        <v>682</v>
      </c>
      <c r="N33" s="1205"/>
      <c r="O33" s="1205"/>
      <c r="P33" s="1205"/>
      <c r="Q33" s="1205"/>
      <c r="R33" s="1205"/>
      <c r="S33" s="1205"/>
      <c r="T33" s="1205"/>
      <c r="U33" s="1205"/>
      <c r="V33" s="1205"/>
      <c r="W33" s="1205"/>
      <c r="X33" s="1205"/>
      <c r="Y33" s="1205"/>
      <c r="Z33" s="1205"/>
      <c r="AA33" s="1205"/>
      <c r="AB33" s="1205"/>
      <c r="AC33" s="1205"/>
      <c r="AD33" s="1205"/>
      <c r="AE33" s="1205"/>
      <c r="AF33" s="1205"/>
      <c r="AG33" s="1205"/>
      <c r="AH33" s="506"/>
      <c r="AI33" s="506"/>
      <c r="AJ33" s="506"/>
      <c r="AK33" s="506"/>
    </row>
    <row r="34" spans="12:37" ht="14.25" customHeight="1">
      <c r="L34" s="513"/>
      <c r="M34" s="514"/>
      <c r="N34" s="514"/>
      <c r="O34" s="514"/>
      <c r="P34" s="514"/>
      <c r="Q34" s="514"/>
      <c r="R34" s="514"/>
      <c r="S34" s="514"/>
      <c r="T34" s="514"/>
      <c r="U34" s="514"/>
      <c r="V34" s="514"/>
      <c r="W34" s="514"/>
      <c r="X34" s="514"/>
      <c r="Y34" s="514"/>
      <c r="Z34" s="517"/>
      <c r="AA34" s="517"/>
      <c r="AB34" s="517"/>
      <c r="AC34" s="517"/>
      <c r="AD34" s="517"/>
      <c r="AE34" s="517"/>
      <c r="AF34" s="517"/>
      <c r="AG34" s="517"/>
      <c r="AH34" s="518"/>
      <c r="AI34" s="518"/>
      <c r="AJ34" s="518"/>
      <c r="AK34" s="518"/>
    </row>
  </sheetData>
  <sheetProtection algorithmName="SHA-512" hashValue="XV+YDCikjHB+oFsPj60G5nLOT/jsJJcmq6O6WNYUTCXGbott/tfSr/arAhXh7LswD1rz0cte0d8UMsfLYBoT0A==" saltValue="IvA2RlnS65txnBpEn3cewQ==" spinCount="100000" sheet="1" objects="1" scenarios="1" formatColumns="0" formatRows="0"/>
  <dataConsolidate leftLabels="1"/>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41" t="str">
        <f>"Код отчёта: " &amp; GetCode()</f>
        <v>Код отчёта: FAS.JKH.OPEN.INFO.PRICE.WARM</v>
      </c>
      <c r="C2" s="1141"/>
      <c r="D2" s="1141"/>
      <c r="E2" s="1141"/>
      <c r="F2" s="1141"/>
      <c r="G2" s="1141"/>
      <c r="Q2" s="231"/>
      <c r="R2" s="231"/>
      <c r="S2" s="231"/>
      <c r="T2" s="231"/>
      <c r="U2" s="231"/>
      <c r="V2" s="231"/>
      <c r="W2" s="231"/>
    </row>
    <row r="3" spans="1:27" ht="18" customHeight="1">
      <c r="B3" s="1142" t="str">
        <f>"Версия " &amp; GetVersion()</f>
        <v>Версия 1.0.2</v>
      </c>
      <c r="C3" s="1142"/>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45" t="s">
        <v>769</v>
      </c>
      <c r="C5" s="1146"/>
      <c r="D5" s="1146"/>
      <c r="E5" s="1146"/>
      <c r="F5" s="1146"/>
      <c r="G5" s="1146"/>
      <c r="H5" s="1146"/>
      <c r="I5" s="1146"/>
      <c r="J5" s="1146"/>
      <c r="K5" s="1146"/>
      <c r="L5" s="1146"/>
      <c r="M5" s="1146"/>
      <c r="N5" s="1146"/>
      <c r="O5" s="1146"/>
      <c r="P5" s="1146"/>
      <c r="Q5" s="1146"/>
      <c r="R5" s="1146"/>
      <c r="S5" s="1146"/>
      <c r="T5" s="1146"/>
      <c r="U5" s="1146"/>
      <c r="V5" s="1146"/>
      <c r="W5" s="1146"/>
      <c r="X5" s="1146"/>
      <c r="Y5" s="1146"/>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43" t="s">
        <v>589</v>
      </c>
      <c r="F7" s="1143"/>
      <c r="G7" s="1143"/>
      <c r="H7" s="1143"/>
      <c r="I7" s="1143"/>
      <c r="J7" s="1143"/>
      <c r="K7" s="1143"/>
      <c r="L7" s="1143"/>
      <c r="M7" s="1143"/>
      <c r="N7" s="1143"/>
      <c r="O7" s="1143"/>
      <c r="P7" s="1143"/>
      <c r="Q7" s="1143"/>
      <c r="R7" s="1143"/>
      <c r="S7" s="1143"/>
      <c r="T7" s="1143"/>
      <c r="U7" s="1143"/>
      <c r="V7" s="1143"/>
      <c r="W7" s="1143"/>
      <c r="X7" s="1143"/>
      <c r="Y7" s="59"/>
    </row>
    <row r="8" spans="1:27" ht="15" customHeight="1">
      <c r="A8" s="43"/>
      <c r="B8" s="78"/>
      <c r="C8" s="77"/>
      <c r="D8" s="60"/>
      <c r="E8" s="1143"/>
      <c r="F8" s="1143"/>
      <c r="G8" s="1143"/>
      <c r="H8" s="1143"/>
      <c r="I8" s="1143"/>
      <c r="J8" s="1143"/>
      <c r="K8" s="1143"/>
      <c r="L8" s="1143"/>
      <c r="M8" s="1143"/>
      <c r="N8" s="1143"/>
      <c r="O8" s="1143"/>
      <c r="P8" s="1143"/>
      <c r="Q8" s="1143"/>
      <c r="R8" s="1143"/>
      <c r="S8" s="1143"/>
      <c r="T8" s="1143"/>
      <c r="U8" s="1143"/>
      <c r="V8" s="1143"/>
      <c r="W8" s="1143"/>
      <c r="X8" s="1143"/>
      <c r="Y8" s="59"/>
    </row>
    <row r="9" spans="1:27" ht="15" customHeight="1">
      <c r="A9" s="43"/>
      <c r="B9" s="78"/>
      <c r="C9" s="77"/>
      <c r="D9" s="60"/>
      <c r="E9" s="1143"/>
      <c r="F9" s="1143"/>
      <c r="G9" s="1143"/>
      <c r="H9" s="1143"/>
      <c r="I9" s="1143"/>
      <c r="J9" s="1143"/>
      <c r="K9" s="1143"/>
      <c r="L9" s="1143"/>
      <c r="M9" s="1143"/>
      <c r="N9" s="1143"/>
      <c r="O9" s="1143"/>
      <c r="P9" s="1143"/>
      <c r="Q9" s="1143"/>
      <c r="R9" s="1143"/>
      <c r="S9" s="1143"/>
      <c r="T9" s="1143"/>
      <c r="U9" s="1143"/>
      <c r="V9" s="1143"/>
      <c r="W9" s="1143"/>
      <c r="X9" s="1143"/>
      <c r="Y9" s="59"/>
    </row>
    <row r="10" spans="1:27" ht="10.5" customHeight="1">
      <c r="A10" s="43"/>
      <c r="B10" s="78"/>
      <c r="C10" s="77"/>
      <c r="D10" s="60"/>
      <c r="E10" s="1143"/>
      <c r="F10" s="1143"/>
      <c r="G10" s="1143"/>
      <c r="H10" s="1143"/>
      <c r="I10" s="1143"/>
      <c r="J10" s="1143"/>
      <c r="K10" s="1143"/>
      <c r="L10" s="1143"/>
      <c r="M10" s="1143"/>
      <c r="N10" s="1143"/>
      <c r="O10" s="1143"/>
      <c r="P10" s="1143"/>
      <c r="Q10" s="1143"/>
      <c r="R10" s="1143"/>
      <c r="S10" s="1143"/>
      <c r="T10" s="1143"/>
      <c r="U10" s="1143"/>
      <c r="V10" s="1143"/>
      <c r="W10" s="1143"/>
      <c r="X10" s="1143"/>
      <c r="Y10" s="59"/>
    </row>
    <row r="11" spans="1:27" ht="27" customHeight="1">
      <c r="A11" s="43"/>
      <c r="B11" s="78"/>
      <c r="C11" s="77"/>
      <c r="D11" s="60"/>
      <c r="E11" s="1143"/>
      <c r="F11" s="1143"/>
      <c r="G11" s="1143"/>
      <c r="H11" s="1143"/>
      <c r="I11" s="1143"/>
      <c r="J11" s="1143"/>
      <c r="K11" s="1143"/>
      <c r="L11" s="1143"/>
      <c r="M11" s="1143"/>
      <c r="N11" s="1143"/>
      <c r="O11" s="1143"/>
      <c r="P11" s="1143"/>
      <c r="Q11" s="1143"/>
      <c r="R11" s="1143"/>
      <c r="S11" s="1143"/>
      <c r="T11" s="1143"/>
      <c r="U11" s="1143"/>
      <c r="V11" s="1143"/>
      <c r="W11" s="1143"/>
      <c r="X11" s="1143"/>
      <c r="Y11" s="59"/>
    </row>
    <row r="12" spans="1:27" ht="12" customHeight="1">
      <c r="A12" s="43"/>
      <c r="B12" s="78"/>
      <c r="C12" s="77"/>
      <c r="D12" s="60"/>
      <c r="E12" s="1143"/>
      <c r="F12" s="1143"/>
      <c r="G12" s="1143"/>
      <c r="H12" s="1143"/>
      <c r="I12" s="1143"/>
      <c r="J12" s="1143"/>
      <c r="K12" s="1143"/>
      <c r="L12" s="1143"/>
      <c r="M12" s="1143"/>
      <c r="N12" s="1143"/>
      <c r="O12" s="1143"/>
      <c r="P12" s="1143"/>
      <c r="Q12" s="1143"/>
      <c r="R12" s="1143"/>
      <c r="S12" s="1143"/>
      <c r="T12" s="1143"/>
      <c r="U12" s="1143"/>
      <c r="V12" s="1143"/>
      <c r="W12" s="1143"/>
      <c r="X12" s="1143"/>
      <c r="Y12" s="59"/>
    </row>
    <row r="13" spans="1:27" ht="38.25" customHeight="1">
      <c r="A13" s="43"/>
      <c r="B13" s="78"/>
      <c r="C13" s="77"/>
      <c r="D13" s="60"/>
      <c r="E13" s="1143"/>
      <c r="F13" s="1143"/>
      <c r="G13" s="1143"/>
      <c r="H13" s="1143"/>
      <c r="I13" s="1143"/>
      <c r="J13" s="1143"/>
      <c r="K13" s="1143"/>
      <c r="L13" s="1143"/>
      <c r="M13" s="1143"/>
      <c r="N13" s="1143"/>
      <c r="O13" s="1143"/>
      <c r="P13" s="1143"/>
      <c r="Q13" s="1143"/>
      <c r="R13" s="1143"/>
      <c r="S13" s="1143"/>
      <c r="T13" s="1143"/>
      <c r="U13" s="1143"/>
      <c r="V13" s="1143"/>
      <c r="W13" s="1143"/>
      <c r="X13" s="1143"/>
      <c r="Y13" s="73"/>
    </row>
    <row r="14" spans="1:27" ht="15" customHeight="1">
      <c r="A14" s="43"/>
      <c r="B14" s="78"/>
      <c r="C14" s="77"/>
      <c r="D14" s="60"/>
      <c r="E14" s="1143"/>
      <c r="F14" s="1143"/>
      <c r="G14" s="1143"/>
      <c r="H14" s="1143"/>
      <c r="I14" s="1143"/>
      <c r="J14" s="1143"/>
      <c r="K14" s="1143"/>
      <c r="L14" s="1143"/>
      <c r="M14" s="1143"/>
      <c r="N14" s="1143"/>
      <c r="O14" s="1143"/>
      <c r="P14" s="1143"/>
      <c r="Q14" s="1143"/>
      <c r="R14" s="1143"/>
      <c r="S14" s="1143"/>
      <c r="T14" s="1143"/>
      <c r="U14" s="1143"/>
      <c r="V14" s="1143"/>
      <c r="W14" s="1143"/>
      <c r="X14" s="1143"/>
      <c r="Y14" s="59"/>
    </row>
    <row r="15" spans="1:27" ht="15">
      <c r="A15" s="43"/>
      <c r="B15" s="78"/>
      <c r="C15" s="77"/>
      <c r="D15" s="60"/>
      <c r="E15" s="1143"/>
      <c r="F15" s="1143"/>
      <c r="G15" s="1143"/>
      <c r="H15" s="1143"/>
      <c r="I15" s="1143"/>
      <c r="J15" s="1143"/>
      <c r="K15" s="1143"/>
      <c r="L15" s="1143"/>
      <c r="M15" s="1143"/>
      <c r="N15" s="1143"/>
      <c r="O15" s="1143"/>
      <c r="P15" s="1143"/>
      <c r="Q15" s="1143"/>
      <c r="R15" s="1143"/>
      <c r="S15" s="1143"/>
      <c r="T15" s="1143"/>
      <c r="U15" s="1143"/>
      <c r="V15" s="1143"/>
      <c r="W15" s="1143"/>
      <c r="X15" s="1143"/>
      <c r="Y15" s="59"/>
    </row>
    <row r="16" spans="1:27" ht="15">
      <c r="A16" s="43"/>
      <c r="B16" s="78"/>
      <c r="C16" s="77"/>
      <c r="D16" s="60"/>
      <c r="E16" s="1143"/>
      <c r="F16" s="1143"/>
      <c r="G16" s="1143"/>
      <c r="H16" s="1143"/>
      <c r="I16" s="1143"/>
      <c r="J16" s="1143"/>
      <c r="K16" s="1143"/>
      <c r="L16" s="1143"/>
      <c r="M16" s="1143"/>
      <c r="N16" s="1143"/>
      <c r="O16" s="1143"/>
      <c r="P16" s="1143"/>
      <c r="Q16" s="1143"/>
      <c r="R16" s="1143"/>
      <c r="S16" s="1143"/>
      <c r="T16" s="1143"/>
      <c r="U16" s="1143"/>
      <c r="V16" s="1143"/>
      <c r="W16" s="1143"/>
      <c r="X16" s="1143"/>
      <c r="Y16" s="59"/>
    </row>
    <row r="17" spans="1:25" ht="15" customHeight="1">
      <c r="A17" s="43"/>
      <c r="B17" s="78"/>
      <c r="C17" s="77"/>
      <c r="D17" s="60"/>
      <c r="E17" s="1143"/>
      <c r="F17" s="1143"/>
      <c r="G17" s="1143"/>
      <c r="H17" s="1143"/>
      <c r="I17" s="1143"/>
      <c r="J17" s="1143"/>
      <c r="K17" s="1143"/>
      <c r="L17" s="1143"/>
      <c r="M17" s="1143"/>
      <c r="N17" s="1143"/>
      <c r="O17" s="1143"/>
      <c r="P17" s="1143"/>
      <c r="Q17" s="1143"/>
      <c r="R17" s="1143"/>
      <c r="S17" s="1143"/>
      <c r="T17" s="1143"/>
      <c r="U17" s="1143"/>
      <c r="V17" s="1143"/>
      <c r="W17" s="1143"/>
      <c r="X17" s="1143"/>
      <c r="Y17" s="59"/>
    </row>
    <row r="18" spans="1:25" ht="15">
      <c r="A18" s="43"/>
      <c r="B18" s="78"/>
      <c r="C18" s="77"/>
      <c r="D18" s="60"/>
      <c r="E18" s="1143"/>
      <c r="F18" s="1143"/>
      <c r="G18" s="1143"/>
      <c r="H18" s="1143"/>
      <c r="I18" s="1143"/>
      <c r="J18" s="1143"/>
      <c r="K18" s="1143"/>
      <c r="L18" s="1143"/>
      <c r="M18" s="1143"/>
      <c r="N18" s="1143"/>
      <c r="O18" s="1143"/>
      <c r="P18" s="1143"/>
      <c r="Q18" s="1143"/>
      <c r="R18" s="1143"/>
      <c r="S18" s="1143"/>
      <c r="T18" s="1143"/>
      <c r="U18" s="1143"/>
      <c r="V18" s="1143"/>
      <c r="W18" s="1143"/>
      <c r="X18" s="1143"/>
      <c r="Y18" s="59"/>
    </row>
    <row r="19" spans="1:25" ht="59.25" customHeight="1">
      <c r="A19" s="43"/>
      <c r="B19" s="78"/>
      <c r="C19" s="77"/>
      <c r="D19" s="66"/>
      <c r="E19" s="1143"/>
      <c r="F19" s="1143"/>
      <c r="G19" s="1143"/>
      <c r="H19" s="1143"/>
      <c r="I19" s="1143"/>
      <c r="J19" s="1143"/>
      <c r="K19" s="1143"/>
      <c r="L19" s="1143"/>
      <c r="M19" s="1143"/>
      <c r="N19" s="1143"/>
      <c r="O19" s="1143"/>
      <c r="P19" s="1143"/>
      <c r="Q19" s="1143"/>
      <c r="R19" s="1143"/>
      <c r="S19" s="1143"/>
      <c r="T19" s="1143"/>
      <c r="U19" s="1143"/>
      <c r="V19" s="1143"/>
      <c r="W19" s="1143"/>
      <c r="X19" s="1143"/>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8" t="s">
        <v>254</v>
      </c>
      <c r="G21" s="1149"/>
      <c r="H21" s="1149"/>
      <c r="I21" s="1149"/>
      <c r="J21" s="1149"/>
      <c r="K21" s="1149"/>
      <c r="L21" s="1149"/>
      <c r="M21" s="1149"/>
      <c r="N21" s="60"/>
      <c r="O21" s="71" t="s">
        <v>237</v>
      </c>
      <c r="P21" s="1150" t="s">
        <v>238</v>
      </c>
      <c r="Q21" s="1151"/>
      <c r="R21" s="1151"/>
      <c r="S21" s="1151"/>
      <c r="T21" s="1151"/>
      <c r="U21" s="1151"/>
      <c r="V21" s="1151"/>
      <c r="W21" s="1151"/>
      <c r="X21" s="1151"/>
      <c r="Y21" s="59"/>
    </row>
    <row r="22" spans="1:25" ht="14.25" hidden="1" customHeight="1">
      <c r="A22" s="43"/>
      <c r="B22" s="78"/>
      <c r="C22" s="77"/>
      <c r="D22" s="61"/>
      <c r="E22" s="94" t="s">
        <v>237</v>
      </c>
      <c r="F22" s="1148" t="s">
        <v>240</v>
      </c>
      <c r="G22" s="1149"/>
      <c r="H22" s="1149"/>
      <c r="I22" s="1149"/>
      <c r="J22" s="1149"/>
      <c r="K22" s="1149"/>
      <c r="L22" s="1149"/>
      <c r="M22" s="1149"/>
      <c r="N22" s="60"/>
      <c r="O22" s="74" t="s">
        <v>237</v>
      </c>
      <c r="P22" s="1150" t="s">
        <v>587</v>
      </c>
      <c r="Q22" s="1151"/>
      <c r="R22" s="1151"/>
      <c r="S22" s="1151"/>
      <c r="T22" s="1151"/>
      <c r="U22" s="1151"/>
      <c r="V22" s="1151"/>
      <c r="W22" s="1151"/>
      <c r="X22" s="1151"/>
      <c r="Y22" s="59"/>
    </row>
    <row r="23" spans="1:25" ht="27" hidden="1" customHeight="1">
      <c r="A23" s="43"/>
      <c r="B23" s="78"/>
      <c r="C23" s="77"/>
      <c r="D23" s="61"/>
      <c r="E23" s="60"/>
      <c r="F23" s="60"/>
      <c r="G23" s="60"/>
      <c r="H23" s="60"/>
      <c r="I23" s="60"/>
      <c r="J23" s="60"/>
      <c r="K23" s="60"/>
      <c r="L23" s="60"/>
      <c r="M23" s="60"/>
      <c r="N23" s="60"/>
      <c r="O23" s="60"/>
      <c r="P23" s="1144"/>
      <c r="Q23" s="1144"/>
      <c r="R23" s="1144"/>
      <c r="S23" s="1144"/>
      <c r="T23" s="1144"/>
      <c r="U23" s="1144"/>
      <c r="V23" s="1144"/>
      <c r="W23" s="1144"/>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7" t="s">
        <v>394</v>
      </c>
      <c r="F35" s="1147"/>
      <c r="G35" s="1147"/>
      <c r="H35" s="1147"/>
      <c r="I35" s="1147"/>
      <c r="J35" s="1147"/>
      <c r="K35" s="1147"/>
      <c r="L35" s="1147"/>
      <c r="M35" s="1147"/>
      <c r="N35" s="1147"/>
      <c r="O35" s="1147"/>
      <c r="P35" s="1147"/>
      <c r="Q35" s="1147"/>
      <c r="R35" s="1147"/>
      <c r="S35" s="1147"/>
      <c r="T35" s="1147"/>
      <c r="U35" s="1147"/>
      <c r="V35" s="1147"/>
      <c r="W35" s="1147"/>
      <c r="X35" s="1147"/>
      <c r="Y35" s="59"/>
    </row>
    <row r="36" spans="1:25" ht="38.25" hidden="1" customHeight="1">
      <c r="A36" s="43"/>
      <c r="B36" s="78"/>
      <c r="C36" s="77"/>
      <c r="D36" s="61"/>
      <c r="E36" s="1147"/>
      <c r="F36" s="1147"/>
      <c r="G36" s="1147"/>
      <c r="H36" s="1147"/>
      <c r="I36" s="1147"/>
      <c r="J36" s="1147"/>
      <c r="K36" s="1147"/>
      <c r="L36" s="1147"/>
      <c r="M36" s="1147"/>
      <c r="N36" s="1147"/>
      <c r="O36" s="1147"/>
      <c r="P36" s="1147"/>
      <c r="Q36" s="1147"/>
      <c r="R36" s="1147"/>
      <c r="S36" s="1147"/>
      <c r="T36" s="1147"/>
      <c r="U36" s="1147"/>
      <c r="V36" s="1147"/>
      <c r="W36" s="1147"/>
      <c r="X36" s="1147"/>
      <c r="Y36" s="59"/>
    </row>
    <row r="37" spans="1:25" ht="9.75" hidden="1" customHeight="1">
      <c r="A37" s="43"/>
      <c r="B37" s="78"/>
      <c r="C37" s="77"/>
      <c r="D37" s="61"/>
      <c r="E37" s="1147"/>
      <c r="F37" s="1147"/>
      <c r="G37" s="1147"/>
      <c r="H37" s="1147"/>
      <c r="I37" s="1147"/>
      <c r="J37" s="1147"/>
      <c r="K37" s="1147"/>
      <c r="L37" s="1147"/>
      <c r="M37" s="1147"/>
      <c r="N37" s="1147"/>
      <c r="O37" s="1147"/>
      <c r="P37" s="1147"/>
      <c r="Q37" s="1147"/>
      <c r="R37" s="1147"/>
      <c r="S37" s="1147"/>
      <c r="T37" s="1147"/>
      <c r="U37" s="1147"/>
      <c r="V37" s="1147"/>
      <c r="W37" s="1147"/>
      <c r="X37" s="1147"/>
      <c r="Y37" s="59"/>
    </row>
    <row r="38" spans="1:25" ht="51" hidden="1" customHeight="1">
      <c r="A38" s="43"/>
      <c r="B38" s="78"/>
      <c r="C38" s="77"/>
      <c r="D38" s="61"/>
      <c r="E38" s="1147"/>
      <c r="F38" s="1147"/>
      <c r="G38" s="1147"/>
      <c r="H38" s="1147"/>
      <c r="I38" s="1147"/>
      <c r="J38" s="1147"/>
      <c r="K38" s="1147"/>
      <c r="L38" s="1147"/>
      <c r="M38" s="1147"/>
      <c r="N38" s="1147"/>
      <c r="O38" s="1147"/>
      <c r="P38" s="1147"/>
      <c r="Q38" s="1147"/>
      <c r="R38" s="1147"/>
      <c r="S38" s="1147"/>
      <c r="T38" s="1147"/>
      <c r="U38" s="1147"/>
      <c r="V38" s="1147"/>
      <c r="W38" s="1147"/>
      <c r="X38" s="1147"/>
      <c r="Y38" s="59"/>
    </row>
    <row r="39" spans="1:25" ht="15" hidden="1" customHeight="1">
      <c r="A39" s="43"/>
      <c r="B39" s="78"/>
      <c r="C39" s="77"/>
      <c r="D39" s="61"/>
      <c r="E39" s="1147"/>
      <c r="F39" s="1147"/>
      <c r="G39" s="1147"/>
      <c r="H39" s="1147"/>
      <c r="I39" s="1147"/>
      <c r="J39" s="1147"/>
      <c r="K39" s="1147"/>
      <c r="L39" s="1147"/>
      <c r="M39" s="1147"/>
      <c r="N39" s="1147"/>
      <c r="O39" s="1147"/>
      <c r="P39" s="1147"/>
      <c r="Q39" s="1147"/>
      <c r="R39" s="1147"/>
      <c r="S39" s="1147"/>
      <c r="T39" s="1147"/>
      <c r="U39" s="1147"/>
      <c r="V39" s="1147"/>
      <c r="W39" s="1147"/>
      <c r="X39" s="1147"/>
      <c r="Y39" s="59"/>
    </row>
    <row r="40" spans="1:25" ht="12" hidden="1" customHeight="1">
      <c r="A40" s="43"/>
      <c r="B40" s="78"/>
      <c r="C40" s="77"/>
      <c r="D40" s="61"/>
      <c r="E40" s="1133"/>
      <c r="F40" s="1134"/>
      <c r="G40" s="1134"/>
      <c r="H40" s="1134"/>
      <c r="I40" s="1134"/>
      <c r="J40" s="1134"/>
      <c r="K40" s="1134"/>
      <c r="L40" s="1134"/>
      <c r="M40" s="1134"/>
      <c r="N40" s="1134"/>
      <c r="O40" s="1134"/>
      <c r="P40" s="1134"/>
      <c r="Q40" s="1134"/>
      <c r="R40" s="1134"/>
      <c r="S40" s="1134"/>
      <c r="T40" s="1134"/>
      <c r="U40" s="1134"/>
      <c r="V40" s="1134"/>
      <c r="W40" s="1134"/>
      <c r="X40" s="1134"/>
      <c r="Y40" s="59"/>
    </row>
    <row r="41" spans="1:25" ht="38.25" hidden="1" customHeight="1">
      <c r="A41" s="43"/>
      <c r="B41" s="78"/>
      <c r="C41" s="77"/>
      <c r="D41" s="61"/>
      <c r="E41" s="1147"/>
      <c r="F41" s="1147"/>
      <c r="G41" s="1147"/>
      <c r="H41" s="1147"/>
      <c r="I41" s="1147"/>
      <c r="J41" s="1147"/>
      <c r="K41" s="1147"/>
      <c r="L41" s="1147"/>
      <c r="M41" s="1147"/>
      <c r="N41" s="1147"/>
      <c r="O41" s="1147"/>
      <c r="P41" s="1147"/>
      <c r="Q41" s="1147"/>
      <c r="R41" s="1147"/>
      <c r="S41" s="1147"/>
      <c r="T41" s="1147"/>
      <c r="U41" s="1147"/>
      <c r="V41" s="1147"/>
      <c r="W41" s="1147"/>
      <c r="X41" s="1147"/>
      <c r="Y41" s="59"/>
    </row>
    <row r="42" spans="1:25" ht="15" hidden="1">
      <c r="A42" s="43"/>
      <c r="B42" s="78"/>
      <c r="C42" s="77"/>
      <c r="D42" s="61"/>
      <c r="E42" s="1147"/>
      <c r="F42" s="1147"/>
      <c r="G42" s="1147"/>
      <c r="H42" s="1147"/>
      <c r="I42" s="1147"/>
      <c r="J42" s="1147"/>
      <c r="K42" s="1147"/>
      <c r="L42" s="1147"/>
      <c r="M42" s="1147"/>
      <c r="N42" s="1147"/>
      <c r="O42" s="1147"/>
      <c r="P42" s="1147"/>
      <c r="Q42" s="1147"/>
      <c r="R42" s="1147"/>
      <c r="S42" s="1147"/>
      <c r="T42" s="1147"/>
      <c r="U42" s="1147"/>
      <c r="V42" s="1147"/>
      <c r="W42" s="1147"/>
      <c r="X42" s="1147"/>
      <c r="Y42" s="59"/>
    </row>
    <row r="43" spans="1:25" ht="15" hidden="1">
      <c r="A43" s="43"/>
      <c r="B43" s="78"/>
      <c r="C43" s="77"/>
      <c r="D43" s="61"/>
      <c r="E43" s="1147"/>
      <c r="F43" s="1147"/>
      <c r="G43" s="1147"/>
      <c r="H43" s="1147"/>
      <c r="I43" s="1147"/>
      <c r="J43" s="1147"/>
      <c r="K43" s="1147"/>
      <c r="L43" s="1147"/>
      <c r="M43" s="1147"/>
      <c r="N43" s="1147"/>
      <c r="O43" s="1147"/>
      <c r="P43" s="1147"/>
      <c r="Q43" s="1147"/>
      <c r="R43" s="1147"/>
      <c r="S43" s="1147"/>
      <c r="T43" s="1147"/>
      <c r="U43" s="1147"/>
      <c r="V43" s="1147"/>
      <c r="W43" s="1147"/>
      <c r="X43" s="1147"/>
      <c r="Y43" s="59"/>
    </row>
    <row r="44" spans="1:25" ht="33.75" hidden="1" customHeight="1">
      <c r="A44" s="43"/>
      <c r="B44" s="78"/>
      <c r="C44" s="77"/>
      <c r="D44" s="66"/>
      <c r="E44" s="1147"/>
      <c r="F44" s="1147"/>
      <c r="G44" s="1147"/>
      <c r="H44" s="1147"/>
      <c r="I44" s="1147"/>
      <c r="J44" s="1147"/>
      <c r="K44" s="1147"/>
      <c r="L44" s="1147"/>
      <c r="M44" s="1147"/>
      <c r="N44" s="1147"/>
      <c r="O44" s="1147"/>
      <c r="P44" s="1147"/>
      <c r="Q44" s="1147"/>
      <c r="R44" s="1147"/>
      <c r="S44" s="1147"/>
      <c r="T44" s="1147"/>
      <c r="U44" s="1147"/>
      <c r="V44" s="1147"/>
      <c r="W44" s="1147"/>
      <c r="X44" s="1147"/>
      <c r="Y44" s="59"/>
    </row>
    <row r="45" spans="1:25" ht="15" hidden="1">
      <c r="A45" s="43"/>
      <c r="B45" s="78"/>
      <c r="C45" s="77"/>
      <c r="D45" s="66"/>
      <c r="E45" s="1147"/>
      <c r="F45" s="1147"/>
      <c r="G45" s="1147"/>
      <c r="H45" s="1147"/>
      <c r="I45" s="1147"/>
      <c r="J45" s="1147"/>
      <c r="K45" s="1147"/>
      <c r="L45" s="1147"/>
      <c r="M45" s="1147"/>
      <c r="N45" s="1147"/>
      <c r="O45" s="1147"/>
      <c r="P45" s="1147"/>
      <c r="Q45" s="1147"/>
      <c r="R45" s="1147"/>
      <c r="S45" s="1147"/>
      <c r="T45" s="1147"/>
      <c r="U45" s="1147"/>
      <c r="V45" s="1147"/>
      <c r="W45" s="1147"/>
      <c r="X45" s="1147"/>
      <c r="Y45" s="59"/>
    </row>
    <row r="46" spans="1:25" ht="24" hidden="1" customHeight="1">
      <c r="A46" s="43"/>
      <c r="B46" s="78"/>
      <c r="C46" s="77"/>
      <c r="D46" s="61"/>
      <c r="E46" s="1135" t="s">
        <v>236</v>
      </c>
      <c r="F46" s="1135"/>
      <c r="G46" s="1135"/>
      <c r="H46" s="1135"/>
      <c r="I46" s="1135"/>
      <c r="J46" s="1135"/>
      <c r="K46" s="1135"/>
      <c r="L46" s="1135"/>
      <c r="M46" s="1135"/>
      <c r="N46" s="1135"/>
      <c r="O46" s="1135"/>
      <c r="P46" s="1135"/>
      <c r="Q46" s="1135"/>
      <c r="R46" s="1135"/>
      <c r="S46" s="1135"/>
      <c r="T46" s="1135"/>
      <c r="U46" s="1135"/>
      <c r="V46" s="1135"/>
      <c r="W46" s="1135"/>
      <c r="X46" s="1135"/>
      <c r="Y46" s="59"/>
    </row>
    <row r="47" spans="1:25" ht="37.5" hidden="1" customHeight="1">
      <c r="A47" s="43"/>
      <c r="B47" s="78"/>
      <c r="C47" s="77"/>
      <c r="D47" s="61"/>
      <c r="E47" s="1135"/>
      <c r="F47" s="1135"/>
      <c r="G47" s="1135"/>
      <c r="H47" s="1135"/>
      <c r="I47" s="1135"/>
      <c r="J47" s="1135"/>
      <c r="K47" s="1135"/>
      <c r="L47" s="1135"/>
      <c r="M47" s="1135"/>
      <c r="N47" s="1135"/>
      <c r="O47" s="1135"/>
      <c r="P47" s="1135"/>
      <c r="Q47" s="1135"/>
      <c r="R47" s="1135"/>
      <c r="S47" s="1135"/>
      <c r="T47" s="1135"/>
      <c r="U47" s="1135"/>
      <c r="V47" s="1135"/>
      <c r="W47" s="1135"/>
      <c r="X47" s="1135"/>
      <c r="Y47" s="59"/>
    </row>
    <row r="48" spans="1:25" ht="24" hidden="1" customHeight="1">
      <c r="A48" s="43"/>
      <c r="B48" s="78"/>
      <c r="C48" s="77"/>
      <c r="D48" s="61"/>
      <c r="E48" s="1135"/>
      <c r="F48" s="1135"/>
      <c r="G48" s="1135"/>
      <c r="H48" s="1135"/>
      <c r="I48" s="1135"/>
      <c r="J48" s="1135"/>
      <c r="K48" s="1135"/>
      <c r="L48" s="1135"/>
      <c r="M48" s="1135"/>
      <c r="N48" s="1135"/>
      <c r="O48" s="1135"/>
      <c r="P48" s="1135"/>
      <c r="Q48" s="1135"/>
      <c r="R48" s="1135"/>
      <c r="S48" s="1135"/>
      <c r="T48" s="1135"/>
      <c r="U48" s="1135"/>
      <c r="V48" s="1135"/>
      <c r="W48" s="1135"/>
      <c r="X48" s="1135"/>
      <c r="Y48" s="59"/>
    </row>
    <row r="49" spans="1:25" ht="51" hidden="1" customHeight="1">
      <c r="A49" s="43"/>
      <c r="B49" s="78"/>
      <c r="C49" s="77"/>
      <c r="D49" s="61"/>
      <c r="E49" s="1135"/>
      <c r="F49" s="1135"/>
      <c r="G49" s="1135"/>
      <c r="H49" s="1135"/>
      <c r="I49" s="1135"/>
      <c r="J49" s="1135"/>
      <c r="K49" s="1135"/>
      <c r="L49" s="1135"/>
      <c r="M49" s="1135"/>
      <c r="N49" s="1135"/>
      <c r="O49" s="1135"/>
      <c r="P49" s="1135"/>
      <c r="Q49" s="1135"/>
      <c r="R49" s="1135"/>
      <c r="S49" s="1135"/>
      <c r="T49" s="1135"/>
      <c r="U49" s="1135"/>
      <c r="V49" s="1135"/>
      <c r="W49" s="1135"/>
      <c r="X49" s="1135"/>
      <c r="Y49" s="59"/>
    </row>
    <row r="50" spans="1:25" ht="15" hidden="1">
      <c r="A50" s="43"/>
      <c r="B50" s="78"/>
      <c r="C50" s="77"/>
      <c r="D50" s="61"/>
      <c r="E50" s="1135"/>
      <c r="F50" s="1135"/>
      <c r="G50" s="1135"/>
      <c r="H50" s="1135"/>
      <c r="I50" s="1135"/>
      <c r="J50" s="1135"/>
      <c r="K50" s="1135"/>
      <c r="L50" s="1135"/>
      <c r="M50" s="1135"/>
      <c r="N50" s="1135"/>
      <c r="O50" s="1135"/>
      <c r="P50" s="1135"/>
      <c r="Q50" s="1135"/>
      <c r="R50" s="1135"/>
      <c r="S50" s="1135"/>
      <c r="T50" s="1135"/>
      <c r="U50" s="1135"/>
      <c r="V50" s="1135"/>
      <c r="W50" s="1135"/>
      <c r="X50" s="1135"/>
      <c r="Y50" s="59"/>
    </row>
    <row r="51" spans="1:25" ht="15" hidden="1">
      <c r="A51" s="43"/>
      <c r="B51" s="78"/>
      <c r="C51" s="77"/>
      <c r="D51" s="61"/>
      <c r="E51" s="1135"/>
      <c r="F51" s="1135"/>
      <c r="G51" s="1135"/>
      <c r="H51" s="1135"/>
      <c r="I51" s="1135"/>
      <c r="J51" s="1135"/>
      <c r="K51" s="1135"/>
      <c r="L51" s="1135"/>
      <c r="M51" s="1135"/>
      <c r="N51" s="1135"/>
      <c r="O51" s="1135"/>
      <c r="P51" s="1135"/>
      <c r="Q51" s="1135"/>
      <c r="R51" s="1135"/>
      <c r="S51" s="1135"/>
      <c r="T51" s="1135"/>
      <c r="U51" s="1135"/>
      <c r="V51" s="1135"/>
      <c r="W51" s="1135"/>
      <c r="X51" s="1135"/>
      <c r="Y51" s="59"/>
    </row>
    <row r="52" spans="1:25" ht="15" hidden="1">
      <c r="A52" s="43"/>
      <c r="B52" s="78"/>
      <c r="C52" s="77"/>
      <c r="D52" s="61"/>
      <c r="E52" s="1135"/>
      <c r="F52" s="1135"/>
      <c r="G52" s="1135"/>
      <c r="H52" s="1135"/>
      <c r="I52" s="1135"/>
      <c r="J52" s="1135"/>
      <c r="K52" s="1135"/>
      <c r="L52" s="1135"/>
      <c r="M52" s="1135"/>
      <c r="N52" s="1135"/>
      <c r="O52" s="1135"/>
      <c r="P52" s="1135"/>
      <c r="Q52" s="1135"/>
      <c r="R52" s="1135"/>
      <c r="S52" s="1135"/>
      <c r="T52" s="1135"/>
      <c r="U52" s="1135"/>
      <c r="V52" s="1135"/>
      <c r="W52" s="1135"/>
      <c r="X52" s="1135"/>
      <c r="Y52" s="59"/>
    </row>
    <row r="53" spans="1:25" ht="15" hidden="1">
      <c r="A53" s="43"/>
      <c r="B53" s="78"/>
      <c r="C53" s="77"/>
      <c r="D53" s="61"/>
      <c r="E53" s="1135"/>
      <c r="F53" s="1135"/>
      <c r="G53" s="1135"/>
      <c r="H53" s="1135"/>
      <c r="I53" s="1135"/>
      <c r="J53" s="1135"/>
      <c r="K53" s="1135"/>
      <c r="L53" s="1135"/>
      <c r="M53" s="1135"/>
      <c r="N53" s="1135"/>
      <c r="O53" s="1135"/>
      <c r="P53" s="1135"/>
      <c r="Q53" s="1135"/>
      <c r="R53" s="1135"/>
      <c r="S53" s="1135"/>
      <c r="T53" s="1135"/>
      <c r="U53" s="1135"/>
      <c r="V53" s="1135"/>
      <c r="W53" s="1135"/>
      <c r="X53" s="1135"/>
      <c r="Y53" s="59"/>
    </row>
    <row r="54" spans="1:25" ht="15" hidden="1">
      <c r="A54" s="43"/>
      <c r="B54" s="78"/>
      <c r="C54" s="77"/>
      <c r="D54" s="61"/>
      <c r="E54" s="1135"/>
      <c r="F54" s="1135"/>
      <c r="G54" s="1135"/>
      <c r="H54" s="1135"/>
      <c r="I54" s="1135"/>
      <c r="J54" s="1135"/>
      <c r="K54" s="1135"/>
      <c r="L54" s="1135"/>
      <c r="M54" s="1135"/>
      <c r="N54" s="1135"/>
      <c r="O54" s="1135"/>
      <c r="P54" s="1135"/>
      <c r="Q54" s="1135"/>
      <c r="R54" s="1135"/>
      <c r="S54" s="1135"/>
      <c r="T54" s="1135"/>
      <c r="U54" s="1135"/>
      <c r="V54" s="1135"/>
      <c r="W54" s="1135"/>
      <c r="X54" s="1135"/>
      <c r="Y54" s="59"/>
    </row>
    <row r="55" spans="1:25" ht="15" hidden="1">
      <c r="A55" s="43"/>
      <c r="B55" s="78"/>
      <c r="C55" s="77"/>
      <c r="D55" s="61"/>
      <c r="E55" s="1135"/>
      <c r="F55" s="1135"/>
      <c r="G55" s="1135"/>
      <c r="H55" s="1135"/>
      <c r="I55" s="1135"/>
      <c r="J55" s="1135"/>
      <c r="K55" s="1135"/>
      <c r="L55" s="1135"/>
      <c r="M55" s="1135"/>
      <c r="N55" s="1135"/>
      <c r="O55" s="1135"/>
      <c r="P55" s="1135"/>
      <c r="Q55" s="1135"/>
      <c r="R55" s="1135"/>
      <c r="S55" s="1135"/>
      <c r="T55" s="1135"/>
      <c r="U55" s="1135"/>
      <c r="V55" s="1135"/>
      <c r="W55" s="1135"/>
      <c r="X55" s="1135"/>
      <c r="Y55" s="59"/>
    </row>
    <row r="56" spans="1:25" ht="25.5" hidden="1" customHeight="1">
      <c r="A56" s="43"/>
      <c r="B56" s="78"/>
      <c r="C56" s="77"/>
      <c r="D56" s="66"/>
      <c r="E56" s="1135"/>
      <c r="F56" s="1135"/>
      <c r="G56" s="1135"/>
      <c r="H56" s="1135"/>
      <c r="I56" s="1135"/>
      <c r="J56" s="1135"/>
      <c r="K56" s="1135"/>
      <c r="L56" s="1135"/>
      <c r="M56" s="1135"/>
      <c r="N56" s="1135"/>
      <c r="O56" s="1135"/>
      <c r="P56" s="1135"/>
      <c r="Q56" s="1135"/>
      <c r="R56" s="1135"/>
      <c r="S56" s="1135"/>
      <c r="T56" s="1135"/>
      <c r="U56" s="1135"/>
      <c r="V56" s="1135"/>
      <c r="W56" s="1135"/>
      <c r="X56" s="1135"/>
      <c r="Y56" s="59"/>
    </row>
    <row r="57" spans="1:25" ht="15" hidden="1">
      <c r="A57" s="43"/>
      <c r="B57" s="78"/>
      <c r="C57" s="77"/>
      <c r="D57" s="66"/>
      <c r="E57" s="1135"/>
      <c r="F57" s="1135"/>
      <c r="G57" s="1135"/>
      <c r="H57" s="1135"/>
      <c r="I57" s="1135"/>
      <c r="J57" s="1135"/>
      <c r="K57" s="1135"/>
      <c r="L57" s="1135"/>
      <c r="M57" s="1135"/>
      <c r="N57" s="1135"/>
      <c r="O57" s="1135"/>
      <c r="P57" s="1135"/>
      <c r="Q57" s="1135"/>
      <c r="R57" s="1135"/>
      <c r="S57" s="1135"/>
      <c r="T57" s="1135"/>
      <c r="U57" s="1135"/>
      <c r="V57" s="1135"/>
      <c r="W57" s="1135"/>
      <c r="X57" s="1135"/>
      <c r="Y57" s="59"/>
    </row>
    <row r="58" spans="1:25" ht="15" hidden="1" customHeight="1">
      <c r="A58" s="43"/>
      <c r="B58" s="78"/>
      <c r="C58" s="77"/>
      <c r="D58" s="61"/>
      <c r="E58" s="1136" t="s">
        <v>395</v>
      </c>
      <c r="F58" s="1136"/>
      <c r="G58" s="1136"/>
      <c r="H58" s="1136"/>
      <c r="I58" s="1136"/>
      <c r="J58" s="1136"/>
      <c r="K58" s="1136"/>
      <c r="L58" s="1136"/>
      <c r="M58" s="1136"/>
      <c r="N58" s="1136"/>
      <c r="O58" s="1136"/>
      <c r="P58" s="1136"/>
      <c r="Q58" s="1136"/>
      <c r="R58" s="1136"/>
      <c r="S58" s="1136"/>
      <c r="T58" s="1136"/>
      <c r="U58" s="1136"/>
      <c r="V58" s="231"/>
      <c r="W58" s="231"/>
      <c r="X58" s="231"/>
      <c r="Y58" s="59"/>
    </row>
    <row r="59" spans="1:25" ht="15" hidden="1" customHeight="1">
      <c r="A59" s="43"/>
      <c r="B59" s="78"/>
      <c r="C59" s="77"/>
      <c r="D59" s="61"/>
      <c r="E59" s="1138"/>
      <c r="F59" s="1138"/>
      <c r="G59" s="1138"/>
      <c r="H59" s="1133"/>
      <c r="I59" s="1134"/>
      <c r="J59" s="1134"/>
      <c r="K59" s="1134"/>
      <c r="L59" s="1134"/>
      <c r="M59" s="1134"/>
      <c r="N59" s="1134"/>
      <c r="O59" s="1134"/>
      <c r="P59" s="1134"/>
      <c r="Q59" s="1134"/>
      <c r="R59" s="1134"/>
      <c r="S59" s="1134"/>
      <c r="T59" s="1134"/>
      <c r="U59" s="1134"/>
      <c r="V59" s="1134"/>
      <c r="W59" s="1134"/>
      <c r="X59" s="1134"/>
      <c r="Y59" s="59"/>
    </row>
    <row r="60" spans="1:25" ht="15" hidden="1" customHeight="1">
      <c r="A60" s="43"/>
      <c r="B60" s="78"/>
      <c r="C60" s="77"/>
      <c r="D60" s="61"/>
      <c r="E60" s="1137"/>
      <c r="F60" s="1137"/>
      <c r="G60" s="1137"/>
      <c r="H60" s="1132"/>
      <c r="I60" s="1132"/>
      <c r="J60" s="1132"/>
      <c r="K60" s="1132"/>
      <c r="L60" s="1132"/>
      <c r="M60" s="1132"/>
      <c r="N60" s="1132"/>
      <c r="O60" s="1132"/>
      <c r="P60" s="1132"/>
      <c r="Q60" s="1132"/>
      <c r="R60" s="1132"/>
      <c r="S60" s="1132"/>
      <c r="T60" s="1132"/>
      <c r="U60" s="1132"/>
      <c r="V60" s="1132"/>
      <c r="W60" s="1132"/>
      <c r="X60" s="1132"/>
      <c r="Y60" s="59"/>
    </row>
    <row r="61" spans="1:25" ht="15" hidden="1">
      <c r="A61" s="43"/>
      <c r="B61" s="78"/>
      <c r="C61" s="77"/>
      <c r="D61" s="61"/>
      <c r="E61" s="70"/>
      <c r="F61" s="68"/>
      <c r="G61" s="69"/>
      <c r="H61" s="1132"/>
      <c r="I61" s="1132"/>
      <c r="J61" s="1132"/>
      <c r="K61" s="1132"/>
      <c r="L61" s="1132"/>
      <c r="M61" s="1132"/>
      <c r="N61" s="1132"/>
      <c r="O61" s="1132"/>
      <c r="P61" s="1132"/>
      <c r="Q61" s="1132"/>
      <c r="R61" s="1132"/>
      <c r="S61" s="1132"/>
      <c r="T61" s="1132"/>
      <c r="U61" s="1132"/>
      <c r="V61" s="1132"/>
      <c r="W61" s="1132"/>
      <c r="X61" s="1132"/>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6" t="s">
        <v>396</v>
      </c>
      <c r="F70" s="1136"/>
      <c r="G70" s="1136"/>
      <c r="H70" s="1136"/>
      <c r="I70" s="1136"/>
      <c r="J70" s="1136"/>
      <c r="K70" s="1136"/>
      <c r="L70" s="1136"/>
      <c r="M70" s="1136"/>
      <c r="N70" s="1136"/>
      <c r="O70" s="1136"/>
      <c r="P70" s="1136"/>
      <c r="Q70" s="1136"/>
      <c r="R70" s="1136"/>
      <c r="S70" s="1136"/>
      <c r="T70" s="1136"/>
      <c r="U70" s="448"/>
      <c r="V70" s="448"/>
      <c r="W70" s="448"/>
      <c r="X70" s="448"/>
      <c r="Y70" s="59"/>
    </row>
    <row r="71" spans="1:25" ht="15" hidden="1">
      <c r="A71" s="43"/>
      <c r="B71" s="78"/>
      <c r="C71" s="77"/>
      <c r="D71" s="61"/>
      <c r="E71" s="1136" t="s">
        <v>586</v>
      </c>
      <c r="F71" s="1136"/>
      <c r="G71" s="1136"/>
      <c r="H71" s="1136"/>
      <c r="I71" s="1136"/>
      <c r="J71" s="1136"/>
      <c r="K71" s="1136"/>
      <c r="L71" s="1136"/>
      <c r="M71" s="1136"/>
      <c r="N71" s="1136"/>
      <c r="O71" s="1136"/>
      <c r="P71" s="1136"/>
      <c r="Q71" s="1136"/>
      <c r="R71" s="1136"/>
      <c r="S71" s="1136"/>
      <c r="T71" s="1136"/>
      <c r="U71" s="449"/>
      <c r="V71" s="449"/>
      <c r="W71" s="449"/>
      <c r="X71" s="449"/>
      <c r="Y71" s="59"/>
    </row>
    <row r="72" spans="1:25" ht="40.5" hidden="1" customHeight="1">
      <c r="A72" s="43"/>
      <c r="B72" s="78"/>
      <c r="C72" s="77"/>
      <c r="D72" s="61"/>
      <c r="E72" s="449"/>
      <c r="F72" s="449"/>
      <c r="G72" s="449"/>
      <c r="H72" s="449"/>
      <c r="I72" s="449"/>
      <c r="J72" s="449"/>
      <c r="K72" s="449"/>
      <c r="L72" s="449"/>
      <c r="M72" s="449"/>
      <c r="N72" s="449"/>
      <c r="O72" s="449"/>
      <c r="P72" s="449"/>
      <c r="Q72" s="449"/>
      <c r="R72" s="449"/>
      <c r="S72" s="449"/>
      <c r="T72" s="449"/>
      <c r="U72" s="449"/>
      <c r="V72" s="449"/>
      <c r="W72" s="449"/>
      <c r="X72" s="449"/>
      <c r="Y72" s="59"/>
    </row>
    <row r="73" spans="1:25" ht="63" hidden="1" customHeight="1">
      <c r="A73" s="43"/>
      <c r="B73" s="78"/>
      <c r="C73" s="77"/>
      <c r="D73" s="61"/>
      <c r="E73" s="449"/>
      <c r="F73" s="449"/>
      <c r="G73" s="449"/>
      <c r="H73" s="449"/>
      <c r="I73" s="449"/>
      <c r="J73" s="449"/>
      <c r="K73" s="449"/>
      <c r="L73" s="449"/>
      <c r="M73" s="449"/>
      <c r="N73" s="449"/>
      <c r="O73" s="449"/>
      <c r="P73" s="449"/>
      <c r="Q73" s="449"/>
      <c r="R73" s="449"/>
      <c r="S73" s="449"/>
      <c r="T73" s="449"/>
      <c r="U73" s="449"/>
      <c r="V73" s="449"/>
      <c r="W73" s="449"/>
      <c r="X73" s="449"/>
      <c r="Y73" s="59"/>
    </row>
    <row r="74" spans="1:25" ht="30" hidden="1" customHeight="1">
      <c r="A74" s="43"/>
      <c r="B74" s="78"/>
      <c r="C74" s="77"/>
      <c r="D74" s="61"/>
      <c r="E74" s="449"/>
      <c r="F74" s="449"/>
      <c r="G74" s="449"/>
      <c r="H74" s="449"/>
      <c r="I74" s="449"/>
      <c r="J74" s="449"/>
      <c r="K74" s="449"/>
      <c r="L74" s="449"/>
      <c r="M74" s="449"/>
      <c r="N74" s="449"/>
      <c r="O74" s="449"/>
      <c r="P74" s="449"/>
      <c r="Q74" s="449"/>
      <c r="R74" s="449"/>
      <c r="S74" s="449"/>
      <c r="T74" s="449"/>
      <c r="U74" s="449"/>
      <c r="V74" s="449"/>
      <c r="W74" s="449"/>
      <c r="X74" s="449"/>
      <c r="Y74" s="59"/>
    </row>
    <row r="75" spans="1:25" ht="30" hidden="1" customHeight="1">
      <c r="A75" s="43"/>
      <c r="B75" s="78"/>
      <c r="C75" s="77"/>
      <c r="D75" s="61"/>
      <c r="E75" s="449"/>
      <c r="F75" s="449"/>
      <c r="G75" s="449"/>
      <c r="H75" s="449"/>
      <c r="I75" s="449"/>
      <c r="J75" s="449"/>
      <c r="K75" s="449"/>
      <c r="L75" s="449"/>
      <c r="M75" s="449"/>
      <c r="N75" s="449"/>
      <c r="O75" s="449"/>
      <c r="P75" s="449"/>
      <c r="Q75" s="449"/>
      <c r="R75" s="449"/>
      <c r="S75" s="449"/>
      <c r="T75" s="449"/>
      <c r="U75" s="449"/>
      <c r="V75" s="449"/>
      <c r="W75" s="449"/>
      <c r="X75" s="449"/>
      <c r="Y75" s="59"/>
    </row>
    <row r="76" spans="1:25" ht="15" hidden="1">
      <c r="A76" s="43"/>
      <c r="B76" s="78"/>
      <c r="C76" s="77"/>
      <c r="D76" s="61"/>
      <c r="E76" s="449"/>
      <c r="F76" s="449"/>
      <c r="G76" s="449"/>
      <c r="H76" s="449"/>
      <c r="I76" s="449"/>
      <c r="J76" s="449"/>
      <c r="K76" s="449"/>
      <c r="L76" s="449"/>
      <c r="M76" s="449"/>
      <c r="N76" s="449"/>
      <c r="O76" s="449"/>
      <c r="P76" s="449"/>
      <c r="Q76" s="449"/>
      <c r="R76" s="449"/>
      <c r="S76" s="449"/>
      <c r="T76" s="449"/>
      <c r="U76" s="449"/>
      <c r="V76" s="449"/>
      <c r="W76" s="449"/>
      <c r="X76" s="449"/>
      <c r="Y76" s="59"/>
    </row>
    <row r="77" spans="1:25" ht="15" hidden="1">
      <c r="A77" s="43"/>
      <c r="B77" s="78"/>
      <c r="C77" s="77"/>
      <c r="D77" s="61"/>
      <c r="E77" s="449"/>
      <c r="F77" s="449"/>
      <c r="G77" s="449"/>
      <c r="H77" s="449"/>
      <c r="I77" s="449"/>
      <c r="J77" s="449"/>
      <c r="K77" s="449"/>
      <c r="L77" s="449"/>
      <c r="M77" s="449"/>
      <c r="N77" s="449"/>
      <c r="O77" s="449"/>
      <c r="P77" s="449"/>
      <c r="Q77" s="449"/>
      <c r="R77" s="449"/>
      <c r="S77" s="449"/>
      <c r="T77" s="449"/>
      <c r="U77" s="449"/>
      <c r="V77" s="449"/>
      <c r="W77" s="449"/>
      <c r="X77" s="449"/>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0"/>
      <c r="F79" s="450"/>
      <c r="G79" s="450"/>
      <c r="H79" s="450"/>
      <c r="I79" s="450"/>
      <c r="J79" s="450"/>
      <c r="K79" s="450"/>
      <c r="L79" s="450"/>
      <c r="M79" s="450"/>
      <c r="N79" s="450"/>
      <c r="O79" s="450"/>
      <c r="P79" s="450"/>
      <c r="Q79" s="450"/>
      <c r="R79" s="450"/>
      <c r="S79" s="450"/>
      <c r="T79" s="450"/>
      <c r="U79" s="450"/>
      <c r="V79" s="450"/>
      <c r="W79" s="450"/>
      <c r="X79" s="450"/>
      <c r="Y79" s="59"/>
    </row>
    <row r="80" spans="1:25" ht="14.25" hidden="1" customHeight="1">
      <c r="A80" s="43"/>
      <c r="B80" s="78"/>
      <c r="C80" s="77"/>
      <c r="D80" s="61"/>
      <c r="E80" s="451"/>
      <c r="F80" s="451"/>
      <c r="G80" s="451"/>
      <c r="H80" s="451"/>
      <c r="Y80" s="59"/>
    </row>
    <row r="81" spans="1:25" ht="15" hidden="1">
      <c r="A81" s="43"/>
      <c r="B81" s="78"/>
      <c r="C81" s="77"/>
      <c r="D81" s="61"/>
      <c r="E81" s="1136" t="s">
        <v>395</v>
      </c>
      <c r="F81" s="1136"/>
      <c r="G81" s="1136"/>
      <c r="H81" s="1136"/>
      <c r="I81" s="1136"/>
      <c r="J81" s="1136"/>
      <c r="K81" s="1136"/>
      <c r="L81" s="1136"/>
      <c r="M81" s="1136"/>
      <c r="N81" s="1136"/>
      <c r="O81" s="1136"/>
      <c r="P81" s="1136"/>
      <c r="Q81" s="1136"/>
      <c r="R81" s="1136"/>
      <c r="S81" s="1136"/>
      <c r="T81" s="1136"/>
      <c r="U81" s="1136"/>
      <c r="V81" s="231"/>
      <c r="W81" s="231"/>
      <c r="X81" s="231"/>
      <c r="Y81" s="59"/>
    </row>
    <row r="82" spans="1:25" ht="15" hidden="1" customHeight="1">
      <c r="A82" s="43"/>
      <c r="B82" s="78"/>
      <c r="C82" s="77"/>
      <c r="D82" s="61"/>
      <c r="E82" s="1137"/>
      <c r="F82" s="1137"/>
      <c r="G82" s="1137"/>
      <c r="H82" s="1133"/>
      <c r="I82" s="1134"/>
      <c r="J82" s="1134"/>
      <c r="K82" s="1134"/>
      <c r="L82" s="1134"/>
      <c r="M82" s="1134"/>
      <c r="N82" s="1134"/>
      <c r="O82" s="1134"/>
      <c r="P82" s="1134"/>
      <c r="Q82" s="1134"/>
      <c r="R82" s="1134"/>
      <c r="S82" s="1134"/>
      <c r="T82" s="1134"/>
      <c r="U82" s="1134"/>
      <c r="V82" s="1134"/>
      <c r="W82" s="1134"/>
      <c r="X82" s="1134"/>
      <c r="Y82" s="59"/>
    </row>
    <row r="83" spans="1:25" ht="15" hidden="1" customHeight="1">
      <c r="A83" s="43"/>
      <c r="B83" s="78"/>
      <c r="C83" s="77"/>
      <c r="D83" s="61"/>
      <c r="Y83" s="59"/>
    </row>
    <row r="84" spans="1:25" ht="15" hidden="1" customHeight="1">
      <c r="A84" s="43"/>
      <c r="B84" s="78"/>
      <c r="C84" s="77"/>
      <c r="D84" s="61"/>
      <c r="E84" s="70"/>
      <c r="F84" s="68"/>
      <c r="G84" s="69"/>
      <c r="H84" s="1132"/>
      <c r="I84" s="1132"/>
      <c r="J84" s="1132"/>
      <c r="K84" s="1132"/>
      <c r="L84" s="1132"/>
      <c r="M84" s="1132"/>
      <c r="N84" s="1132"/>
      <c r="O84" s="1132"/>
      <c r="P84" s="1132"/>
      <c r="Q84" s="1132"/>
      <c r="R84" s="1132"/>
      <c r="S84" s="1132"/>
      <c r="T84" s="1132"/>
      <c r="U84" s="1132"/>
      <c r="V84" s="1132"/>
      <c r="W84" s="1132"/>
      <c r="X84" s="1132"/>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0" t="s">
        <v>235</v>
      </c>
      <c r="F98" s="1140"/>
      <c r="G98" s="1140"/>
      <c r="H98" s="1140"/>
      <c r="I98" s="1140"/>
      <c r="J98" s="1140"/>
      <c r="K98" s="1140"/>
      <c r="L98" s="1140"/>
      <c r="M98" s="1140"/>
      <c r="N98" s="1140"/>
      <c r="O98" s="1140"/>
      <c r="P98" s="1140"/>
      <c r="Q98" s="1140"/>
      <c r="R98" s="1140"/>
      <c r="S98" s="1140"/>
      <c r="T98" s="1140"/>
      <c r="U98" s="1140"/>
      <c r="V98" s="1140"/>
      <c r="W98" s="1140"/>
      <c r="X98" s="1140"/>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9" t="s">
        <v>234</v>
      </c>
      <c r="G100" s="1139"/>
      <c r="H100" s="1139"/>
      <c r="I100" s="1139"/>
      <c r="J100" s="1139"/>
      <c r="K100" s="1139"/>
      <c r="L100" s="1139"/>
      <c r="M100" s="1139"/>
      <c r="N100" s="1139"/>
      <c r="O100" s="1139"/>
      <c r="P100" s="1139"/>
      <c r="Q100" s="1139"/>
      <c r="R100" s="1139"/>
      <c r="S100" s="1139"/>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9" t="s">
        <v>233</v>
      </c>
      <c r="G102" s="1139"/>
      <c r="H102" s="1139"/>
      <c r="I102" s="1139"/>
      <c r="J102" s="1139"/>
      <c r="K102" s="1139"/>
      <c r="L102" s="1139"/>
      <c r="M102" s="1139"/>
      <c r="N102" s="1139"/>
      <c r="O102" s="1139"/>
      <c r="P102" s="1139"/>
      <c r="Q102" s="1139"/>
      <c r="R102" s="1139"/>
      <c r="S102" s="1139"/>
      <c r="T102" s="1139"/>
      <c r="U102" s="1139"/>
      <c r="V102" s="1139"/>
      <c r="W102" s="1139"/>
      <c r="X102" s="1139"/>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eftLabels="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6" t="s">
        <v>491</v>
      </c>
      <c r="G2" s="1207"/>
      <c r="H2" s="1208"/>
      <c r="I2" s="434"/>
    </row>
    <row r="3" spans="1:20" ht="3" customHeight="1"/>
    <row r="4" spans="1:20" s="190" customFormat="1" ht="11.25">
      <c r="A4" s="214"/>
      <c r="B4" s="214"/>
      <c r="C4" s="214"/>
      <c r="D4" s="214"/>
      <c r="F4" s="1164" t="s">
        <v>454</v>
      </c>
      <c r="G4" s="1164"/>
      <c r="H4" s="1164"/>
      <c r="I4" s="1209"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09"/>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492</v>
      </c>
      <c r="H7" s="316" t="str">
        <f>IF(dateCh="","",dateCh)</f>
        <v>19.12.2019</v>
      </c>
      <c r="I7" s="196" t="s">
        <v>493</v>
      </c>
      <c r="J7" s="332"/>
      <c r="K7" s="214"/>
      <c r="L7" s="214"/>
      <c r="M7" s="214"/>
      <c r="N7" s="214"/>
      <c r="O7" s="214"/>
      <c r="P7" s="214"/>
      <c r="Q7" s="214"/>
      <c r="R7" s="214"/>
      <c r="S7" s="214"/>
      <c r="T7" s="214"/>
    </row>
    <row r="8" spans="1:20" s="190" customFormat="1" ht="45">
      <c r="A8" s="1210">
        <v>1</v>
      </c>
      <c r="B8" s="214"/>
      <c r="C8" s="214"/>
      <c r="D8" s="214"/>
      <c r="F8" s="333" t="str">
        <f>"2." &amp;mergeValue(A8)</f>
        <v>2.1</v>
      </c>
      <c r="G8" s="415" t="s">
        <v>494</v>
      </c>
      <c r="H8" s="316"/>
      <c r="I8" s="196" t="s">
        <v>590</v>
      </c>
      <c r="J8" s="332"/>
      <c r="K8" s="214"/>
      <c r="L8" s="214"/>
      <c r="M8" s="214"/>
      <c r="N8" s="214"/>
      <c r="O8" s="214"/>
      <c r="P8" s="214"/>
      <c r="Q8" s="214"/>
      <c r="R8" s="214"/>
      <c r="S8" s="214"/>
      <c r="T8" s="214"/>
    </row>
    <row r="9" spans="1:20" s="190" customFormat="1" ht="22.5">
      <c r="A9" s="1210"/>
      <c r="B9" s="214"/>
      <c r="C9" s="214"/>
      <c r="D9" s="214"/>
      <c r="F9" s="333" t="str">
        <f>"3." &amp;mergeValue(A9)</f>
        <v>3.1</v>
      </c>
      <c r="G9" s="415" t="s">
        <v>495</v>
      </c>
      <c r="H9" s="316"/>
      <c r="I9" s="196" t="s">
        <v>588</v>
      </c>
      <c r="J9" s="332"/>
      <c r="K9" s="214"/>
      <c r="L9" s="214"/>
      <c r="M9" s="214"/>
      <c r="N9" s="214"/>
      <c r="O9" s="214"/>
      <c r="P9" s="214"/>
      <c r="Q9" s="214"/>
      <c r="R9" s="214"/>
      <c r="S9" s="214"/>
      <c r="T9" s="214"/>
    </row>
    <row r="10" spans="1:20" s="190" customFormat="1" ht="22.5">
      <c r="A10" s="1210"/>
      <c r="B10" s="214"/>
      <c r="C10" s="214"/>
      <c r="D10" s="214"/>
      <c r="F10" s="333" t="str">
        <f>"4."&amp;mergeValue(A10)</f>
        <v>4.1</v>
      </c>
      <c r="G10" s="415" t="s">
        <v>496</v>
      </c>
      <c r="H10" s="317" t="s">
        <v>458</v>
      </c>
      <c r="I10" s="196"/>
      <c r="J10" s="332"/>
      <c r="K10" s="214"/>
      <c r="L10" s="214"/>
      <c r="M10" s="214"/>
      <c r="N10" s="214"/>
      <c r="O10" s="214"/>
      <c r="P10" s="214"/>
      <c r="Q10" s="214"/>
      <c r="R10" s="214"/>
      <c r="S10" s="214"/>
      <c r="T10" s="214"/>
    </row>
    <row r="11" spans="1:20" s="190" customFormat="1" ht="18.75">
      <c r="A11" s="1210"/>
      <c r="B11" s="1210">
        <v>1</v>
      </c>
      <c r="C11" s="342"/>
      <c r="D11" s="342"/>
      <c r="F11" s="333" t="str">
        <f>"4."&amp;mergeValue(A11) &amp;"."&amp;mergeValue(B11)</f>
        <v>4.1.1</v>
      </c>
      <c r="G11" s="323" t="s">
        <v>592</v>
      </c>
      <c r="H11" s="316" t="str">
        <f>IF(region_name="","",region_name)</f>
        <v>Ленинградская область</v>
      </c>
      <c r="I11" s="196" t="s">
        <v>499</v>
      </c>
      <c r="J11" s="332"/>
      <c r="K11" s="214"/>
      <c r="L11" s="214"/>
      <c r="M11" s="214"/>
      <c r="N11" s="214"/>
      <c r="O11" s="214"/>
      <c r="P11" s="214"/>
      <c r="Q11" s="214"/>
      <c r="R11" s="214"/>
      <c r="S11" s="214"/>
      <c r="T11" s="214"/>
    </row>
    <row r="12" spans="1:20" s="190" customFormat="1" ht="22.5">
      <c r="A12" s="1210"/>
      <c r="B12" s="1210"/>
      <c r="C12" s="1210">
        <v>1</v>
      </c>
      <c r="D12" s="342"/>
      <c r="F12" s="333" t="str">
        <f>"4."&amp;mergeValue(A12) &amp;"."&amp;mergeValue(B12)&amp;"."&amp;mergeValue(C12)</f>
        <v>4.1.1.1</v>
      </c>
      <c r="G12" s="339" t="s">
        <v>497</v>
      </c>
      <c r="H12" s="316"/>
      <c r="I12" s="196" t="s">
        <v>500</v>
      </c>
      <c r="J12" s="332"/>
      <c r="K12" s="214"/>
      <c r="L12" s="214"/>
      <c r="M12" s="214"/>
      <c r="N12" s="214"/>
      <c r="O12" s="214"/>
      <c r="P12" s="214"/>
      <c r="Q12" s="214"/>
      <c r="R12" s="214"/>
      <c r="S12" s="214"/>
      <c r="T12" s="214"/>
    </row>
    <row r="13" spans="1:20" s="190" customFormat="1" ht="39" customHeight="1">
      <c r="A13" s="1210"/>
      <c r="B13" s="1210"/>
      <c r="C13" s="1210"/>
      <c r="D13" s="342">
        <v>1</v>
      </c>
      <c r="F13" s="333" t="str">
        <f>"4."&amp;mergeValue(A13) &amp;"."&amp;mergeValue(B13)&amp;"."&amp;mergeValue(C13)&amp;"."&amp;mergeValue(D13)</f>
        <v>4.1.1.1.1</v>
      </c>
      <c r="G13" s="418" t="s">
        <v>498</v>
      </c>
      <c r="H13" s="316"/>
      <c r="I13" s="1211" t="s">
        <v>591</v>
      </c>
      <c r="J13" s="332"/>
      <c r="K13" s="214"/>
      <c r="L13" s="214"/>
      <c r="M13" s="214"/>
      <c r="N13" s="214"/>
      <c r="O13" s="214"/>
      <c r="P13" s="214"/>
      <c r="Q13" s="214"/>
      <c r="R13" s="214"/>
      <c r="S13" s="214"/>
      <c r="T13" s="214"/>
    </row>
    <row r="14" spans="1:20" s="190" customFormat="1" ht="18.75">
      <c r="A14" s="1210"/>
      <c r="B14" s="1210"/>
      <c r="C14" s="1210"/>
      <c r="D14" s="342"/>
      <c r="F14" s="336"/>
      <c r="G14" s="150" t="s">
        <v>4</v>
      </c>
      <c r="H14" s="341"/>
      <c r="I14" s="1211"/>
      <c r="J14" s="332"/>
      <c r="K14" s="214"/>
      <c r="L14" s="214"/>
      <c r="M14" s="214"/>
      <c r="N14" s="214"/>
      <c r="O14" s="214"/>
      <c r="P14" s="214"/>
      <c r="Q14" s="214"/>
      <c r="R14" s="214"/>
      <c r="S14" s="214"/>
      <c r="T14" s="214"/>
    </row>
    <row r="15" spans="1:20" s="190" customFormat="1" ht="18.75">
      <c r="A15" s="1210"/>
      <c r="B15" s="1210"/>
      <c r="C15" s="342"/>
      <c r="D15" s="342"/>
      <c r="F15" s="419"/>
      <c r="G15" s="195" t="s">
        <v>403</v>
      </c>
      <c r="H15" s="420"/>
      <c r="I15" s="421"/>
      <c r="J15" s="332"/>
      <c r="K15" s="214"/>
      <c r="L15" s="214"/>
      <c r="M15" s="214"/>
      <c r="N15" s="214"/>
      <c r="O15" s="214"/>
      <c r="P15" s="214"/>
      <c r="Q15" s="214"/>
      <c r="R15" s="214"/>
      <c r="S15" s="214"/>
      <c r="T15" s="214"/>
    </row>
    <row r="16" spans="1:20" s="190" customFormat="1" ht="18.75">
      <c r="A16" s="1210"/>
      <c r="B16" s="214"/>
      <c r="C16" s="214"/>
      <c r="D16" s="214"/>
      <c r="F16" s="336"/>
      <c r="G16" s="155" t="s">
        <v>506</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505</v>
      </c>
      <c r="H17" s="337"/>
      <c r="I17" s="338"/>
      <c r="J17" s="332"/>
      <c r="K17" s="214"/>
      <c r="L17" s="214"/>
      <c r="M17" s="214"/>
      <c r="N17" s="214"/>
      <c r="O17" s="214"/>
      <c r="P17" s="214"/>
      <c r="Q17" s="214"/>
      <c r="R17" s="214"/>
      <c r="S17" s="214"/>
      <c r="T17" s="214"/>
    </row>
    <row r="18" spans="1:20" s="325" customFormat="1" ht="3" customHeight="1">
      <c r="A18" s="326"/>
      <c r="B18" s="326"/>
      <c r="C18" s="326"/>
      <c r="D18" s="326"/>
      <c r="F18" s="343"/>
      <c r="G18" s="344"/>
      <c r="H18" s="345"/>
      <c r="I18" s="346"/>
      <c r="J18" s="326"/>
      <c r="K18" s="326"/>
      <c r="L18" s="326"/>
      <c r="M18" s="326"/>
      <c r="N18" s="326"/>
      <c r="O18" s="326"/>
      <c r="P18" s="326"/>
      <c r="Q18" s="326"/>
      <c r="R18" s="326"/>
      <c r="S18" s="326"/>
      <c r="T18" s="326"/>
    </row>
    <row r="19" spans="1:20" s="325" customFormat="1" ht="15" customHeight="1">
      <c r="A19" s="326"/>
      <c r="B19" s="326"/>
      <c r="C19" s="326"/>
      <c r="D19" s="326"/>
      <c r="F19" s="324"/>
      <c r="G19" s="1205" t="s">
        <v>593</v>
      </c>
      <c r="H19" s="1205"/>
      <c r="I19" s="226"/>
      <c r="J19" s="326"/>
      <c r="K19" s="326"/>
      <c r="L19" s="326"/>
      <c r="M19" s="326"/>
      <c r="N19" s="326"/>
      <c r="O19" s="326"/>
      <c r="P19" s="326"/>
      <c r="Q19" s="326"/>
      <c r="R19" s="326"/>
      <c r="S19" s="326"/>
      <c r="T19" s="326"/>
    </row>
  </sheetData>
  <sheetProtection algorithmName="SHA-512" hashValue="VBx3ar8Nm46SquOH+sgOb0UkEZ05zrIpx6mlxekQl7i63AZUT6+pr7X3lMavHeVJrxFBPAwP8/OQ1AAJoNIyQA==" saltValue="R60WBR8g1SJLoSpfek58bw=="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7.42578125" style="476" customWidth="1"/>
    <col min="14" max="14" width="2.7109375" style="476" hidden="1" customWidth="1"/>
    <col min="15" max="18" width="23.7109375" style="476" customWidth="1"/>
    <col min="19" max="19" width="11.7109375" style="476" customWidth="1"/>
    <col min="20" max="20" width="3.7109375" style="476" customWidth="1"/>
    <col min="21" max="21" width="11.7109375" style="476" customWidth="1"/>
    <col min="22" max="22" width="8.5703125" style="476" hidden="1" customWidth="1"/>
    <col min="23" max="23" width="4.7109375" style="476" customWidth="1"/>
    <col min="24" max="24" width="115.7109375" style="476" customWidth="1"/>
    <col min="25" max="25" width="10.5703125" style="1008"/>
    <col min="26" max="29" width="10.5703125" style="500"/>
    <col min="30" max="246" width="10.5703125" style="476"/>
    <col min="247" max="254" width="0" style="476" hidden="1" customWidth="1"/>
    <col min="255" max="257" width="3.7109375" style="476" customWidth="1"/>
    <col min="258" max="258" width="12.7109375" style="476" customWidth="1"/>
    <col min="259" max="259" width="47.42578125" style="476" customWidth="1"/>
    <col min="260" max="260" width="0" style="476" hidden="1" customWidth="1"/>
    <col min="261" max="261" width="24.7109375" style="476" customWidth="1"/>
    <col min="262" max="262" width="14.7109375" style="476" customWidth="1"/>
    <col min="263" max="264" width="15.7109375" style="476" customWidth="1"/>
    <col min="265" max="265" width="11.7109375" style="476" customWidth="1"/>
    <col min="266" max="266" width="6.42578125" style="476" bestFit="1" customWidth="1"/>
    <col min="267" max="267" width="11.7109375" style="476" customWidth="1"/>
    <col min="268" max="268" width="0" style="476" hidden="1" customWidth="1"/>
    <col min="269" max="269" width="3.7109375" style="476" customWidth="1"/>
    <col min="270" max="270" width="11.140625" style="476" bestFit="1" customWidth="1"/>
    <col min="271" max="502" width="10.5703125" style="476"/>
    <col min="503" max="510" width="0" style="476" hidden="1" customWidth="1"/>
    <col min="511" max="513" width="3.7109375" style="476" customWidth="1"/>
    <col min="514" max="514" width="12.7109375" style="476" customWidth="1"/>
    <col min="515" max="515" width="47.42578125" style="476" customWidth="1"/>
    <col min="516" max="516" width="0" style="476" hidden="1" customWidth="1"/>
    <col min="517" max="517" width="24.7109375" style="476" customWidth="1"/>
    <col min="518" max="518" width="14.7109375" style="476" customWidth="1"/>
    <col min="519" max="520" width="15.7109375" style="476" customWidth="1"/>
    <col min="521" max="521" width="11.7109375" style="476" customWidth="1"/>
    <col min="522" max="522" width="6.42578125" style="476" bestFit="1" customWidth="1"/>
    <col min="523" max="523" width="11.7109375" style="476" customWidth="1"/>
    <col min="524" max="524" width="0" style="476" hidden="1" customWidth="1"/>
    <col min="525" max="525" width="3.7109375" style="476" customWidth="1"/>
    <col min="526" max="526" width="11.140625" style="476" bestFit="1" customWidth="1"/>
    <col min="527" max="758" width="10.5703125" style="476"/>
    <col min="759" max="766" width="0" style="476" hidden="1" customWidth="1"/>
    <col min="767" max="769" width="3.7109375" style="476" customWidth="1"/>
    <col min="770" max="770" width="12.7109375" style="476" customWidth="1"/>
    <col min="771" max="771" width="47.42578125" style="476" customWidth="1"/>
    <col min="772" max="772" width="0" style="476" hidden="1" customWidth="1"/>
    <col min="773" max="773" width="24.7109375" style="476" customWidth="1"/>
    <col min="774" max="774" width="14.7109375" style="476" customWidth="1"/>
    <col min="775" max="776" width="15.7109375" style="476" customWidth="1"/>
    <col min="777" max="777" width="11.7109375" style="476" customWidth="1"/>
    <col min="778" max="778" width="6.42578125" style="476" bestFit="1" customWidth="1"/>
    <col min="779" max="779" width="11.7109375" style="476" customWidth="1"/>
    <col min="780" max="780" width="0" style="476" hidden="1" customWidth="1"/>
    <col min="781" max="781" width="3.7109375" style="476" customWidth="1"/>
    <col min="782" max="782" width="11.140625" style="476" bestFit="1" customWidth="1"/>
    <col min="783"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0" style="476" hidden="1" customWidth="1"/>
    <col min="1029" max="1029" width="24.7109375" style="476" customWidth="1"/>
    <col min="1030" max="1030" width="14.7109375" style="476" customWidth="1"/>
    <col min="1031" max="1032" width="15.7109375" style="476" customWidth="1"/>
    <col min="1033" max="1033" width="11.7109375" style="476" customWidth="1"/>
    <col min="1034" max="1034" width="6.42578125" style="476" bestFit="1" customWidth="1"/>
    <col min="1035" max="1035" width="11.7109375" style="476" customWidth="1"/>
    <col min="1036" max="1036" width="0" style="476" hidden="1" customWidth="1"/>
    <col min="1037" max="1037" width="3.7109375" style="476" customWidth="1"/>
    <col min="1038" max="1038" width="11.140625" style="476" bestFit="1" customWidth="1"/>
    <col min="1039"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0" style="476" hidden="1" customWidth="1"/>
    <col min="1285" max="1285" width="24.7109375" style="476" customWidth="1"/>
    <col min="1286" max="1286" width="14.7109375" style="476" customWidth="1"/>
    <col min="1287" max="1288" width="15.7109375" style="476" customWidth="1"/>
    <col min="1289" max="1289" width="11.7109375" style="476" customWidth="1"/>
    <col min="1290" max="1290" width="6.42578125" style="476" bestFit="1" customWidth="1"/>
    <col min="1291" max="1291" width="11.7109375" style="476" customWidth="1"/>
    <col min="1292" max="1292" width="0" style="476" hidden="1" customWidth="1"/>
    <col min="1293" max="1293" width="3.7109375" style="476" customWidth="1"/>
    <col min="1294" max="1294" width="11.140625" style="476" bestFit="1" customWidth="1"/>
    <col min="1295"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0" style="476" hidden="1" customWidth="1"/>
    <col min="1541" max="1541" width="24.7109375" style="476" customWidth="1"/>
    <col min="1542" max="1542" width="14.7109375" style="476" customWidth="1"/>
    <col min="1543" max="1544" width="15.7109375" style="476" customWidth="1"/>
    <col min="1545" max="1545" width="11.7109375" style="476" customWidth="1"/>
    <col min="1546" max="1546" width="6.42578125" style="476" bestFit="1" customWidth="1"/>
    <col min="1547" max="1547" width="11.7109375" style="476" customWidth="1"/>
    <col min="1548" max="1548" width="0" style="476" hidden="1" customWidth="1"/>
    <col min="1549" max="1549" width="3.7109375" style="476" customWidth="1"/>
    <col min="1550" max="1550" width="11.140625" style="476" bestFit="1" customWidth="1"/>
    <col min="1551"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0" style="476" hidden="1" customWidth="1"/>
    <col min="1797" max="1797" width="24.7109375" style="476" customWidth="1"/>
    <col min="1798" max="1798" width="14.7109375" style="476" customWidth="1"/>
    <col min="1799" max="1800" width="15.7109375" style="476" customWidth="1"/>
    <col min="1801" max="1801" width="11.7109375" style="476" customWidth="1"/>
    <col min="1802" max="1802" width="6.42578125" style="476" bestFit="1" customWidth="1"/>
    <col min="1803" max="1803" width="11.7109375" style="476" customWidth="1"/>
    <col min="1804" max="1804" width="0" style="476" hidden="1" customWidth="1"/>
    <col min="1805" max="1805" width="3.7109375" style="476" customWidth="1"/>
    <col min="1806" max="1806" width="11.140625" style="476" bestFit="1" customWidth="1"/>
    <col min="1807"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0" style="476" hidden="1" customWidth="1"/>
    <col min="2053" max="2053" width="24.7109375" style="476" customWidth="1"/>
    <col min="2054" max="2054" width="14.7109375" style="476" customWidth="1"/>
    <col min="2055" max="2056" width="15.7109375" style="476" customWidth="1"/>
    <col min="2057" max="2057" width="11.7109375" style="476" customWidth="1"/>
    <col min="2058" max="2058" width="6.42578125" style="476" bestFit="1" customWidth="1"/>
    <col min="2059" max="2059" width="11.7109375" style="476" customWidth="1"/>
    <col min="2060" max="2060" width="0" style="476" hidden="1" customWidth="1"/>
    <col min="2061" max="2061" width="3.7109375" style="476" customWidth="1"/>
    <col min="2062" max="2062" width="11.140625" style="476" bestFit="1" customWidth="1"/>
    <col min="2063"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0" style="476" hidden="1" customWidth="1"/>
    <col min="2309" max="2309" width="24.7109375" style="476" customWidth="1"/>
    <col min="2310" max="2310" width="14.7109375" style="476" customWidth="1"/>
    <col min="2311" max="2312" width="15.7109375" style="476" customWidth="1"/>
    <col min="2313" max="2313" width="11.7109375" style="476" customWidth="1"/>
    <col min="2314" max="2314" width="6.42578125" style="476" bestFit="1" customWidth="1"/>
    <col min="2315" max="2315" width="11.7109375" style="476" customWidth="1"/>
    <col min="2316" max="2316" width="0" style="476" hidden="1" customWidth="1"/>
    <col min="2317" max="2317" width="3.7109375" style="476" customWidth="1"/>
    <col min="2318" max="2318" width="11.140625" style="476" bestFit="1" customWidth="1"/>
    <col min="2319"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0" style="476" hidden="1" customWidth="1"/>
    <col min="2565" max="2565" width="24.7109375" style="476" customWidth="1"/>
    <col min="2566" max="2566" width="14.7109375" style="476" customWidth="1"/>
    <col min="2567" max="2568" width="15.7109375" style="476" customWidth="1"/>
    <col min="2569" max="2569" width="11.7109375" style="476" customWidth="1"/>
    <col min="2570" max="2570" width="6.42578125" style="476" bestFit="1" customWidth="1"/>
    <col min="2571" max="2571" width="11.7109375" style="476" customWidth="1"/>
    <col min="2572" max="2572" width="0" style="476" hidden="1" customWidth="1"/>
    <col min="2573" max="2573" width="3.7109375" style="476" customWidth="1"/>
    <col min="2574" max="2574" width="11.140625" style="476" bestFit="1" customWidth="1"/>
    <col min="2575"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0" style="476" hidden="1" customWidth="1"/>
    <col min="2821" max="2821" width="24.7109375" style="476" customWidth="1"/>
    <col min="2822" max="2822" width="14.7109375" style="476" customWidth="1"/>
    <col min="2823" max="2824" width="15.7109375" style="476" customWidth="1"/>
    <col min="2825" max="2825" width="11.7109375" style="476" customWidth="1"/>
    <col min="2826" max="2826" width="6.42578125" style="476" bestFit="1" customWidth="1"/>
    <col min="2827" max="2827" width="11.7109375" style="476" customWidth="1"/>
    <col min="2828" max="2828" width="0" style="476" hidden="1" customWidth="1"/>
    <col min="2829" max="2829" width="3.7109375" style="476" customWidth="1"/>
    <col min="2830" max="2830" width="11.140625" style="476" bestFit="1" customWidth="1"/>
    <col min="2831"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0" style="476" hidden="1" customWidth="1"/>
    <col min="3077" max="3077" width="24.7109375" style="476" customWidth="1"/>
    <col min="3078" max="3078" width="14.7109375" style="476" customWidth="1"/>
    <col min="3079" max="3080" width="15.7109375" style="476" customWidth="1"/>
    <col min="3081" max="3081" width="11.7109375" style="476" customWidth="1"/>
    <col min="3082" max="3082" width="6.42578125" style="476" bestFit="1" customWidth="1"/>
    <col min="3083" max="3083" width="11.7109375" style="476" customWidth="1"/>
    <col min="3084" max="3084" width="0" style="476" hidden="1" customWidth="1"/>
    <col min="3085" max="3085" width="3.7109375" style="476" customWidth="1"/>
    <col min="3086" max="3086" width="11.140625" style="476" bestFit="1" customWidth="1"/>
    <col min="3087"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0" style="476" hidden="1" customWidth="1"/>
    <col min="3333" max="3333" width="24.7109375" style="476" customWidth="1"/>
    <col min="3334" max="3334" width="14.7109375" style="476" customWidth="1"/>
    <col min="3335" max="3336" width="15.7109375" style="476" customWidth="1"/>
    <col min="3337" max="3337" width="11.7109375" style="476" customWidth="1"/>
    <col min="3338" max="3338" width="6.42578125" style="476" bestFit="1" customWidth="1"/>
    <col min="3339" max="3339" width="11.7109375" style="476" customWidth="1"/>
    <col min="3340" max="3340" width="0" style="476" hidden="1" customWidth="1"/>
    <col min="3341" max="3341" width="3.7109375" style="476" customWidth="1"/>
    <col min="3342" max="3342" width="11.140625" style="476" bestFit="1" customWidth="1"/>
    <col min="3343"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0" style="476" hidden="1" customWidth="1"/>
    <col min="3589" max="3589" width="24.7109375" style="476" customWidth="1"/>
    <col min="3590" max="3590" width="14.7109375" style="476" customWidth="1"/>
    <col min="3591" max="3592" width="15.7109375" style="476" customWidth="1"/>
    <col min="3593" max="3593" width="11.7109375" style="476" customWidth="1"/>
    <col min="3594" max="3594" width="6.42578125" style="476" bestFit="1" customWidth="1"/>
    <col min="3595" max="3595" width="11.7109375" style="476" customWidth="1"/>
    <col min="3596" max="3596" width="0" style="476" hidden="1" customWidth="1"/>
    <col min="3597" max="3597" width="3.7109375" style="476" customWidth="1"/>
    <col min="3598" max="3598" width="11.140625" style="476" bestFit="1" customWidth="1"/>
    <col min="3599"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0" style="476" hidden="1" customWidth="1"/>
    <col min="3845" max="3845" width="24.7109375" style="476" customWidth="1"/>
    <col min="3846" max="3846" width="14.7109375" style="476" customWidth="1"/>
    <col min="3847" max="3848" width="15.7109375" style="476" customWidth="1"/>
    <col min="3849" max="3849" width="11.7109375" style="476" customWidth="1"/>
    <col min="3850" max="3850" width="6.42578125" style="476" bestFit="1" customWidth="1"/>
    <col min="3851" max="3851" width="11.7109375" style="476" customWidth="1"/>
    <col min="3852" max="3852" width="0" style="476" hidden="1" customWidth="1"/>
    <col min="3853" max="3853" width="3.7109375" style="476" customWidth="1"/>
    <col min="3854" max="3854" width="11.140625" style="476" bestFit="1" customWidth="1"/>
    <col min="3855"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0" style="476" hidden="1" customWidth="1"/>
    <col min="4101" max="4101" width="24.7109375" style="476" customWidth="1"/>
    <col min="4102" max="4102" width="14.7109375" style="476" customWidth="1"/>
    <col min="4103" max="4104" width="15.7109375" style="476" customWidth="1"/>
    <col min="4105" max="4105" width="11.7109375" style="476" customWidth="1"/>
    <col min="4106" max="4106" width="6.42578125" style="476" bestFit="1" customWidth="1"/>
    <col min="4107" max="4107" width="11.7109375" style="476" customWidth="1"/>
    <col min="4108" max="4108" width="0" style="476" hidden="1" customWidth="1"/>
    <col min="4109" max="4109" width="3.7109375" style="476" customWidth="1"/>
    <col min="4110" max="4110" width="11.140625" style="476" bestFit="1" customWidth="1"/>
    <col min="4111"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0" style="476" hidden="1" customWidth="1"/>
    <col min="4357" max="4357" width="24.7109375" style="476" customWidth="1"/>
    <col min="4358" max="4358" width="14.7109375" style="476" customWidth="1"/>
    <col min="4359" max="4360" width="15.7109375" style="476" customWidth="1"/>
    <col min="4361" max="4361" width="11.7109375" style="476" customWidth="1"/>
    <col min="4362" max="4362" width="6.42578125" style="476" bestFit="1" customWidth="1"/>
    <col min="4363" max="4363" width="11.7109375" style="476" customWidth="1"/>
    <col min="4364" max="4364" width="0" style="476" hidden="1" customWidth="1"/>
    <col min="4365" max="4365" width="3.7109375" style="476" customWidth="1"/>
    <col min="4366" max="4366" width="11.140625" style="476" bestFit="1" customWidth="1"/>
    <col min="4367"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0" style="476" hidden="1" customWidth="1"/>
    <col min="4613" max="4613" width="24.7109375" style="476" customWidth="1"/>
    <col min="4614" max="4614" width="14.7109375" style="476" customWidth="1"/>
    <col min="4615" max="4616" width="15.7109375" style="476" customWidth="1"/>
    <col min="4617" max="4617" width="11.7109375" style="476" customWidth="1"/>
    <col min="4618" max="4618" width="6.42578125" style="476" bestFit="1" customWidth="1"/>
    <col min="4619" max="4619" width="11.7109375" style="476" customWidth="1"/>
    <col min="4620" max="4620" width="0" style="476" hidden="1" customWidth="1"/>
    <col min="4621" max="4621" width="3.7109375" style="476" customWidth="1"/>
    <col min="4622" max="4622" width="11.140625" style="476" bestFit="1" customWidth="1"/>
    <col min="4623"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0" style="476" hidden="1" customWidth="1"/>
    <col min="4869" max="4869" width="24.7109375" style="476" customWidth="1"/>
    <col min="4870" max="4870" width="14.7109375" style="476" customWidth="1"/>
    <col min="4871" max="4872" width="15.7109375" style="476" customWidth="1"/>
    <col min="4873" max="4873" width="11.7109375" style="476" customWidth="1"/>
    <col min="4874" max="4874" width="6.42578125" style="476" bestFit="1" customWidth="1"/>
    <col min="4875" max="4875" width="11.7109375" style="476" customWidth="1"/>
    <col min="4876" max="4876" width="0" style="476" hidden="1" customWidth="1"/>
    <col min="4877" max="4877" width="3.7109375" style="476" customWidth="1"/>
    <col min="4878" max="4878" width="11.140625" style="476" bestFit="1" customWidth="1"/>
    <col min="4879"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0" style="476" hidden="1" customWidth="1"/>
    <col min="5125" max="5125" width="24.7109375" style="476" customWidth="1"/>
    <col min="5126" max="5126" width="14.7109375" style="476" customWidth="1"/>
    <col min="5127" max="5128" width="15.7109375" style="476" customWidth="1"/>
    <col min="5129" max="5129" width="11.7109375" style="476" customWidth="1"/>
    <col min="5130" max="5130" width="6.42578125" style="476" bestFit="1" customWidth="1"/>
    <col min="5131" max="5131" width="11.7109375" style="476" customWidth="1"/>
    <col min="5132" max="5132" width="0" style="476" hidden="1" customWidth="1"/>
    <col min="5133" max="5133" width="3.7109375" style="476" customWidth="1"/>
    <col min="5134" max="5134" width="11.140625" style="476" bestFit="1" customWidth="1"/>
    <col min="5135"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0" style="476" hidden="1" customWidth="1"/>
    <col min="5381" max="5381" width="24.7109375" style="476" customWidth="1"/>
    <col min="5382" max="5382" width="14.7109375" style="476" customWidth="1"/>
    <col min="5383" max="5384" width="15.7109375" style="476" customWidth="1"/>
    <col min="5385" max="5385" width="11.7109375" style="476" customWidth="1"/>
    <col min="5386" max="5386" width="6.42578125" style="476" bestFit="1" customWidth="1"/>
    <col min="5387" max="5387" width="11.7109375" style="476" customWidth="1"/>
    <col min="5388" max="5388" width="0" style="476" hidden="1" customWidth="1"/>
    <col min="5389" max="5389" width="3.7109375" style="476" customWidth="1"/>
    <col min="5390" max="5390" width="11.140625" style="476" bestFit="1" customWidth="1"/>
    <col min="5391"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0" style="476" hidden="1" customWidth="1"/>
    <col min="5637" max="5637" width="24.7109375" style="476" customWidth="1"/>
    <col min="5638" max="5638" width="14.7109375" style="476" customWidth="1"/>
    <col min="5639" max="5640" width="15.7109375" style="476" customWidth="1"/>
    <col min="5641" max="5641" width="11.7109375" style="476" customWidth="1"/>
    <col min="5642" max="5642" width="6.42578125" style="476" bestFit="1" customWidth="1"/>
    <col min="5643" max="5643" width="11.7109375" style="476" customWidth="1"/>
    <col min="5644" max="5644" width="0" style="476" hidden="1" customWidth="1"/>
    <col min="5645" max="5645" width="3.7109375" style="476" customWidth="1"/>
    <col min="5646" max="5646" width="11.140625" style="476" bestFit="1" customWidth="1"/>
    <col min="5647"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0" style="476" hidden="1" customWidth="1"/>
    <col min="5893" max="5893" width="24.7109375" style="476" customWidth="1"/>
    <col min="5894" max="5894" width="14.7109375" style="476" customWidth="1"/>
    <col min="5895" max="5896" width="15.7109375" style="476" customWidth="1"/>
    <col min="5897" max="5897" width="11.7109375" style="476" customWidth="1"/>
    <col min="5898" max="5898" width="6.42578125" style="476" bestFit="1" customWidth="1"/>
    <col min="5899" max="5899" width="11.7109375" style="476" customWidth="1"/>
    <col min="5900" max="5900" width="0" style="476" hidden="1" customWidth="1"/>
    <col min="5901" max="5901" width="3.7109375" style="476" customWidth="1"/>
    <col min="5902" max="5902" width="11.140625" style="476" bestFit="1" customWidth="1"/>
    <col min="5903"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0" style="476" hidden="1" customWidth="1"/>
    <col min="6149" max="6149" width="24.7109375" style="476" customWidth="1"/>
    <col min="6150" max="6150" width="14.7109375" style="476" customWidth="1"/>
    <col min="6151" max="6152" width="15.7109375" style="476" customWidth="1"/>
    <col min="6153" max="6153" width="11.7109375" style="476" customWidth="1"/>
    <col min="6154" max="6154" width="6.42578125" style="476" bestFit="1" customWidth="1"/>
    <col min="6155" max="6155" width="11.7109375" style="476" customWidth="1"/>
    <col min="6156" max="6156" width="0" style="476" hidden="1" customWidth="1"/>
    <col min="6157" max="6157" width="3.7109375" style="476" customWidth="1"/>
    <col min="6158" max="6158" width="11.140625" style="476" bestFit="1" customWidth="1"/>
    <col min="6159"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0" style="476" hidden="1" customWidth="1"/>
    <col min="6405" max="6405" width="24.7109375" style="476" customWidth="1"/>
    <col min="6406" max="6406" width="14.7109375" style="476" customWidth="1"/>
    <col min="6407" max="6408" width="15.7109375" style="476" customWidth="1"/>
    <col min="6409" max="6409" width="11.7109375" style="476" customWidth="1"/>
    <col min="6410" max="6410" width="6.42578125" style="476" bestFit="1" customWidth="1"/>
    <col min="6411" max="6411" width="11.7109375" style="476" customWidth="1"/>
    <col min="6412" max="6412" width="0" style="476" hidden="1" customWidth="1"/>
    <col min="6413" max="6413" width="3.7109375" style="476" customWidth="1"/>
    <col min="6414" max="6414" width="11.140625" style="476" bestFit="1" customWidth="1"/>
    <col min="6415"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0" style="476" hidden="1" customWidth="1"/>
    <col min="6661" max="6661" width="24.7109375" style="476" customWidth="1"/>
    <col min="6662" max="6662" width="14.7109375" style="476" customWidth="1"/>
    <col min="6663" max="6664" width="15.7109375" style="476" customWidth="1"/>
    <col min="6665" max="6665" width="11.7109375" style="476" customWidth="1"/>
    <col min="6666" max="6666" width="6.42578125" style="476" bestFit="1" customWidth="1"/>
    <col min="6667" max="6667" width="11.7109375" style="476" customWidth="1"/>
    <col min="6668" max="6668" width="0" style="476" hidden="1" customWidth="1"/>
    <col min="6669" max="6669" width="3.7109375" style="476" customWidth="1"/>
    <col min="6670" max="6670" width="11.140625" style="476" bestFit="1" customWidth="1"/>
    <col min="6671"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0" style="476" hidden="1" customWidth="1"/>
    <col min="6917" max="6917" width="24.7109375" style="476" customWidth="1"/>
    <col min="6918" max="6918" width="14.7109375" style="476" customWidth="1"/>
    <col min="6919" max="6920" width="15.7109375" style="476" customWidth="1"/>
    <col min="6921" max="6921" width="11.7109375" style="476" customWidth="1"/>
    <col min="6922" max="6922" width="6.42578125" style="476" bestFit="1" customWidth="1"/>
    <col min="6923" max="6923" width="11.7109375" style="476" customWidth="1"/>
    <col min="6924" max="6924" width="0" style="476" hidden="1" customWidth="1"/>
    <col min="6925" max="6925" width="3.7109375" style="476" customWidth="1"/>
    <col min="6926" max="6926" width="11.140625" style="476" bestFit="1" customWidth="1"/>
    <col min="6927"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0" style="476" hidden="1" customWidth="1"/>
    <col min="7173" max="7173" width="24.7109375" style="476" customWidth="1"/>
    <col min="7174" max="7174" width="14.7109375" style="476" customWidth="1"/>
    <col min="7175" max="7176" width="15.7109375" style="476" customWidth="1"/>
    <col min="7177" max="7177" width="11.7109375" style="476" customWidth="1"/>
    <col min="7178" max="7178" width="6.42578125" style="476" bestFit="1" customWidth="1"/>
    <col min="7179" max="7179" width="11.7109375" style="476" customWidth="1"/>
    <col min="7180" max="7180" width="0" style="476" hidden="1" customWidth="1"/>
    <col min="7181" max="7181" width="3.7109375" style="476" customWidth="1"/>
    <col min="7182" max="7182" width="11.140625" style="476" bestFit="1" customWidth="1"/>
    <col min="7183"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0" style="476" hidden="1" customWidth="1"/>
    <col min="7429" max="7429" width="24.7109375" style="476" customWidth="1"/>
    <col min="7430" max="7430" width="14.7109375" style="476" customWidth="1"/>
    <col min="7431" max="7432" width="15.7109375" style="476" customWidth="1"/>
    <col min="7433" max="7433" width="11.7109375" style="476" customWidth="1"/>
    <col min="7434" max="7434" width="6.42578125" style="476" bestFit="1" customWidth="1"/>
    <col min="7435" max="7435" width="11.7109375" style="476" customWidth="1"/>
    <col min="7436" max="7436" width="0" style="476" hidden="1" customWidth="1"/>
    <col min="7437" max="7437" width="3.7109375" style="476" customWidth="1"/>
    <col min="7438" max="7438" width="11.140625" style="476" bestFit="1" customWidth="1"/>
    <col min="7439"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0" style="476" hidden="1" customWidth="1"/>
    <col min="7685" max="7685" width="24.7109375" style="476" customWidth="1"/>
    <col min="7686" max="7686" width="14.7109375" style="476" customWidth="1"/>
    <col min="7687" max="7688" width="15.7109375" style="476" customWidth="1"/>
    <col min="7689" max="7689" width="11.7109375" style="476" customWidth="1"/>
    <col min="7690" max="7690" width="6.42578125" style="476" bestFit="1" customWidth="1"/>
    <col min="7691" max="7691" width="11.7109375" style="476" customWidth="1"/>
    <col min="7692" max="7692" width="0" style="476" hidden="1" customWidth="1"/>
    <col min="7693" max="7693" width="3.7109375" style="476" customWidth="1"/>
    <col min="7694" max="7694" width="11.140625" style="476" bestFit="1" customWidth="1"/>
    <col min="7695"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0" style="476" hidden="1" customWidth="1"/>
    <col min="7941" max="7941" width="24.7109375" style="476" customWidth="1"/>
    <col min="7942" max="7942" width="14.7109375" style="476" customWidth="1"/>
    <col min="7943" max="7944" width="15.7109375" style="476" customWidth="1"/>
    <col min="7945" max="7945" width="11.7109375" style="476" customWidth="1"/>
    <col min="7946" max="7946" width="6.42578125" style="476" bestFit="1" customWidth="1"/>
    <col min="7947" max="7947" width="11.7109375" style="476" customWidth="1"/>
    <col min="7948" max="7948" width="0" style="476" hidden="1" customWidth="1"/>
    <col min="7949" max="7949" width="3.7109375" style="476" customWidth="1"/>
    <col min="7950" max="7950" width="11.140625" style="476" bestFit="1" customWidth="1"/>
    <col min="7951"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0" style="476" hidden="1" customWidth="1"/>
    <col min="8197" max="8197" width="24.7109375" style="476" customWidth="1"/>
    <col min="8198" max="8198" width="14.7109375" style="476" customWidth="1"/>
    <col min="8199" max="8200" width="15.7109375" style="476" customWidth="1"/>
    <col min="8201" max="8201" width="11.7109375" style="476" customWidth="1"/>
    <col min="8202" max="8202" width="6.42578125" style="476" bestFit="1" customWidth="1"/>
    <col min="8203" max="8203" width="11.7109375" style="476" customWidth="1"/>
    <col min="8204" max="8204" width="0" style="476" hidden="1" customWidth="1"/>
    <col min="8205" max="8205" width="3.7109375" style="476" customWidth="1"/>
    <col min="8206" max="8206" width="11.140625" style="476" bestFit="1" customWidth="1"/>
    <col min="8207"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0" style="476" hidden="1" customWidth="1"/>
    <col min="8453" max="8453" width="24.7109375" style="476" customWidth="1"/>
    <col min="8454" max="8454" width="14.7109375" style="476" customWidth="1"/>
    <col min="8455" max="8456" width="15.7109375" style="476" customWidth="1"/>
    <col min="8457" max="8457" width="11.7109375" style="476" customWidth="1"/>
    <col min="8458" max="8458" width="6.42578125" style="476" bestFit="1" customWidth="1"/>
    <col min="8459" max="8459" width="11.7109375" style="476" customWidth="1"/>
    <col min="8460" max="8460" width="0" style="476" hidden="1" customWidth="1"/>
    <col min="8461" max="8461" width="3.7109375" style="476" customWidth="1"/>
    <col min="8462" max="8462" width="11.140625" style="476" bestFit="1" customWidth="1"/>
    <col min="8463"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0" style="476" hidden="1" customWidth="1"/>
    <col min="8709" max="8709" width="24.7109375" style="476" customWidth="1"/>
    <col min="8710" max="8710" width="14.7109375" style="476" customWidth="1"/>
    <col min="8711" max="8712" width="15.7109375" style="476" customWidth="1"/>
    <col min="8713" max="8713" width="11.7109375" style="476" customWidth="1"/>
    <col min="8714" max="8714" width="6.42578125" style="476" bestFit="1" customWidth="1"/>
    <col min="8715" max="8715" width="11.7109375" style="476" customWidth="1"/>
    <col min="8716" max="8716" width="0" style="476" hidden="1" customWidth="1"/>
    <col min="8717" max="8717" width="3.7109375" style="476" customWidth="1"/>
    <col min="8718" max="8718" width="11.140625" style="476" bestFit="1" customWidth="1"/>
    <col min="8719"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0" style="476" hidden="1" customWidth="1"/>
    <col min="8965" max="8965" width="24.7109375" style="476" customWidth="1"/>
    <col min="8966" max="8966" width="14.7109375" style="476" customWidth="1"/>
    <col min="8967" max="8968" width="15.7109375" style="476" customWidth="1"/>
    <col min="8969" max="8969" width="11.7109375" style="476" customWidth="1"/>
    <col min="8970" max="8970" width="6.42578125" style="476" bestFit="1" customWidth="1"/>
    <col min="8971" max="8971" width="11.7109375" style="476" customWidth="1"/>
    <col min="8972" max="8972" width="0" style="476" hidden="1" customWidth="1"/>
    <col min="8973" max="8973" width="3.7109375" style="476" customWidth="1"/>
    <col min="8974" max="8974" width="11.140625" style="476" bestFit="1" customWidth="1"/>
    <col min="8975"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0" style="476" hidden="1" customWidth="1"/>
    <col min="9221" max="9221" width="24.7109375" style="476" customWidth="1"/>
    <col min="9222" max="9222" width="14.7109375" style="476" customWidth="1"/>
    <col min="9223" max="9224" width="15.7109375" style="476" customWidth="1"/>
    <col min="9225" max="9225" width="11.7109375" style="476" customWidth="1"/>
    <col min="9226" max="9226" width="6.42578125" style="476" bestFit="1" customWidth="1"/>
    <col min="9227" max="9227" width="11.7109375" style="476" customWidth="1"/>
    <col min="9228" max="9228" width="0" style="476" hidden="1" customWidth="1"/>
    <col min="9229" max="9229" width="3.7109375" style="476" customWidth="1"/>
    <col min="9230" max="9230" width="11.140625" style="476" bestFit="1" customWidth="1"/>
    <col min="9231"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0" style="476" hidden="1" customWidth="1"/>
    <col min="9477" max="9477" width="24.7109375" style="476" customWidth="1"/>
    <col min="9478" max="9478" width="14.7109375" style="476" customWidth="1"/>
    <col min="9479" max="9480" width="15.7109375" style="476" customWidth="1"/>
    <col min="9481" max="9481" width="11.7109375" style="476" customWidth="1"/>
    <col min="9482" max="9482" width="6.42578125" style="476" bestFit="1" customWidth="1"/>
    <col min="9483" max="9483" width="11.7109375" style="476" customWidth="1"/>
    <col min="9484" max="9484" width="0" style="476" hidden="1" customWidth="1"/>
    <col min="9485" max="9485" width="3.7109375" style="476" customWidth="1"/>
    <col min="9486" max="9486" width="11.140625" style="476" bestFit="1" customWidth="1"/>
    <col min="9487"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0" style="476" hidden="1" customWidth="1"/>
    <col min="9733" max="9733" width="24.7109375" style="476" customWidth="1"/>
    <col min="9734" max="9734" width="14.7109375" style="476" customWidth="1"/>
    <col min="9735" max="9736" width="15.7109375" style="476" customWidth="1"/>
    <col min="9737" max="9737" width="11.7109375" style="476" customWidth="1"/>
    <col min="9738" max="9738" width="6.42578125" style="476" bestFit="1" customWidth="1"/>
    <col min="9739" max="9739" width="11.7109375" style="476" customWidth="1"/>
    <col min="9740" max="9740" width="0" style="476" hidden="1" customWidth="1"/>
    <col min="9741" max="9741" width="3.7109375" style="476" customWidth="1"/>
    <col min="9742" max="9742" width="11.140625" style="476" bestFit="1" customWidth="1"/>
    <col min="9743"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0" style="476" hidden="1" customWidth="1"/>
    <col min="9989" max="9989" width="24.7109375" style="476" customWidth="1"/>
    <col min="9990" max="9990" width="14.7109375" style="476" customWidth="1"/>
    <col min="9991" max="9992" width="15.7109375" style="476" customWidth="1"/>
    <col min="9993" max="9993" width="11.7109375" style="476" customWidth="1"/>
    <col min="9994" max="9994" width="6.42578125" style="476" bestFit="1" customWidth="1"/>
    <col min="9995" max="9995" width="11.7109375" style="476" customWidth="1"/>
    <col min="9996" max="9996" width="0" style="476" hidden="1" customWidth="1"/>
    <col min="9997" max="9997" width="3.7109375" style="476" customWidth="1"/>
    <col min="9998" max="9998" width="11.140625" style="476" bestFit="1" customWidth="1"/>
    <col min="9999"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0" style="476" hidden="1" customWidth="1"/>
    <col min="10245" max="10245" width="24.7109375" style="476" customWidth="1"/>
    <col min="10246" max="10246" width="14.7109375" style="476" customWidth="1"/>
    <col min="10247" max="10248" width="15.7109375" style="476" customWidth="1"/>
    <col min="10249" max="10249" width="11.7109375" style="476" customWidth="1"/>
    <col min="10250" max="10250" width="6.42578125" style="476" bestFit="1" customWidth="1"/>
    <col min="10251" max="10251" width="11.7109375" style="476" customWidth="1"/>
    <col min="10252" max="10252" width="0" style="476" hidden="1" customWidth="1"/>
    <col min="10253" max="10253" width="3.7109375" style="476" customWidth="1"/>
    <col min="10254" max="10254" width="11.140625" style="476" bestFit="1" customWidth="1"/>
    <col min="10255"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0" style="476" hidden="1" customWidth="1"/>
    <col min="10501" max="10501" width="24.7109375" style="476" customWidth="1"/>
    <col min="10502" max="10502" width="14.7109375" style="476" customWidth="1"/>
    <col min="10503" max="10504" width="15.7109375" style="476" customWidth="1"/>
    <col min="10505" max="10505" width="11.7109375" style="476" customWidth="1"/>
    <col min="10506" max="10506" width="6.42578125" style="476" bestFit="1" customWidth="1"/>
    <col min="10507" max="10507" width="11.7109375" style="476" customWidth="1"/>
    <col min="10508" max="10508" width="0" style="476" hidden="1" customWidth="1"/>
    <col min="10509" max="10509" width="3.7109375" style="476" customWidth="1"/>
    <col min="10510" max="10510" width="11.140625" style="476" bestFit="1" customWidth="1"/>
    <col min="10511"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0" style="476" hidden="1" customWidth="1"/>
    <col min="10757" max="10757" width="24.7109375" style="476" customWidth="1"/>
    <col min="10758" max="10758" width="14.7109375" style="476" customWidth="1"/>
    <col min="10759" max="10760" width="15.7109375" style="476" customWidth="1"/>
    <col min="10761" max="10761" width="11.7109375" style="476" customWidth="1"/>
    <col min="10762" max="10762" width="6.42578125" style="476" bestFit="1" customWidth="1"/>
    <col min="10763" max="10763" width="11.7109375" style="476" customWidth="1"/>
    <col min="10764" max="10764" width="0" style="476" hidden="1" customWidth="1"/>
    <col min="10765" max="10765" width="3.7109375" style="476" customWidth="1"/>
    <col min="10766" max="10766" width="11.140625" style="476" bestFit="1" customWidth="1"/>
    <col min="10767"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0" style="476" hidden="1" customWidth="1"/>
    <col min="11013" max="11013" width="24.7109375" style="476" customWidth="1"/>
    <col min="11014" max="11014" width="14.7109375" style="476" customWidth="1"/>
    <col min="11015" max="11016" width="15.7109375" style="476" customWidth="1"/>
    <col min="11017" max="11017" width="11.7109375" style="476" customWidth="1"/>
    <col min="11018" max="11018" width="6.42578125" style="476" bestFit="1" customWidth="1"/>
    <col min="11019" max="11019" width="11.7109375" style="476" customWidth="1"/>
    <col min="11020" max="11020" width="0" style="476" hidden="1" customWidth="1"/>
    <col min="11021" max="11021" width="3.7109375" style="476" customWidth="1"/>
    <col min="11022" max="11022" width="11.140625" style="476" bestFit="1" customWidth="1"/>
    <col min="11023"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0" style="476" hidden="1" customWidth="1"/>
    <col min="11269" max="11269" width="24.7109375" style="476" customWidth="1"/>
    <col min="11270" max="11270" width="14.7109375" style="476" customWidth="1"/>
    <col min="11271" max="11272" width="15.7109375" style="476" customWidth="1"/>
    <col min="11273" max="11273" width="11.7109375" style="476" customWidth="1"/>
    <col min="11274" max="11274" width="6.42578125" style="476" bestFit="1" customWidth="1"/>
    <col min="11275" max="11275" width="11.7109375" style="476" customWidth="1"/>
    <col min="11276" max="11276" width="0" style="476" hidden="1" customWidth="1"/>
    <col min="11277" max="11277" width="3.7109375" style="476" customWidth="1"/>
    <col min="11278" max="11278" width="11.140625" style="476" bestFit="1" customWidth="1"/>
    <col min="11279"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0" style="476" hidden="1" customWidth="1"/>
    <col min="11525" max="11525" width="24.7109375" style="476" customWidth="1"/>
    <col min="11526" max="11526" width="14.7109375" style="476" customWidth="1"/>
    <col min="11527" max="11528" width="15.7109375" style="476" customWidth="1"/>
    <col min="11529" max="11529" width="11.7109375" style="476" customWidth="1"/>
    <col min="11530" max="11530" width="6.42578125" style="476" bestFit="1" customWidth="1"/>
    <col min="11531" max="11531" width="11.7109375" style="476" customWidth="1"/>
    <col min="11532" max="11532" width="0" style="476" hidden="1" customWidth="1"/>
    <col min="11533" max="11533" width="3.7109375" style="476" customWidth="1"/>
    <col min="11534" max="11534" width="11.140625" style="476" bestFit="1" customWidth="1"/>
    <col min="11535"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0" style="476" hidden="1" customWidth="1"/>
    <col min="11781" max="11781" width="24.7109375" style="476" customWidth="1"/>
    <col min="11782" max="11782" width="14.7109375" style="476" customWidth="1"/>
    <col min="11783" max="11784" width="15.7109375" style="476" customWidth="1"/>
    <col min="11785" max="11785" width="11.7109375" style="476" customWidth="1"/>
    <col min="11786" max="11786" width="6.42578125" style="476" bestFit="1" customWidth="1"/>
    <col min="11787" max="11787" width="11.7109375" style="476" customWidth="1"/>
    <col min="11788" max="11788" width="0" style="476" hidden="1" customWidth="1"/>
    <col min="11789" max="11789" width="3.7109375" style="476" customWidth="1"/>
    <col min="11790" max="11790" width="11.140625" style="476" bestFit="1" customWidth="1"/>
    <col min="11791"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0" style="476" hidden="1" customWidth="1"/>
    <col min="12037" max="12037" width="24.7109375" style="476" customWidth="1"/>
    <col min="12038" max="12038" width="14.7109375" style="476" customWidth="1"/>
    <col min="12039" max="12040" width="15.7109375" style="476" customWidth="1"/>
    <col min="12041" max="12041" width="11.7109375" style="476" customWidth="1"/>
    <col min="12042" max="12042" width="6.42578125" style="476" bestFit="1" customWidth="1"/>
    <col min="12043" max="12043" width="11.7109375" style="476" customWidth="1"/>
    <col min="12044" max="12044" width="0" style="476" hidden="1" customWidth="1"/>
    <col min="12045" max="12045" width="3.7109375" style="476" customWidth="1"/>
    <col min="12046" max="12046" width="11.140625" style="476" bestFit="1" customWidth="1"/>
    <col min="12047"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0" style="476" hidden="1" customWidth="1"/>
    <col min="12293" max="12293" width="24.7109375" style="476" customWidth="1"/>
    <col min="12294" max="12294" width="14.7109375" style="476" customWidth="1"/>
    <col min="12295" max="12296" width="15.7109375" style="476" customWidth="1"/>
    <col min="12297" max="12297" width="11.7109375" style="476" customWidth="1"/>
    <col min="12298" max="12298" width="6.42578125" style="476" bestFit="1" customWidth="1"/>
    <col min="12299" max="12299" width="11.7109375" style="476" customWidth="1"/>
    <col min="12300" max="12300" width="0" style="476" hidden="1" customWidth="1"/>
    <col min="12301" max="12301" width="3.7109375" style="476" customWidth="1"/>
    <col min="12302" max="12302" width="11.140625" style="476" bestFit="1" customWidth="1"/>
    <col min="12303"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0" style="476" hidden="1" customWidth="1"/>
    <col min="12549" max="12549" width="24.7109375" style="476" customWidth="1"/>
    <col min="12550" max="12550" width="14.7109375" style="476" customWidth="1"/>
    <col min="12551" max="12552" width="15.7109375" style="476" customWidth="1"/>
    <col min="12553" max="12553" width="11.7109375" style="476" customWidth="1"/>
    <col min="12554" max="12554" width="6.42578125" style="476" bestFit="1" customWidth="1"/>
    <col min="12555" max="12555" width="11.7109375" style="476" customWidth="1"/>
    <col min="12556" max="12556" width="0" style="476" hidden="1" customWidth="1"/>
    <col min="12557" max="12557" width="3.7109375" style="476" customWidth="1"/>
    <col min="12558" max="12558" width="11.140625" style="476" bestFit="1" customWidth="1"/>
    <col min="12559"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0" style="476" hidden="1" customWidth="1"/>
    <col min="12805" max="12805" width="24.7109375" style="476" customWidth="1"/>
    <col min="12806" max="12806" width="14.7109375" style="476" customWidth="1"/>
    <col min="12807" max="12808" width="15.7109375" style="476" customWidth="1"/>
    <col min="12809" max="12809" width="11.7109375" style="476" customWidth="1"/>
    <col min="12810" max="12810" width="6.42578125" style="476" bestFit="1" customWidth="1"/>
    <col min="12811" max="12811" width="11.7109375" style="476" customWidth="1"/>
    <col min="12812" max="12812" width="0" style="476" hidden="1" customWidth="1"/>
    <col min="12813" max="12813" width="3.7109375" style="476" customWidth="1"/>
    <col min="12814" max="12814" width="11.140625" style="476" bestFit="1" customWidth="1"/>
    <col min="12815"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0" style="476" hidden="1" customWidth="1"/>
    <col min="13061" max="13061" width="24.7109375" style="476" customWidth="1"/>
    <col min="13062" max="13062" width="14.7109375" style="476" customWidth="1"/>
    <col min="13063" max="13064" width="15.7109375" style="476" customWidth="1"/>
    <col min="13065" max="13065" width="11.7109375" style="476" customWidth="1"/>
    <col min="13066" max="13066" width="6.42578125" style="476" bestFit="1" customWidth="1"/>
    <col min="13067" max="13067" width="11.7109375" style="476" customWidth="1"/>
    <col min="13068" max="13068" width="0" style="476" hidden="1" customWidth="1"/>
    <col min="13069" max="13069" width="3.7109375" style="476" customWidth="1"/>
    <col min="13070" max="13070" width="11.140625" style="476" bestFit="1" customWidth="1"/>
    <col min="13071"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0" style="476" hidden="1" customWidth="1"/>
    <col min="13317" max="13317" width="24.7109375" style="476" customWidth="1"/>
    <col min="13318" max="13318" width="14.7109375" style="476" customWidth="1"/>
    <col min="13319" max="13320" width="15.7109375" style="476" customWidth="1"/>
    <col min="13321" max="13321" width="11.7109375" style="476" customWidth="1"/>
    <col min="13322" max="13322" width="6.42578125" style="476" bestFit="1" customWidth="1"/>
    <col min="13323" max="13323" width="11.7109375" style="476" customWidth="1"/>
    <col min="13324" max="13324" width="0" style="476" hidden="1" customWidth="1"/>
    <col min="13325" max="13325" width="3.7109375" style="476" customWidth="1"/>
    <col min="13326" max="13326" width="11.140625" style="476" bestFit="1" customWidth="1"/>
    <col min="13327"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0" style="476" hidden="1" customWidth="1"/>
    <col min="13573" max="13573" width="24.7109375" style="476" customWidth="1"/>
    <col min="13574" max="13574" width="14.7109375" style="476" customWidth="1"/>
    <col min="13575" max="13576" width="15.7109375" style="476" customWidth="1"/>
    <col min="13577" max="13577" width="11.7109375" style="476" customWidth="1"/>
    <col min="13578" max="13578" width="6.42578125" style="476" bestFit="1" customWidth="1"/>
    <col min="13579" max="13579" width="11.7109375" style="476" customWidth="1"/>
    <col min="13580" max="13580" width="0" style="476" hidden="1" customWidth="1"/>
    <col min="13581" max="13581" width="3.7109375" style="476" customWidth="1"/>
    <col min="13582" max="13582" width="11.140625" style="476" bestFit="1" customWidth="1"/>
    <col min="13583"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0" style="476" hidden="1" customWidth="1"/>
    <col min="13829" max="13829" width="24.7109375" style="476" customWidth="1"/>
    <col min="13830" max="13830" width="14.7109375" style="476" customWidth="1"/>
    <col min="13831" max="13832" width="15.7109375" style="476" customWidth="1"/>
    <col min="13833" max="13833" width="11.7109375" style="476" customWidth="1"/>
    <col min="13834" max="13834" width="6.42578125" style="476" bestFit="1" customWidth="1"/>
    <col min="13835" max="13835" width="11.7109375" style="476" customWidth="1"/>
    <col min="13836" max="13836" width="0" style="476" hidden="1" customWidth="1"/>
    <col min="13837" max="13837" width="3.7109375" style="476" customWidth="1"/>
    <col min="13838" max="13838" width="11.140625" style="476" bestFit="1" customWidth="1"/>
    <col min="13839"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0" style="476" hidden="1" customWidth="1"/>
    <col min="14085" max="14085" width="24.7109375" style="476" customWidth="1"/>
    <col min="14086" max="14086" width="14.7109375" style="476" customWidth="1"/>
    <col min="14087" max="14088" width="15.7109375" style="476" customWidth="1"/>
    <col min="14089" max="14089" width="11.7109375" style="476" customWidth="1"/>
    <col min="14090" max="14090" width="6.42578125" style="476" bestFit="1" customWidth="1"/>
    <col min="14091" max="14091" width="11.7109375" style="476" customWidth="1"/>
    <col min="14092" max="14092" width="0" style="476" hidden="1" customWidth="1"/>
    <col min="14093" max="14093" width="3.7109375" style="476" customWidth="1"/>
    <col min="14094" max="14094" width="11.140625" style="476" bestFit="1" customWidth="1"/>
    <col min="14095"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0" style="476" hidden="1" customWidth="1"/>
    <col min="14341" max="14341" width="24.7109375" style="476" customWidth="1"/>
    <col min="14342" max="14342" width="14.7109375" style="476" customWidth="1"/>
    <col min="14343" max="14344" width="15.7109375" style="476" customWidth="1"/>
    <col min="14345" max="14345" width="11.7109375" style="476" customWidth="1"/>
    <col min="14346" max="14346" width="6.42578125" style="476" bestFit="1" customWidth="1"/>
    <col min="14347" max="14347" width="11.7109375" style="476" customWidth="1"/>
    <col min="14348" max="14348" width="0" style="476" hidden="1" customWidth="1"/>
    <col min="14349" max="14349" width="3.7109375" style="476" customWidth="1"/>
    <col min="14350" max="14350" width="11.140625" style="476" bestFit="1" customWidth="1"/>
    <col min="14351"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0" style="476" hidden="1" customWidth="1"/>
    <col min="14597" max="14597" width="24.7109375" style="476" customWidth="1"/>
    <col min="14598" max="14598" width="14.7109375" style="476" customWidth="1"/>
    <col min="14599" max="14600" width="15.7109375" style="476" customWidth="1"/>
    <col min="14601" max="14601" width="11.7109375" style="476" customWidth="1"/>
    <col min="14602" max="14602" width="6.42578125" style="476" bestFit="1" customWidth="1"/>
    <col min="14603" max="14603" width="11.7109375" style="476" customWidth="1"/>
    <col min="14604" max="14604" width="0" style="476" hidden="1" customWidth="1"/>
    <col min="14605" max="14605" width="3.7109375" style="476" customWidth="1"/>
    <col min="14606" max="14606" width="11.140625" style="476" bestFit="1" customWidth="1"/>
    <col min="14607"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0" style="476" hidden="1" customWidth="1"/>
    <col min="14853" max="14853" width="24.7109375" style="476" customWidth="1"/>
    <col min="14854" max="14854" width="14.7109375" style="476" customWidth="1"/>
    <col min="14855" max="14856" width="15.7109375" style="476" customWidth="1"/>
    <col min="14857" max="14857" width="11.7109375" style="476" customWidth="1"/>
    <col min="14858" max="14858" width="6.42578125" style="476" bestFit="1" customWidth="1"/>
    <col min="14859" max="14859" width="11.7109375" style="476" customWidth="1"/>
    <col min="14860" max="14860" width="0" style="476" hidden="1" customWidth="1"/>
    <col min="14861" max="14861" width="3.7109375" style="476" customWidth="1"/>
    <col min="14862" max="14862" width="11.140625" style="476" bestFit="1" customWidth="1"/>
    <col min="14863"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0" style="476" hidden="1" customWidth="1"/>
    <col min="15109" max="15109" width="24.7109375" style="476" customWidth="1"/>
    <col min="15110" max="15110" width="14.7109375" style="476" customWidth="1"/>
    <col min="15111" max="15112" width="15.7109375" style="476" customWidth="1"/>
    <col min="15113" max="15113" width="11.7109375" style="476" customWidth="1"/>
    <col min="15114" max="15114" width="6.42578125" style="476" bestFit="1" customWidth="1"/>
    <col min="15115" max="15115" width="11.7109375" style="476" customWidth="1"/>
    <col min="15116" max="15116" width="0" style="476" hidden="1" customWidth="1"/>
    <col min="15117" max="15117" width="3.7109375" style="476" customWidth="1"/>
    <col min="15118" max="15118" width="11.140625" style="476" bestFit="1" customWidth="1"/>
    <col min="15119"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0" style="476" hidden="1" customWidth="1"/>
    <col min="15365" max="15365" width="24.7109375" style="476" customWidth="1"/>
    <col min="15366" max="15366" width="14.7109375" style="476" customWidth="1"/>
    <col min="15367" max="15368" width="15.7109375" style="476" customWidth="1"/>
    <col min="15369" max="15369" width="11.7109375" style="476" customWidth="1"/>
    <col min="15370" max="15370" width="6.42578125" style="476" bestFit="1" customWidth="1"/>
    <col min="15371" max="15371" width="11.7109375" style="476" customWidth="1"/>
    <col min="15372" max="15372" width="0" style="476" hidden="1" customWidth="1"/>
    <col min="15373" max="15373" width="3.7109375" style="476" customWidth="1"/>
    <col min="15374" max="15374" width="11.140625" style="476" bestFit="1" customWidth="1"/>
    <col min="15375"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0" style="476" hidden="1" customWidth="1"/>
    <col min="15621" max="15621" width="24.7109375" style="476" customWidth="1"/>
    <col min="15622" max="15622" width="14.7109375" style="476" customWidth="1"/>
    <col min="15623" max="15624" width="15.7109375" style="476" customWidth="1"/>
    <col min="15625" max="15625" width="11.7109375" style="476" customWidth="1"/>
    <col min="15626" max="15626" width="6.42578125" style="476" bestFit="1" customWidth="1"/>
    <col min="15627" max="15627" width="11.7109375" style="476" customWidth="1"/>
    <col min="15628" max="15628" width="0" style="476" hidden="1" customWidth="1"/>
    <col min="15629" max="15629" width="3.7109375" style="476" customWidth="1"/>
    <col min="15630" max="15630" width="11.140625" style="476" bestFit="1" customWidth="1"/>
    <col min="15631"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0" style="476" hidden="1" customWidth="1"/>
    <col min="15877" max="15877" width="24.7109375" style="476" customWidth="1"/>
    <col min="15878" max="15878" width="14.7109375" style="476" customWidth="1"/>
    <col min="15879" max="15880" width="15.7109375" style="476" customWidth="1"/>
    <col min="15881" max="15881" width="11.7109375" style="476" customWidth="1"/>
    <col min="15882" max="15882" width="6.42578125" style="476" bestFit="1" customWidth="1"/>
    <col min="15883" max="15883" width="11.7109375" style="476" customWidth="1"/>
    <col min="15884" max="15884" width="0" style="476" hidden="1" customWidth="1"/>
    <col min="15885" max="15885" width="3.7109375" style="476" customWidth="1"/>
    <col min="15886" max="15886" width="11.140625" style="476" bestFit="1" customWidth="1"/>
    <col min="15887"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0" style="476" hidden="1" customWidth="1"/>
    <col min="16133" max="16133" width="24.7109375" style="476" customWidth="1"/>
    <col min="16134" max="16134" width="14.7109375" style="476" customWidth="1"/>
    <col min="16135" max="16136" width="15.7109375" style="476" customWidth="1"/>
    <col min="16137" max="16137" width="11.7109375" style="476" customWidth="1"/>
    <col min="16138" max="16138" width="6.42578125" style="476" bestFit="1" customWidth="1"/>
    <col min="16139" max="16139" width="11.7109375" style="476" customWidth="1"/>
    <col min="16140" max="16140" width="0" style="476" hidden="1" customWidth="1"/>
    <col min="16141" max="16141" width="3.7109375" style="476" customWidth="1"/>
    <col min="16142" max="16142" width="11.140625" style="476" bestFit="1" customWidth="1"/>
    <col min="16143" max="16384" width="10.5703125" style="476"/>
  </cols>
  <sheetData>
    <row r="1" spans="1:29" hidden="1"/>
    <row r="2" spans="1:29" hidden="1"/>
    <row r="3" spans="1:29" hidden="1"/>
    <row r="4" spans="1:29" ht="3" customHeight="1">
      <c r="J4" s="481"/>
      <c r="K4" s="481"/>
      <c r="L4" s="477"/>
      <c r="M4" s="477"/>
      <c r="N4" s="477"/>
      <c r="O4" s="484"/>
      <c r="P4" s="484"/>
      <c r="Q4" s="484"/>
      <c r="R4" s="484"/>
      <c r="S4" s="484"/>
      <c r="T4" s="484"/>
      <c r="U4" s="484"/>
      <c r="V4" s="477"/>
    </row>
    <row r="5" spans="1:29" ht="22.5" customHeight="1">
      <c r="J5" s="481"/>
      <c r="K5" s="481"/>
      <c r="L5" s="1226" t="s">
        <v>686</v>
      </c>
      <c r="M5" s="1226"/>
      <c r="N5" s="1226"/>
      <c r="O5" s="1226"/>
      <c r="P5" s="1226"/>
      <c r="Q5" s="1226"/>
      <c r="R5" s="1226"/>
      <c r="S5" s="1226"/>
      <c r="T5" s="1226"/>
      <c r="U5" s="579"/>
      <c r="V5" s="497"/>
    </row>
    <row r="6" spans="1:29" ht="3" customHeight="1">
      <c r="J6" s="481"/>
      <c r="K6" s="481"/>
      <c r="L6" s="477"/>
      <c r="M6" s="477"/>
      <c r="N6" s="477"/>
      <c r="O6" s="480"/>
      <c r="P6" s="480"/>
      <c r="Q6" s="480"/>
      <c r="R6" s="480"/>
      <c r="S6" s="480"/>
      <c r="T6" s="480"/>
      <c r="U6" s="477"/>
    </row>
    <row r="7" spans="1:29" s="491" customFormat="1" ht="22.5">
      <c r="A7" s="505"/>
      <c r="B7" s="505"/>
      <c r="C7" s="505"/>
      <c r="D7" s="505"/>
      <c r="E7" s="505"/>
      <c r="F7" s="505"/>
      <c r="G7" s="505"/>
      <c r="H7" s="505"/>
      <c r="L7" s="499"/>
      <c r="M7" s="617" t="s">
        <v>502</v>
      </c>
      <c r="N7" s="666"/>
      <c r="O7" s="1258" t="str">
        <f>IF(NameOrPr_ch="",IF(NameOrPr="","",NameOrPr),NameOrPr_ch)</f>
        <v>Комитет по тарифам и ценовой политике Лен.области (ЛенРТК)</v>
      </c>
      <c r="P7" s="1259"/>
      <c r="Q7" s="1259"/>
      <c r="R7" s="1259"/>
      <c r="S7" s="1259"/>
      <c r="T7" s="1260"/>
      <c r="U7" s="667"/>
      <c r="Y7" s="1013"/>
      <c r="Z7" s="505"/>
      <c r="AA7" s="505"/>
      <c r="AB7" s="505"/>
      <c r="AC7" s="505"/>
    </row>
    <row r="8" spans="1:29" s="570" customFormat="1" ht="18.75">
      <c r="A8" s="590"/>
      <c r="B8" s="590"/>
      <c r="C8" s="590"/>
      <c r="D8" s="590"/>
      <c r="E8" s="590"/>
      <c r="F8" s="590"/>
      <c r="G8" s="590"/>
      <c r="H8" s="590"/>
      <c r="L8" s="499"/>
      <c r="M8" s="617" t="s">
        <v>596</v>
      </c>
      <c r="N8" s="666"/>
      <c r="O8" s="1258" t="str">
        <f>IF(datePr_ch="",IF(datePr="","",datePr),datePr_ch)</f>
        <v>19.12.2019</v>
      </c>
      <c r="P8" s="1259"/>
      <c r="Q8" s="1259"/>
      <c r="R8" s="1259"/>
      <c r="S8" s="1259"/>
      <c r="T8" s="1260"/>
      <c r="U8" s="667"/>
      <c r="Y8" s="1013"/>
      <c r="Z8" s="590"/>
      <c r="AA8" s="590"/>
      <c r="AB8" s="590"/>
      <c r="AC8" s="590"/>
    </row>
    <row r="9" spans="1:29" s="491" customFormat="1" ht="18.75">
      <c r="A9" s="505"/>
      <c r="B9" s="505"/>
      <c r="C9" s="505"/>
      <c r="D9" s="505"/>
      <c r="E9" s="505"/>
      <c r="F9" s="505"/>
      <c r="G9" s="505"/>
      <c r="H9" s="505"/>
      <c r="L9" s="552"/>
      <c r="M9" s="617" t="s">
        <v>595</v>
      </c>
      <c r="N9" s="666"/>
      <c r="O9" s="1258" t="str">
        <f>IF(numberPr_ch="",IF(numberPr="","",numberPr),numberPr_ch)</f>
        <v>530-п</v>
      </c>
      <c r="P9" s="1259"/>
      <c r="Q9" s="1259"/>
      <c r="R9" s="1259"/>
      <c r="S9" s="1259"/>
      <c r="T9" s="1260"/>
      <c r="U9" s="667"/>
      <c r="Y9" s="1013"/>
      <c r="Z9" s="505"/>
      <c r="AA9" s="505"/>
      <c r="AB9" s="505"/>
      <c r="AC9" s="505"/>
    </row>
    <row r="10" spans="1:29" s="491" customFormat="1" ht="18.75">
      <c r="A10" s="505"/>
      <c r="B10" s="505"/>
      <c r="C10" s="505"/>
      <c r="D10" s="505"/>
      <c r="E10" s="505"/>
      <c r="F10" s="505"/>
      <c r="G10" s="505"/>
      <c r="H10" s="505"/>
      <c r="L10" s="552"/>
      <c r="M10" s="617" t="s">
        <v>501</v>
      </c>
      <c r="N10" s="666"/>
      <c r="O10" s="1258" t="str">
        <f>IF(IstPub_ch="",IF(IstPub="","",IstPub),IstPub_ch)</f>
        <v>http://tarif.lenobl.ru/dokumenty/docs_category_3/</v>
      </c>
      <c r="P10" s="1259"/>
      <c r="Q10" s="1259"/>
      <c r="R10" s="1259"/>
      <c r="S10" s="1259"/>
      <c r="T10" s="1260"/>
      <c r="U10" s="667"/>
      <c r="Y10" s="1013"/>
      <c r="Z10" s="505"/>
      <c r="AA10" s="505"/>
      <c r="AB10" s="505"/>
      <c r="AC10" s="505"/>
    </row>
    <row r="11" spans="1:29" s="613" customFormat="1" ht="18.75" hidden="1">
      <c r="A11" s="614"/>
      <c r="B11" s="614"/>
      <c r="C11" s="614"/>
      <c r="D11" s="614"/>
      <c r="E11" s="614"/>
      <c r="F11" s="614"/>
      <c r="G11" s="614"/>
      <c r="H11" s="614"/>
      <c r="L11" s="752"/>
      <c r="M11" s="750"/>
      <c r="O11" s="749"/>
      <c r="P11" s="749"/>
      <c r="Q11" s="771" t="s">
        <v>721</v>
      </c>
      <c r="R11" s="771" t="s">
        <v>722</v>
      </c>
      <c r="S11" s="749"/>
      <c r="T11" s="749"/>
      <c r="U11" s="667"/>
      <c r="Y11" s="773"/>
      <c r="Z11" s="614"/>
      <c r="AA11" s="614"/>
      <c r="AB11" s="614"/>
      <c r="AC11" s="614"/>
    </row>
    <row r="12" spans="1:29" s="491" customFormat="1" ht="11.25" hidden="1">
      <c r="A12" s="505"/>
      <c r="B12" s="505"/>
      <c r="C12" s="505"/>
      <c r="D12" s="505"/>
      <c r="E12" s="505"/>
      <c r="F12" s="505"/>
      <c r="G12" s="505"/>
      <c r="H12" s="505"/>
      <c r="L12" s="1227"/>
      <c r="M12" s="1227"/>
      <c r="N12" s="488"/>
      <c r="O12" s="767"/>
      <c r="P12" s="767"/>
      <c r="Q12" s="767"/>
      <c r="R12" s="767"/>
      <c r="S12" s="767"/>
      <c r="T12" s="767"/>
      <c r="U12" s="486"/>
      <c r="V12" s="503" t="s">
        <v>373</v>
      </c>
      <c r="Y12" s="1013"/>
      <c r="Z12" s="505"/>
      <c r="AA12" s="505"/>
      <c r="AB12" s="505"/>
      <c r="AC12" s="505"/>
    </row>
    <row r="13" spans="1:29" ht="15" customHeight="1">
      <c r="J13" s="481"/>
      <c r="K13" s="481"/>
      <c r="L13" s="477"/>
      <c r="M13" s="477"/>
      <c r="N13" s="477"/>
      <c r="O13" s="599"/>
      <c r="P13" s="599"/>
      <c r="Q13" s="1254"/>
      <c r="R13" s="1254"/>
      <c r="S13" s="1254"/>
      <c r="T13" s="1254"/>
      <c r="U13" s="1254"/>
      <c r="V13" s="1254"/>
    </row>
    <row r="14" spans="1:29">
      <c r="J14" s="481"/>
      <c r="K14" s="481"/>
      <c r="L14" s="1164" t="s">
        <v>454</v>
      </c>
      <c r="M14" s="1164"/>
      <c r="N14" s="1164"/>
      <c r="O14" s="1164"/>
      <c r="P14" s="1164"/>
      <c r="Q14" s="1164"/>
      <c r="R14" s="1164"/>
      <c r="S14" s="1164"/>
      <c r="T14" s="1164"/>
      <c r="U14" s="1164"/>
      <c r="V14" s="1164"/>
      <c r="W14" s="1164"/>
      <c r="X14" s="1164" t="s">
        <v>455</v>
      </c>
    </row>
    <row r="15" spans="1:29" ht="14.25" customHeight="1">
      <c r="J15" s="481"/>
      <c r="K15" s="481"/>
      <c r="L15" s="1239" t="s">
        <v>92</v>
      </c>
      <c r="M15" s="1239" t="s">
        <v>626</v>
      </c>
      <c r="N15" s="534"/>
      <c r="O15" s="1239" t="s">
        <v>627</v>
      </c>
      <c r="P15" s="1275" t="s">
        <v>628</v>
      </c>
      <c r="Q15" s="1275" t="s">
        <v>641</v>
      </c>
      <c r="R15" s="1275"/>
      <c r="S15" s="1275"/>
      <c r="T15" s="1275"/>
      <c r="U15" s="1275"/>
      <c r="V15" s="1239" t="s">
        <v>341</v>
      </c>
      <c r="W15" s="1253" t="s">
        <v>275</v>
      </c>
      <c r="X15" s="1164"/>
    </row>
    <row r="16" spans="1:29" s="523" customFormat="1" ht="25.5" customHeight="1">
      <c r="A16" s="585"/>
      <c r="B16" s="585"/>
      <c r="C16" s="585"/>
      <c r="D16" s="585"/>
      <c r="E16" s="585"/>
      <c r="F16" s="585"/>
      <c r="G16" s="591"/>
      <c r="H16" s="591"/>
      <c r="I16" s="531"/>
      <c r="J16" s="529"/>
      <c r="K16" s="529"/>
      <c r="L16" s="1239"/>
      <c r="M16" s="1239"/>
      <c r="N16" s="534"/>
      <c r="O16" s="1239"/>
      <c r="P16" s="1275"/>
      <c r="Q16" s="1275" t="s">
        <v>679</v>
      </c>
      <c r="R16" s="1275"/>
      <c r="S16" s="1266" t="s">
        <v>654</v>
      </c>
      <c r="T16" s="1266"/>
      <c r="U16" s="1266"/>
      <c r="V16" s="1239"/>
      <c r="W16" s="1253"/>
      <c r="X16" s="1164"/>
      <c r="Y16" s="1008"/>
      <c r="Z16" s="585"/>
      <c r="AA16" s="585"/>
      <c r="AB16" s="585"/>
      <c r="AC16" s="585"/>
    </row>
    <row r="17" spans="1:29" ht="14.25" customHeight="1">
      <c r="J17" s="481"/>
      <c r="K17" s="481"/>
      <c r="L17" s="1239"/>
      <c r="M17" s="1239"/>
      <c r="N17" s="534"/>
      <c r="O17" s="1239"/>
      <c r="P17" s="1275"/>
      <c r="Q17" s="534" t="s">
        <v>677</v>
      </c>
      <c r="R17" s="534" t="s">
        <v>678</v>
      </c>
      <c r="S17" s="536" t="s">
        <v>274</v>
      </c>
      <c r="T17" s="1263" t="s">
        <v>273</v>
      </c>
      <c r="U17" s="1263"/>
      <c r="V17" s="1239"/>
      <c r="W17" s="1253"/>
      <c r="X17" s="1164"/>
    </row>
    <row r="18" spans="1:29">
      <c r="J18" s="481"/>
      <c r="K18" s="489">
        <v>1</v>
      </c>
      <c r="L18" s="478" t="s">
        <v>93</v>
      </c>
      <c r="M18" s="478" t="s">
        <v>49</v>
      </c>
      <c r="N18" s="496" t="s">
        <v>49</v>
      </c>
      <c r="O18" s="487">
        <f t="shared" ref="O18:T18" ca="1" si="0">OFFSET(O18,0,-1)+1</f>
        <v>3</v>
      </c>
      <c r="P18" s="487">
        <f t="shared" ca="1" si="0"/>
        <v>4</v>
      </c>
      <c r="Q18" s="487">
        <f t="shared" ca="1" si="0"/>
        <v>5</v>
      </c>
      <c r="R18" s="487">
        <f t="shared" ca="1" si="0"/>
        <v>6</v>
      </c>
      <c r="S18" s="487">
        <f t="shared" ca="1" si="0"/>
        <v>7</v>
      </c>
      <c r="T18" s="1268">
        <f t="shared" ca="1" si="0"/>
        <v>8</v>
      </c>
      <c r="U18" s="1268"/>
      <c r="V18" s="487">
        <f ca="1">OFFSET(V18,0,-2)+1</f>
        <v>9</v>
      </c>
      <c r="W18" s="523"/>
      <c r="X18" s="487">
        <f ca="1">OFFSET(X18,0,-2)+1</f>
        <v>10</v>
      </c>
    </row>
    <row r="19" spans="1:29" ht="22.5">
      <c r="A19" s="1212">
        <v>1</v>
      </c>
      <c r="B19" s="980"/>
      <c r="C19" s="980"/>
      <c r="D19" s="980"/>
      <c r="E19" s="980"/>
      <c r="F19" s="980"/>
      <c r="G19" s="981"/>
      <c r="H19" s="981"/>
      <c r="I19" s="983"/>
      <c r="J19" s="975"/>
      <c r="K19" s="975"/>
      <c r="L19" s="593">
        <f>mergeValue(A19)</f>
        <v>1</v>
      </c>
      <c r="M19" s="641" t="s">
        <v>20</v>
      </c>
      <c r="N19" s="580"/>
      <c r="O19" s="1255"/>
      <c r="P19" s="1255"/>
      <c r="Q19" s="1255"/>
      <c r="R19" s="1255"/>
      <c r="S19" s="1255"/>
      <c r="T19" s="1255"/>
      <c r="U19" s="1255"/>
      <c r="V19" s="1255"/>
      <c r="W19" s="1255"/>
      <c r="X19" s="581" t="s">
        <v>476</v>
      </c>
    </row>
    <row r="20" spans="1:29" ht="22.5">
      <c r="A20" s="1212"/>
      <c r="B20" s="1212">
        <v>1</v>
      </c>
      <c r="C20" s="980"/>
      <c r="D20" s="980"/>
      <c r="E20" s="980"/>
      <c r="F20" s="980"/>
      <c r="G20" s="985"/>
      <c r="H20" s="982"/>
      <c r="I20" s="987"/>
      <c r="J20" s="972"/>
      <c r="K20" s="971"/>
      <c r="L20" s="593" t="str">
        <f>mergeValue(A20) &amp;"."&amp; mergeValue(B20)</f>
        <v>1.1</v>
      </c>
      <c r="M20" s="546" t="s">
        <v>16</v>
      </c>
      <c r="N20" s="580"/>
      <c r="O20" s="1255"/>
      <c r="P20" s="1255"/>
      <c r="Q20" s="1255"/>
      <c r="R20" s="1255"/>
      <c r="S20" s="1255"/>
      <c r="T20" s="1255"/>
      <c r="U20" s="1255"/>
      <c r="V20" s="1255"/>
      <c r="W20" s="1255"/>
      <c r="X20" s="581" t="s">
        <v>477</v>
      </c>
    </row>
    <row r="21" spans="1:29" ht="22.5">
      <c r="A21" s="1212"/>
      <c r="B21" s="1212"/>
      <c r="C21" s="1212">
        <v>1</v>
      </c>
      <c r="D21" s="980"/>
      <c r="E21" s="980"/>
      <c r="F21" s="980"/>
      <c r="G21" s="985"/>
      <c r="H21" s="982"/>
      <c r="I21" s="988"/>
      <c r="J21" s="972"/>
      <c r="K21" s="971"/>
      <c r="L21" s="593" t="str">
        <f>mergeValue(A21) &amp;"."&amp; mergeValue(B21)&amp;"."&amp; mergeValue(C21)</f>
        <v>1.1.1</v>
      </c>
      <c r="M21" s="547" t="s">
        <v>7</v>
      </c>
      <c r="N21" s="580"/>
      <c r="O21" s="1255"/>
      <c r="P21" s="1255"/>
      <c r="Q21" s="1255"/>
      <c r="R21" s="1255"/>
      <c r="S21" s="1255"/>
      <c r="T21" s="1255"/>
      <c r="U21" s="1255"/>
      <c r="V21" s="1255"/>
      <c r="W21" s="1255"/>
      <c r="X21" s="581" t="s">
        <v>633</v>
      </c>
    </row>
    <row r="22" spans="1:29">
      <c r="A22" s="1212"/>
      <c r="B22" s="1212"/>
      <c r="C22" s="1212"/>
      <c r="D22" s="1212">
        <v>1</v>
      </c>
      <c r="E22" s="980"/>
      <c r="F22" s="980"/>
      <c r="G22" s="985"/>
      <c r="H22" s="982"/>
      <c r="I22" s="988"/>
      <c r="J22" s="986"/>
      <c r="K22" s="971"/>
      <c r="L22" s="593" t="str">
        <f>mergeValue(A22) &amp;"."&amp; mergeValue(B22)&amp;"."&amp; mergeValue(C22)&amp;"."&amp; mergeValue(D22)</f>
        <v>1.1.1.1</v>
      </c>
      <c r="M22" s="548" t="s">
        <v>22</v>
      </c>
      <c r="N22" s="580"/>
      <c r="O22" s="1255"/>
      <c r="P22" s="1255"/>
      <c r="Q22" s="1255"/>
      <c r="R22" s="1255"/>
      <c r="S22" s="1255"/>
      <c r="T22" s="1255"/>
      <c r="U22" s="1255"/>
      <c r="V22" s="1255"/>
      <c r="W22" s="1255"/>
      <c r="X22" s="1020" t="s">
        <v>687</v>
      </c>
    </row>
    <row r="23" spans="1:29" ht="42.95" customHeight="1">
      <c r="A23" s="1212"/>
      <c r="B23" s="1212"/>
      <c r="C23" s="1212"/>
      <c r="D23" s="1212"/>
      <c r="E23" s="980">
        <v>1</v>
      </c>
      <c r="F23" s="980"/>
      <c r="G23" s="985"/>
      <c r="H23" s="982"/>
      <c r="I23" s="988"/>
      <c r="J23" s="986"/>
      <c r="K23" s="976"/>
      <c r="L23" s="593" t="str">
        <f>mergeValue(A23) &amp;"."&amp; mergeValue(B23)&amp;"."&amp; mergeValue(C23)&amp;"."&amp; mergeValue(D23)&amp;"."&amp; mergeValue(E23)</f>
        <v>1.1.1.1.1</v>
      </c>
      <c r="M23" s="1072"/>
      <c r="N23" s="542"/>
      <c r="O23" s="1074"/>
      <c r="P23" s="1075"/>
      <c r="Q23" s="671"/>
      <c r="R23" s="671"/>
      <c r="S23" s="1100"/>
      <c r="T23" s="650" t="s">
        <v>85</v>
      </c>
      <c r="U23" s="1098"/>
      <c r="V23" s="774" t="s">
        <v>85</v>
      </c>
      <c r="W23" s="839"/>
      <c r="X23" s="1229" t="s">
        <v>688</v>
      </c>
      <c r="Y23" s="1008" t="str">
        <f>strCheckDateTwo(N23:W23)</f>
        <v/>
      </c>
    </row>
    <row r="24" spans="1:29" hidden="1">
      <c r="A24" s="1212"/>
      <c r="B24" s="1212"/>
      <c r="C24" s="1212"/>
      <c r="D24" s="1212"/>
      <c r="E24" s="980"/>
      <c r="F24" s="980"/>
      <c r="G24" s="985"/>
      <c r="H24" s="982"/>
      <c r="I24" s="988"/>
      <c r="J24" s="986"/>
      <c r="K24" s="976"/>
      <c r="L24" s="631"/>
      <c r="M24" s="561"/>
      <c r="N24" s="646"/>
      <c r="O24" s="646"/>
      <c r="P24" s="646"/>
      <c r="Q24" s="646"/>
      <c r="R24" s="584" t="str">
        <f>S23 &amp; "-" &amp; U23</f>
        <v>-</v>
      </c>
      <c r="S24" s="512"/>
      <c r="T24" s="586"/>
      <c r="U24" s="512"/>
      <c r="V24" s="646"/>
      <c r="W24" s="838"/>
      <c r="X24" s="1230"/>
    </row>
    <row r="25" spans="1:29" ht="15" customHeight="1">
      <c r="A25" s="1212"/>
      <c r="B25" s="1212"/>
      <c r="C25" s="1212"/>
      <c r="D25" s="1212"/>
      <c r="E25" s="980"/>
      <c r="F25" s="980"/>
      <c r="G25" s="985"/>
      <c r="H25" s="982"/>
      <c r="I25" s="988"/>
      <c r="J25" s="986"/>
      <c r="K25" s="976"/>
      <c r="L25" s="538"/>
      <c r="M25" s="551" t="s">
        <v>5</v>
      </c>
      <c r="N25" s="549"/>
      <c r="O25" s="545"/>
      <c r="P25" s="545"/>
      <c r="Q25" s="545"/>
      <c r="R25" s="545"/>
      <c r="S25" s="573"/>
      <c r="T25" s="564"/>
      <c r="U25" s="563"/>
      <c r="V25" s="549"/>
      <c r="W25" s="549"/>
      <c r="X25" s="1231"/>
    </row>
    <row r="26" spans="1:29" s="475" customFormat="1" ht="15" customHeight="1">
      <c r="A26" s="1212"/>
      <c r="B26" s="1212"/>
      <c r="C26" s="1212"/>
      <c r="D26" s="984"/>
      <c r="E26" s="984"/>
      <c r="F26" s="984"/>
      <c r="G26" s="985"/>
      <c r="H26" s="984"/>
      <c r="I26" s="988"/>
      <c r="J26" s="974"/>
      <c r="K26" s="978"/>
      <c r="L26" s="538"/>
      <c r="M26" s="550" t="s">
        <v>17</v>
      </c>
      <c r="N26" s="549"/>
      <c r="O26" s="545"/>
      <c r="P26" s="545"/>
      <c r="Q26" s="545"/>
      <c r="R26" s="545"/>
      <c r="S26" s="573"/>
      <c r="T26" s="564"/>
      <c r="U26" s="563"/>
      <c r="V26" s="549"/>
      <c r="W26" s="564"/>
      <c r="X26" s="1004"/>
      <c r="Y26" s="1077"/>
      <c r="Z26" s="501"/>
      <c r="AA26" s="501"/>
      <c r="AB26" s="501"/>
      <c r="AC26" s="501"/>
    </row>
    <row r="27" spans="1:29" s="475" customFormat="1" ht="15" customHeight="1">
      <c r="A27" s="1212"/>
      <c r="B27" s="1212"/>
      <c r="C27" s="984"/>
      <c r="D27" s="984"/>
      <c r="E27" s="984"/>
      <c r="F27" s="984"/>
      <c r="G27" s="985"/>
      <c r="H27" s="984"/>
      <c r="I27" s="979"/>
      <c r="J27" s="974"/>
      <c r="K27" s="978"/>
      <c r="L27" s="538"/>
      <c r="M27" s="549" t="s">
        <v>18</v>
      </c>
      <c r="N27" s="549"/>
      <c r="O27" s="545"/>
      <c r="P27" s="545"/>
      <c r="Q27" s="545"/>
      <c r="R27" s="545"/>
      <c r="S27" s="573"/>
      <c r="T27" s="564"/>
      <c r="U27" s="563"/>
      <c r="V27" s="549"/>
      <c r="W27" s="564"/>
      <c r="X27" s="560"/>
      <c r="Y27" s="1077"/>
      <c r="Z27" s="501"/>
      <c r="AA27" s="501"/>
      <c r="AB27" s="501"/>
      <c r="AC27" s="501"/>
    </row>
    <row r="28" spans="1:29" s="475" customFormat="1" ht="15" customHeight="1">
      <c r="A28" s="1212"/>
      <c r="B28" s="984"/>
      <c r="C28" s="984"/>
      <c r="D28" s="984"/>
      <c r="E28" s="984"/>
      <c r="F28" s="984"/>
      <c r="G28" s="985"/>
      <c r="H28" s="984"/>
      <c r="I28" s="979"/>
      <c r="J28" s="974"/>
      <c r="K28" s="978"/>
      <c r="L28" s="538"/>
      <c r="M28" s="558" t="s">
        <v>19</v>
      </c>
      <c r="N28" s="549"/>
      <c r="O28" s="545"/>
      <c r="P28" s="545"/>
      <c r="Q28" s="545"/>
      <c r="R28" s="545"/>
      <c r="S28" s="573"/>
      <c r="T28" s="564"/>
      <c r="U28" s="563"/>
      <c r="V28" s="549"/>
      <c r="W28" s="564"/>
      <c r="X28" s="560"/>
      <c r="Y28" s="1077"/>
      <c r="Z28" s="501"/>
      <c r="AA28" s="501"/>
      <c r="AB28" s="501"/>
      <c r="AC28" s="501"/>
    </row>
    <row r="29" spans="1:29" s="475" customFormat="1" ht="15" customHeight="1">
      <c r="A29" s="970"/>
      <c r="B29" s="970"/>
      <c r="C29" s="970"/>
      <c r="D29" s="970"/>
      <c r="E29" s="970"/>
      <c r="F29" s="970"/>
      <c r="G29" s="977"/>
      <c r="H29" s="978"/>
      <c r="I29" s="973"/>
      <c r="J29" s="974"/>
      <c r="K29" s="970"/>
      <c r="L29" s="538"/>
      <c r="M29" s="565" t="s">
        <v>309</v>
      </c>
      <c r="N29" s="549"/>
      <c r="O29" s="545"/>
      <c r="P29" s="545"/>
      <c r="Q29" s="545"/>
      <c r="R29" s="545"/>
      <c r="S29" s="573"/>
      <c r="T29" s="564"/>
      <c r="U29" s="563"/>
      <c r="V29" s="549"/>
      <c r="W29" s="564"/>
      <c r="X29" s="560"/>
      <c r="Y29" s="1077"/>
      <c r="Z29" s="501"/>
      <c r="AA29" s="501"/>
      <c r="AB29" s="501"/>
      <c r="AC29" s="501"/>
    </row>
    <row r="30" spans="1:29" ht="3" customHeight="1"/>
    <row r="31" spans="1:29" ht="96" customHeight="1">
      <c r="L31" s="1">
        <v>1</v>
      </c>
      <c r="M31" s="1205" t="s">
        <v>689</v>
      </c>
      <c r="N31" s="1205"/>
      <c r="O31" s="1205"/>
      <c r="P31" s="1205"/>
      <c r="Q31" s="1205"/>
      <c r="R31" s="1205"/>
      <c r="S31" s="1205"/>
      <c r="T31" s="1205"/>
      <c r="U31" s="1205"/>
      <c r="V31" s="1205"/>
      <c r="W31" s="1205"/>
      <c r="X31" s="1205"/>
      <c r="Y31" s="1099"/>
      <c r="Z31" s="516"/>
      <c r="AA31" s="516"/>
      <c r="AB31" s="516"/>
      <c r="AC31" s="516"/>
    </row>
    <row r="32" spans="1:29">
      <c r="M32" s="515"/>
      <c r="N32" s="515"/>
      <c r="O32" s="515"/>
      <c r="P32" s="515"/>
      <c r="Q32" s="515"/>
      <c r="R32" s="515"/>
      <c r="S32" s="515"/>
      <c r="T32" s="515"/>
      <c r="U32" s="515"/>
      <c r="V32" s="515"/>
      <c r="W32" s="515"/>
      <c r="X32" s="515"/>
      <c r="Y32" s="1014"/>
      <c r="Z32" s="506"/>
      <c r="AA32" s="506"/>
      <c r="AB32" s="506"/>
      <c r="AC32" s="506"/>
    </row>
  </sheetData>
  <sheetProtection algorithmName="SHA-512" hashValue="Z8gV6yO0eyAqvxwNqC8SxNszEMsGtHNPaL3tZ6bHpwC4QoXtEWTjK7dy1uV4I7qb6zMn2mbtLpIYNy5PQx5+ow==" saltValue="0+erx6E62Hyz99rlv4G54w==" spinCount="100000"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206" t="s">
        <v>491</v>
      </c>
      <c r="G2" s="1207"/>
      <c r="H2" s="1208"/>
      <c r="I2" s="434"/>
    </row>
    <row r="3" spans="1:20" ht="3" customHeight="1"/>
    <row r="4" spans="1:20" s="190" customFormat="1" ht="11.25">
      <c r="A4" s="214"/>
      <c r="B4" s="214"/>
      <c r="C4" s="214"/>
      <c r="D4" s="214"/>
      <c r="F4" s="1164" t="s">
        <v>454</v>
      </c>
      <c r="G4" s="1164"/>
      <c r="H4" s="1164"/>
      <c r="I4" s="1209" t="s">
        <v>455</v>
      </c>
      <c r="J4" s="214"/>
      <c r="K4" s="214"/>
      <c r="L4" s="214"/>
      <c r="M4" s="214"/>
      <c r="N4" s="214"/>
      <c r="O4" s="214"/>
      <c r="P4" s="214"/>
      <c r="Q4" s="214"/>
      <c r="R4" s="214"/>
      <c r="S4" s="214"/>
      <c r="T4" s="214"/>
    </row>
    <row r="5" spans="1:20" s="190" customFormat="1" ht="11.25" customHeight="1">
      <c r="A5" s="214"/>
      <c r="B5" s="214"/>
      <c r="C5" s="214"/>
      <c r="D5" s="214"/>
      <c r="F5" s="318" t="s">
        <v>92</v>
      </c>
      <c r="G5" s="335" t="s">
        <v>457</v>
      </c>
      <c r="H5" s="317" t="s">
        <v>442</v>
      </c>
      <c r="I5" s="1209"/>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492</v>
      </c>
      <c r="H7" s="316" t="str">
        <f>IF(dateCh="","",dateCh)</f>
        <v>19.12.2019</v>
      </c>
      <c r="I7" s="196" t="s">
        <v>493</v>
      </c>
      <c r="J7" s="332"/>
      <c r="K7" s="214"/>
      <c r="L7" s="214"/>
      <c r="M7" s="214"/>
      <c r="N7" s="214"/>
      <c r="O7" s="214"/>
      <c r="P7" s="214"/>
      <c r="Q7" s="214"/>
      <c r="R7" s="214"/>
      <c r="S7" s="214"/>
      <c r="T7" s="214"/>
    </row>
    <row r="8" spans="1:20" s="190" customFormat="1" ht="45">
      <c r="A8" s="1210">
        <v>1</v>
      </c>
      <c r="B8" s="214"/>
      <c r="C8" s="214"/>
      <c r="D8" s="214"/>
      <c r="F8" s="333" t="str">
        <f>"2." &amp;mergeValue(A8)</f>
        <v>2.1</v>
      </c>
      <c r="G8" s="415" t="s">
        <v>494</v>
      </c>
      <c r="H8" s="316" t="str">
        <f>IF('Перечень тарифов'!R21="","наименование отсутствует","" &amp; 'Перечень тарифов'!R21 &amp; "")</f>
        <v>наименование отсутствует</v>
      </c>
      <c r="I8" s="196" t="s">
        <v>590</v>
      </c>
      <c r="J8" s="332"/>
      <c r="K8" s="214"/>
      <c r="L8" s="214"/>
      <c r="M8" s="214"/>
      <c r="N8" s="214"/>
      <c r="O8" s="214"/>
      <c r="P8" s="214"/>
      <c r="Q8" s="214"/>
      <c r="R8" s="214"/>
      <c r="S8" s="214"/>
      <c r="T8" s="214"/>
    </row>
    <row r="9" spans="1:20" s="190" customFormat="1" ht="22.5">
      <c r="A9" s="1210"/>
      <c r="B9" s="214"/>
      <c r="C9" s="214"/>
      <c r="D9" s="214"/>
      <c r="F9" s="333" t="str">
        <f>"3." &amp;mergeValue(A9)</f>
        <v>3.1</v>
      </c>
      <c r="G9" s="415" t="s">
        <v>495</v>
      </c>
      <c r="H9" s="316"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96" t="s">
        <v>588</v>
      </c>
      <c r="J9" s="332"/>
      <c r="K9" s="214"/>
      <c r="L9" s="214"/>
      <c r="M9" s="214"/>
      <c r="N9" s="214"/>
      <c r="O9" s="214"/>
      <c r="P9" s="214"/>
      <c r="Q9" s="214"/>
      <c r="R9" s="214"/>
      <c r="S9" s="214"/>
      <c r="T9" s="214"/>
    </row>
    <row r="10" spans="1:20" s="190" customFormat="1" ht="22.5">
      <c r="A10" s="1210"/>
      <c r="B10" s="214"/>
      <c r="C10" s="214"/>
      <c r="D10" s="214"/>
      <c r="F10" s="333" t="str">
        <f>"4."&amp;mergeValue(A10)</f>
        <v>4.1</v>
      </c>
      <c r="G10" s="415" t="s">
        <v>496</v>
      </c>
      <c r="H10" s="317" t="s">
        <v>458</v>
      </c>
      <c r="I10" s="196"/>
      <c r="J10" s="332"/>
      <c r="K10" s="214"/>
      <c r="L10" s="214"/>
      <c r="M10" s="214"/>
      <c r="N10" s="214"/>
      <c r="O10" s="214"/>
      <c r="P10" s="214"/>
      <c r="Q10" s="214"/>
      <c r="R10" s="214"/>
      <c r="S10" s="214"/>
      <c r="T10" s="214"/>
    </row>
    <row r="11" spans="1:20" s="190" customFormat="1" ht="18.75">
      <c r="A11" s="1210"/>
      <c r="B11" s="1210">
        <v>1</v>
      </c>
      <c r="C11" s="439"/>
      <c r="D11" s="439"/>
      <c r="F11" s="333" t="str">
        <f>"4."&amp;mergeValue(A11) &amp;"."&amp;mergeValue(B11)</f>
        <v>4.1.1</v>
      </c>
      <c r="G11" s="323" t="s">
        <v>592</v>
      </c>
      <c r="H11" s="316" t="str">
        <f>IF(region_name="","",region_name)</f>
        <v>Ленинградская область</v>
      </c>
      <c r="I11" s="196" t="s">
        <v>499</v>
      </c>
      <c r="J11" s="332"/>
      <c r="K11" s="214"/>
      <c r="L11" s="214"/>
      <c r="M11" s="214"/>
      <c r="N11" s="214"/>
      <c r="O11" s="214"/>
      <c r="P11" s="214"/>
      <c r="Q11" s="214"/>
      <c r="R11" s="214"/>
      <c r="S11" s="214"/>
      <c r="T11" s="214"/>
    </row>
    <row r="12" spans="1:20" s="190" customFormat="1" ht="22.5">
      <c r="A12" s="1210"/>
      <c r="B12" s="1210"/>
      <c r="C12" s="1210">
        <v>1</v>
      </c>
      <c r="D12" s="439"/>
      <c r="F12" s="333" t="str">
        <f>"4."&amp;mergeValue(A12) &amp;"."&amp;mergeValue(B12)&amp;"."&amp;mergeValue(C12)</f>
        <v>4.1.1.1</v>
      </c>
      <c r="G12" s="339" t="s">
        <v>497</v>
      </c>
      <c r="H12" s="316" t="str">
        <f>IF(Территории!H13="","","" &amp; Территории!H13 &amp; "")</f>
        <v>Ломоносовский муниципальный район</v>
      </c>
      <c r="I12" s="196" t="s">
        <v>500</v>
      </c>
      <c r="J12" s="332"/>
      <c r="K12" s="214"/>
      <c r="L12" s="214"/>
      <c r="M12" s="214"/>
      <c r="N12" s="214"/>
      <c r="O12" s="214"/>
      <c r="P12" s="214"/>
      <c r="Q12" s="214"/>
      <c r="R12" s="214"/>
      <c r="S12" s="214"/>
      <c r="T12" s="214"/>
    </row>
    <row r="13" spans="1:20" s="190" customFormat="1" ht="56.25">
      <c r="A13" s="1210"/>
      <c r="B13" s="1210"/>
      <c r="C13" s="1210"/>
      <c r="D13" s="439">
        <v>1</v>
      </c>
      <c r="F13" s="333" t="str">
        <f>"4."&amp;mergeValue(A13) &amp;"."&amp;mergeValue(B13)&amp;"."&amp;mergeValue(C13)&amp;"."&amp;mergeValue(D13)</f>
        <v>4.1.1.1.1</v>
      </c>
      <c r="G13" s="418" t="s">
        <v>498</v>
      </c>
      <c r="H13" s="316" t="str">
        <f>IF(Территории!R14="","","" &amp; Территории!R14 &amp; "")</f>
        <v>Виллозское (41630157)</v>
      </c>
      <c r="I13" s="1113" t="s">
        <v>591</v>
      </c>
      <c r="J13" s="332"/>
      <c r="K13" s="214"/>
      <c r="L13" s="214"/>
      <c r="M13" s="214"/>
      <c r="N13" s="214"/>
      <c r="O13" s="214"/>
      <c r="P13" s="214"/>
      <c r="Q13" s="214"/>
      <c r="R13" s="214"/>
      <c r="S13" s="214"/>
      <c r="T13" s="214"/>
    </row>
    <row r="14" spans="1:20" s="325" customFormat="1" ht="3" customHeight="1">
      <c r="A14" s="326"/>
      <c r="B14" s="326"/>
      <c r="C14" s="326"/>
      <c r="D14" s="326"/>
      <c r="F14" s="324"/>
      <c r="G14" s="416"/>
      <c r="H14" s="417"/>
      <c r="I14" s="226"/>
      <c r="J14" s="326"/>
      <c r="K14" s="326"/>
      <c r="L14" s="326"/>
      <c r="M14" s="326"/>
      <c r="N14" s="326"/>
      <c r="O14" s="326"/>
      <c r="P14" s="326"/>
      <c r="Q14" s="326"/>
      <c r="R14" s="326"/>
      <c r="S14" s="326"/>
      <c r="T14" s="326"/>
    </row>
    <row r="15" spans="1:20" s="325" customFormat="1" ht="15" customHeight="1">
      <c r="A15" s="326"/>
      <c r="B15" s="326"/>
      <c r="C15" s="326"/>
      <c r="D15" s="326"/>
      <c r="F15" s="324"/>
      <c r="G15" s="1205" t="s">
        <v>593</v>
      </c>
      <c r="H15" s="1205"/>
      <c r="I15" s="226"/>
      <c r="J15" s="326"/>
      <c r="K15" s="326"/>
      <c r="L15" s="326"/>
      <c r="M15" s="326"/>
      <c r="N15" s="326"/>
      <c r="O15" s="326"/>
      <c r="P15" s="326"/>
      <c r="Q15" s="326"/>
      <c r="R15" s="326"/>
      <c r="S15" s="326"/>
      <c r="T15" s="326"/>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33"/>
  <sheetViews>
    <sheetView showGridLines="0" tabSelected="1" topLeftCell="C4" zoomScaleNormal="100" workbookViewId="0">
      <selection activeCell="E36" sqref="E36"/>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0"/>
      <c r="N1" s="410"/>
      <c r="P1" s="410"/>
    </row>
    <row r="2" spans="1:16" hidden="1"/>
    <row r="3" spans="1:16" hidden="1"/>
    <row r="4" spans="1:16" ht="3" customHeight="1">
      <c r="C4" s="86"/>
      <c r="D4" s="37"/>
      <c r="E4" s="37"/>
      <c r="F4" s="38"/>
      <c r="G4" s="38"/>
    </row>
    <row r="5" spans="1:16" ht="22.5">
      <c r="C5" s="86"/>
      <c r="D5" s="1226" t="s">
        <v>730</v>
      </c>
      <c r="E5" s="1226"/>
      <c r="F5" s="1226"/>
      <c r="G5" s="436"/>
    </row>
    <row r="6" spans="1:16" ht="3" customHeight="1">
      <c r="C6" s="86"/>
      <c r="D6" s="37"/>
      <c r="E6" s="84"/>
      <c r="F6" s="83"/>
      <c r="G6" s="286"/>
    </row>
    <row r="7" spans="1:16">
      <c r="C7" s="86"/>
      <c r="D7" s="1239" t="s">
        <v>454</v>
      </c>
      <c r="E7" s="1239"/>
      <c r="F7" s="1239"/>
      <c r="G7" s="1282" t="s">
        <v>455</v>
      </c>
    </row>
    <row r="8" spans="1:16">
      <c r="C8" s="86"/>
      <c r="D8" s="103" t="s">
        <v>92</v>
      </c>
      <c r="E8" s="113" t="s">
        <v>457</v>
      </c>
      <c r="F8" s="113" t="s">
        <v>456</v>
      </c>
      <c r="G8" s="1282"/>
    </row>
    <row r="9" spans="1:16" ht="12" customHeight="1">
      <c r="C9" s="86"/>
      <c r="D9" s="42" t="s">
        <v>93</v>
      </c>
      <c r="E9" s="42" t="s">
        <v>49</v>
      </c>
      <c r="F9" s="42" t="s">
        <v>50</v>
      </c>
      <c r="G9" s="42" t="s">
        <v>51</v>
      </c>
    </row>
    <row r="10" spans="1:16" ht="22.5">
      <c r="A10" s="285"/>
      <c r="C10" s="86"/>
      <c r="D10" s="187">
        <v>1</v>
      </c>
      <c r="E10" s="293" t="s">
        <v>692</v>
      </c>
      <c r="F10" s="294" t="s">
        <v>458</v>
      </c>
      <c r="G10" s="196"/>
    </row>
    <row r="11" spans="1:16">
      <c r="A11" s="285"/>
      <c r="C11" s="86"/>
      <c r="D11" s="187" t="s">
        <v>295</v>
      </c>
      <c r="E11" s="287" t="s">
        <v>693</v>
      </c>
      <c r="F11" s="294" t="s">
        <v>458</v>
      </c>
      <c r="G11" s="196"/>
    </row>
    <row r="12" spans="1:16" ht="20.100000000000001" customHeight="1">
      <c r="A12" s="285"/>
      <c r="C12" s="86"/>
      <c r="D12" s="187" t="s">
        <v>8</v>
      </c>
      <c r="E12" s="1127" t="s">
        <v>1938</v>
      </c>
      <c r="F12" s="1090" t="s">
        <v>1939</v>
      </c>
      <c r="G12" s="1229" t="s">
        <v>597</v>
      </c>
    </row>
    <row r="13" spans="1:16" s="1061" customFormat="1" ht="20.100000000000001" customHeight="1">
      <c r="A13" s="97"/>
      <c r="B13" s="186"/>
      <c r="C13" s="1118" t="s">
        <v>1899</v>
      </c>
      <c r="D13" s="187" t="s">
        <v>1907</v>
      </c>
      <c r="E13" s="291" t="s">
        <v>1940</v>
      </c>
      <c r="F13" s="1090" t="s">
        <v>1941</v>
      </c>
      <c r="G13" s="1230"/>
      <c r="I13" s="829"/>
      <c r="J13" s="829"/>
    </row>
    <row r="14" spans="1:16" s="1061" customFormat="1" ht="20.100000000000001" customHeight="1">
      <c r="A14" s="97"/>
      <c r="B14" s="186"/>
      <c r="C14" s="1118" t="s">
        <v>1899</v>
      </c>
      <c r="D14" s="187" t="s">
        <v>1908</v>
      </c>
      <c r="E14" s="291" t="s">
        <v>1942</v>
      </c>
      <c r="F14" s="1090" t="s">
        <v>1943</v>
      </c>
      <c r="G14" s="1230"/>
      <c r="I14" s="829"/>
      <c r="J14" s="829"/>
    </row>
    <row r="15" spans="1:16" s="1061" customFormat="1" ht="20.100000000000001" customHeight="1">
      <c r="A15" s="97"/>
      <c r="B15" s="186"/>
      <c r="C15" s="1118" t="s">
        <v>1899</v>
      </c>
      <c r="D15" s="187" t="s">
        <v>1909</v>
      </c>
      <c r="E15" s="291" t="s">
        <v>1944</v>
      </c>
      <c r="F15" s="1090" t="s">
        <v>1945</v>
      </c>
      <c r="G15" s="1230"/>
      <c r="I15" s="829"/>
      <c r="J15" s="829"/>
    </row>
    <row r="16" spans="1:16" s="1061" customFormat="1" ht="20.100000000000001" customHeight="1">
      <c r="A16" s="97"/>
      <c r="B16" s="186"/>
      <c r="C16" s="1118" t="s">
        <v>1899</v>
      </c>
      <c r="D16" s="187" t="s">
        <v>1910</v>
      </c>
      <c r="E16" s="291" t="s">
        <v>1946</v>
      </c>
      <c r="F16" s="1090" t="s">
        <v>1947</v>
      </c>
      <c r="G16" s="1230"/>
      <c r="I16" s="829"/>
      <c r="J16" s="829"/>
    </row>
    <row r="17" spans="1:10" s="1061" customFormat="1" ht="20.100000000000001" customHeight="1">
      <c r="A17" s="97"/>
      <c r="B17" s="186"/>
      <c r="C17" s="1118" t="s">
        <v>1899</v>
      </c>
      <c r="D17" s="187" t="s">
        <v>1911</v>
      </c>
      <c r="E17" s="291" t="s">
        <v>1948</v>
      </c>
      <c r="F17" s="1090" t="s">
        <v>1949</v>
      </c>
      <c r="G17" s="1230"/>
      <c r="I17" s="829"/>
      <c r="J17" s="829"/>
    </row>
    <row r="18" spans="1:10" s="1061" customFormat="1" ht="20.100000000000001" customHeight="1">
      <c r="A18" s="97"/>
      <c r="B18" s="186"/>
      <c r="C18" s="1130" t="s">
        <v>1899</v>
      </c>
      <c r="D18" s="187" t="s">
        <v>1931</v>
      </c>
      <c r="E18" s="291" t="s">
        <v>1950</v>
      </c>
      <c r="F18" s="1090" t="s">
        <v>1951</v>
      </c>
      <c r="G18" s="1230"/>
      <c r="I18" s="829"/>
      <c r="J18" s="829"/>
    </row>
    <row r="19" spans="1:10" s="1061" customFormat="1" ht="20.100000000000001" customHeight="1">
      <c r="A19" s="97"/>
      <c r="B19" s="186"/>
      <c r="C19" s="1130" t="s">
        <v>1899</v>
      </c>
      <c r="D19" s="187" t="s">
        <v>1932</v>
      </c>
      <c r="E19" s="291" t="s">
        <v>1952</v>
      </c>
      <c r="F19" s="1090" t="s">
        <v>1953</v>
      </c>
      <c r="G19" s="1230"/>
      <c r="I19" s="829"/>
      <c r="J19" s="829"/>
    </row>
    <row r="20" spans="1:10" s="1061" customFormat="1" ht="20.100000000000001" customHeight="1">
      <c r="A20" s="97"/>
      <c r="B20" s="186"/>
      <c r="C20" s="1130" t="s">
        <v>1899</v>
      </c>
      <c r="D20" s="187" t="s">
        <v>1933</v>
      </c>
      <c r="E20" s="291" t="s">
        <v>1954</v>
      </c>
      <c r="F20" s="1090" t="s">
        <v>1955</v>
      </c>
      <c r="G20" s="1230"/>
      <c r="I20" s="829"/>
      <c r="J20" s="829"/>
    </row>
    <row r="21" spans="1:10" s="1061" customFormat="1" ht="20.100000000000001" customHeight="1">
      <c r="A21" s="97"/>
      <c r="B21" s="186"/>
      <c r="C21" s="1130" t="s">
        <v>1899</v>
      </c>
      <c r="D21" s="187" t="s">
        <v>1934</v>
      </c>
      <c r="E21" s="291" t="s">
        <v>1956</v>
      </c>
      <c r="F21" s="1090" t="s">
        <v>1957</v>
      </c>
      <c r="G21" s="1230"/>
      <c r="I21" s="829"/>
      <c r="J21" s="829"/>
    </row>
    <row r="22" spans="1:10" s="1061" customFormat="1" ht="20.100000000000001" customHeight="1">
      <c r="A22" s="97"/>
      <c r="B22" s="186"/>
      <c r="C22" s="1130" t="s">
        <v>1899</v>
      </c>
      <c r="D22" s="187" t="s">
        <v>1935</v>
      </c>
      <c r="E22" s="291" t="s">
        <v>1958</v>
      </c>
      <c r="F22" s="1090" t="s">
        <v>1959</v>
      </c>
      <c r="G22" s="1230"/>
      <c r="I22" s="829"/>
      <c r="J22" s="829"/>
    </row>
    <row r="23" spans="1:10" s="1061" customFormat="1" ht="20.100000000000001" customHeight="1">
      <c r="A23" s="97"/>
      <c r="B23" s="186"/>
      <c r="C23" s="1130" t="s">
        <v>1899</v>
      </c>
      <c r="D23" s="187" t="s">
        <v>1936</v>
      </c>
      <c r="E23" s="291" t="s">
        <v>1960</v>
      </c>
      <c r="F23" s="1090" t="s">
        <v>1961</v>
      </c>
      <c r="G23" s="1230"/>
      <c r="I23" s="829"/>
      <c r="J23" s="829"/>
    </row>
    <row r="24" spans="1:10" s="1061" customFormat="1" ht="20.100000000000001" customHeight="1">
      <c r="A24" s="97"/>
      <c r="B24" s="186"/>
      <c r="C24" s="1130" t="s">
        <v>1899</v>
      </c>
      <c r="D24" s="187" t="s">
        <v>1937</v>
      </c>
      <c r="E24" s="291" t="s">
        <v>1962</v>
      </c>
      <c r="F24" s="1090" t="s">
        <v>1963</v>
      </c>
      <c r="G24" s="1230"/>
      <c r="I24" s="829"/>
      <c r="J24" s="829"/>
    </row>
    <row r="25" spans="1:10" ht="15" customHeight="1">
      <c r="A25" s="285"/>
      <c r="C25" s="86"/>
      <c r="D25" s="114"/>
      <c r="E25" s="300" t="s">
        <v>328</v>
      </c>
      <c r="F25" s="297"/>
      <c r="G25" s="1231"/>
    </row>
    <row r="26" spans="1:10">
      <c r="A26" s="285"/>
      <c r="C26" s="86"/>
      <c r="D26" s="187" t="s">
        <v>329</v>
      </c>
      <c r="E26" s="287" t="s">
        <v>694</v>
      </c>
      <c r="F26" s="294" t="s">
        <v>458</v>
      </c>
      <c r="G26" s="789"/>
    </row>
    <row r="27" spans="1:10" ht="42.95" customHeight="1">
      <c r="A27" s="285"/>
      <c r="C27" s="86"/>
      <c r="D27" s="187" t="s">
        <v>443</v>
      </c>
      <c r="E27" s="1131" t="s">
        <v>1964</v>
      </c>
      <c r="F27" s="1097" t="s">
        <v>1965</v>
      </c>
      <c r="G27" s="1229" t="s">
        <v>695</v>
      </c>
    </row>
    <row r="28" spans="1:10" s="799" customFormat="1" ht="15" customHeight="1">
      <c r="A28" s="803"/>
      <c r="B28" s="186"/>
      <c r="C28" s="686"/>
      <c r="D28" s="824"/>
      <c r="E28" s="827" t="s">
        <v>328</v>
      </c>
      <c r="F28" s="790"/>
      <c r="G28" s="1231"/>
      <c r="I28" s="829"/>
      <c r="J28" s="829"/>
    </row>
    <row r="29" spans="1:10" s="799" customFormat="1">
      <c r="A29" s="803"/>
      <c r="B29" s="186"/>
      <c r="C29" s="686"/>
      <c r="D29" s="187" t="s">
        <v>733</v>
      </c>
      <c r="E29" s="782" t="s">
        <v>735</v>
      </c>
      <c r="F29" s="294" t="s">
        <v>458</v>
      </c>
      <c r="G29" s="789"/>
      <c r="I29" s="829"/>
      <c r="J29" s="829"/>
    </row>
    <row r="30" spans="1:10" s="799" customFormat="1" ht="18.75" hidden="1">
      <c r="A30" s="803"/>
      <c r="B30" s="186"/>
      <c r="C30" s="686"/>
      <c r="D30" s="785" t="s">
        <v>734</v>
      </c>
      <c r="E30" s="784"/>
      <c r="F30" s="783"/>
      <c r="G30" s="798"/>
      <c r="H30" s="786"/>
      <c r="I30" s="829"/>
      <c r="J30" s="829"/>
    </row>
    <row r="31" spans="1:10" ht="15" customHeight="1">
      <c r="A31" s="285"/>
      <c r="C31" s="86"/>
      <c r="D31" s="114"/>
      <c r="E31" s="827" t="s">
        <v>328</v>
      </c>
      <c r="F31" s="790"/>
      <c r="G31" s="791"/>
    </row>
    <row r="32" spans="1:10" ht="3" customHeight="1"/>
    <row r="33" spans="4:16">
      <c r="D33" s="788" t="s">
        <v>731</v>
      </c>
      <c r="E33" s="787" t="s">
        <v>732</v>
      </c>
      <c r="F33" s="725"/>
      <c r="G33" s="725"/>
      <c r="H33" s="725"/>
      <c r="I33" s="725"/>
      <c r="J33" s="725"/>
      <c r="K33" s="725"/>
      <c r="L33" s="725"/>
      <c r="M33" s="725"/>
      <c r="N33" s="725"/>
      <c r="O33" s="725"/>
      <c r="P33" s="725"/>
    </row>
  </sheetData>
  <sheetProtection password="FA9C" sheet="1" objects="1" scenarios="1" formatColumns="0" formatRows="0"/>
  <dataConsolidate link="1"/>
  <mergeCells count="5">
    <mergeCell ref="G27:G28"/>
    <mergeCell ref="D7:F7"/>
    <mergeCell ref="G7:G8"/>
    <mergeCell ref="G12:G25"/>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27:F28 F12:F24">
      <formula1>900</formula1>
    </dataValidation>
    <dataValidation type="textLength" operator="lessThanOrEqual" allowBlank="1" showInputMessage="1" showErrorMessage="1" errorTitle="Ошибка" error="Допускается ввод не более 900 символов!" sqref="G12 E27 G27 G30 E12:E24">
      <formula1>900</formula1>
    </dataValidation>
  </dataValidations>
  <hyperlinks>
    <hyperlink ref="F24" location="'Форма 4.7'!$F$24" tooltip="Кликните по гиперссылке, чтобы перейти по ссылке на обосновывающие документы или отредактировать её" display="https://portal.eias.ru/Portal/DownloadPage.aspx?type=12&amp;guid=733fb1b4-9279-418c-94ec-56d8a7f8f75f"/>
    <hyperlink ref="F23" location="'Форма 4.7'!$F$23" tooltip="Кликните по гиперссылке, чтобы перейти по ссылке на обосновывающие документы или отредактировать её" display="https://portal.eias.ru/Portal/DownloadPage.aspx?type=12&amp;guid=d4ee0313-4bb3-4a8e-974f-418b27472210"/>
    <hyperlink ref="F22" location="'Форма 4.7'!$F$22" tooltip="Кликните по гиперссылке, чтобы перейти по ссылке на обосновывающие документы или отредактировать её" display="https://portal.eias.ru/Portal/DownloadPage.aspx?type=12&amp;guid=038f486b-4914-4cf2-a6aa-814c0e9686c7"/>
    <hyperlink ref="F21" location="'Форма 4.7'!$F$21" tooltip="Кликните по гиперссылке, чтобы перейти по ссылке на обосновывающие документы или отредактировать её" display="https://portal.eias.ru/Portal/DownloadPage.aspx?type=12&amp;guid=fa69455d-8ac9-4dce-8d4a-d4cd07658cc8"/>
    <hyperlink ref="F20" location="'Форма 4.7'!$F$20" tooltip="Кликните по гиперссылке, чтобы перейти по ссылке на обосновывающие документы или отредактировать её" display="https://portal.eias.ru/Portal/DownloadPage.aspx?type=12&amp;guid=8a00c211-cd72-45dd-b04b-af81261c1a99"/>
    <hyperlink ref="F19" location="'Форма 4.7'!$F$19" tooltip="Кликните по гиперссылке, чтобы перейти по ссылке на обосновывающие документы или отредактировать её" display="https://portal.eias.ru/Portal/DownloadPage.aspx?type=12&amp;guid=e7942940-4ff7-4387-8455-90bddf3be16d"/>
    <hyperlink ref="F18" location="'Форма 4.7'!$F$18" tooltip="Кликните по гиперссылке, чтобы перейти по ссылке на обосновывающие документы или отредактировать её" display="https://portal.eias.ru/Portal/DownloadPage.aspx?type=12&amp;guid=01a2355b-edb1-4a4e-b4bb-9f7b75ed1e10"/>
    <hyperlink ref="F17" location="'Форма 4.7'!$F$17" tooltip="Кликните по гиперссылке, чтобы перейти по ссылке на обосновывающие документы или отредактировать её" display="https://portal.eias.ru/Portal/DownloadPage.aspx?type=12&amp;guid=a29379fb-aa62-461c-aaaf-99c41826b5fb"/>
    <hyperlink ref="F16" location="'Форма 4.7'!$F$16" tooltip="Кликните по гиперссылке, чтобы перейти по ссылке на обосновывающие документы или отредактировать её" display="https://portal.eias.ru/Portal/DownloadPage.aspx?type=12&amp;guid=b79ad33f-2be9-4e36-b8a0-a5d73caab3e9"/>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4fa3280d-87dc-460f-92ba-b198443283ac"/>
    <hyperlink ref="F14" location="'Форма 4.7'!$F$14" tooltip="Кликните по гиперссылке, чтобы перейти по ссылке на обосновывающие документы или отредактировать её" display="https://portal.eias.ru/Portal/DownloadPage.aspx?type=12&amp;guid=bbbfa137-e624-4042-88a7-97f916b8ad9c"/>
    <hyperlink ref="F13" location="'Форма 4.7'!$F$13" tooltip="Кликните по гиперссылке, чтобы перейти по ссылке на обосновывающие документы или отредактировать её" display="https://portal.eias.ru/Portal/DownloadPage.aspx?type=12&amp;guid=d6d28891-062e-4ab6-b19d-2a01e9b1e7fd"/>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e612d8d6-0922-4c3c-b0e5-71d505d14d6e"/>
    <hyperlink ref="E12" location="'Форма 4.7'!$E$12" tooltip="Кликните по гиперссылке, чтобы перейти по ссылке на обосновывающие документы или отредактировать её" display="Договортеплоснабжениявгорячейводе(дляцелейпромывкиМКД)"/>
    <hyperlink ref="F27" location="'Форма 4.7'!$F$27" tooltip="Кликните по гиперссылке, чтобы перейти по ссылке на обосновывающие документы или отредактировать её" display="https://portal.eias.ru/Portal/DownloadPage.aspx?type=12&amp;guid=8bddb039-5752-4a5d-bf7b-fda4ff8f6821"/>
    <hyperlink ref="E27" location="'Форма 4.7'!$E$27" tooltip="Кликните по гиперссылке, чтобы перейти по ссылке на обосновывающие документы или отредактировать её" display="Договороподключенииксистеметеплоснабжения"/>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4" hidden="1" customWidth="1"/>
    <col min="2" max="4" width="3.7109375" style="1008" hidden="1" customWidth="1"/>
    <col min="5" max="5" width="3.7109375" style="809" customWidth="1"/>
    <col min="6" max="6" width="9.7109375" style="1061" customWidth="1"/>
    <col min="7" max="7" width="37.7109375" style="1061" customWidth="1"/>
    <col min="8" max="8" width="66.85546875" style="1061" customWidth="1"/>
    <col min="9" max="9" width="115.7109375" style="1061" customWidth="1"/>
    <col min="10" max="11" width="10.5703125" style="1008"/>
    <col min="12" max="12" width="11.140625" style="1008" customWidth="1"/>
    <col min="13" max="20" width="10.5703125" style="1008"/>
    <col min="21" max="16384" width="10.5703125" style="1061"/>
  </cols>
  <sheetData>
    <row r="1" spans="1:20" ht="3" customHeight="1">
      <c r="A1" s="1014" t="s">
        <v>210</v>
      </c>
    </row>
    <row r="2" spans="1:20" ht="22.5">
      <c r="F2" s="1206" t="s">
        <v>491</v>
      </c>
      <c r="G2" s="1207"/>
      <c r="H2" s="1208"/>
      <c r="I2" s="806"/>
    </row>
    <row r="3" spans="1:20" ht="3" customHeight="1"/>
    <row r="4" spans="1:20" s="1007" customFormat="1" ht="11.25">
      <c r="A4" s="1013"/>
      <c r="B4" s="1013"/>
      <c r="C4" s="1013"/>
      <c r="D4" s="1013"/>
      <c r="F4" s="1164" t="s">
        <v>454</v>
      </c>
      <c r="G4" s="1164"/>
      <c r="H4" s="1164"/>
      <c r="I4" s="1209" t="s">
        <v>455</v>
      </c>
      <c r="J4" s="1013"/>
      <c r="K4" s="1013"/>
      <c r="L4" s="1013"/>
      <c r="M4" s="1013"/>
      <c r="N4" s="1013"/>
      <c r="O4" s="1013"/>
      <c r="P4" s="1013"/>
      <c r="Q4" s="1013"/>
      <c r="R4" s="1013"/>
      <c r="S4" s="1013"/>
      <c r="T4" s="1013"/>
    </row>
    <row r="5" spans="1:20" s="1007" customFormat="1" ht="11.25" customHeight="1">
      <c r="A5" s="1013"/>
      <c r="B5" s="1013"/>
      <c r="C5" s="1013"/>
      <c r="D5" s="1013"/>
      <c r="F5" s="1111" t="s">
        <v>92</v>
      </c>
      <c r="G5" s="810" t="s">
        <v>457</v>
      </c>
      <c r="H5" s="1120" t="s">
        <v>442</v>
      </c>
      <c r="I5" s="1209"/>
      <c r="J5" s="1013"/>
      <c r="K5" s="1013"/>
      <c r="L5" s="1013"/>
      <c r="M5" s="1013"/>
      <c r="N5" s="1013"/>
      <c r="O5" s="1013"/>
      <c r="P5" s="1013"/>
      <c r="Q5" s="1013"/>
      <c r="R5" s="1013"/>
      <c r="S5" s="1013"/>
      <c r="T5" s="1013"/>
    </row>
    <row r="6" spans="1:20" s="1007" customFormat="1" ht="12" customHeight="1">
      <c r="A6" s="1013"/>
      <c r="B6" s="1013"/>
      <c r="C6" s="1013"/>
      <c r="D6" s="1013"/>
      <c r="F6" s="811" t="s">
        <v>93</v>
      </c>
      <c r="G6" s="812">
        <v>2</v>
      </c>
      <c r="H6" s="813">
        <v>3</v>
      </c>
      <c r="I6" s="608">
        <v>4</v>
      </c>
      <c r="J6" s="1013">
        <v>4</v>
      </c>
      <c r="K6" s="1013"/>
      <c r="L6" s="1013"/>
      <c r="M6" s="1013"/>
      <c r="N6" s="1013"/>
      <c r="O6" s="1013"/>
      <c r="P6" s="1013"/>
      <c r="Q6" s="1013"/>
      <c r="R6" s="1013"/>
      <c r="S6" s="1013"/>
      <c r="T6" s="1013"/>
    </row>
    <row r="7" spans="1:20" s="1007" customFormat="1" ht="18.75">
      <c r="A7" s="1013"/>
      <c r="B7" s="1013"/>
      <c r="C7" s="1013"/>
      <c r="D7" s="1013"/>
      <c r="F7" s="1029">
        <v>1</v>
      </c>
      <c r="G7" s="815" t="s">
        <v>492</v>
      </c>
      <c r="H7" s="1116" t="str">
        <f>IF(dateCh="","",dateCh)</f>
        <v>19.12.2019</v>
      </c>
      <c r="I7" s="816" t="s">
        <v>493</v>
      </c>
      <c r="J7" s="615"/>
      <c r="K7" s="1013"/>
      <c r="L7" s="1013"/>
      <c r="M7" s="1013"/>
      <c r="N7" s="1013"/>
      <c r="O7" s="1013"/>
      <c r="P7" s="1013"/>
      <c r="Q7" s="1013"/>
      <c r="R7" s="1013"/>
      <c r="S7" s="1013"/>
      <c r="T7" s="1013"/>
    </row>
    <row r="8" spans="1:20" s="1007" customFormat="1" ht="45">
      <c r="A8" s="1210">
        <v>1</v>
      </c>
      <c r="B8" s="1013"/>
      <c r="C8" s="1013"/>
      <c r="D8" s="1013"/>
      <c r="F8" s="1029" t="str">
        <f>"2." &amp;mergeValue(A8)</f>
        <v>2.1</v>
      </c>
      <c r="G8" s="815" t="s">
        <v>494</v>
      </c>
      <c r="H8" s="1116" t="str">
        <f>IF('Перечень тарифов'!R21="","наименование отсутствует","" &amp; 'Перечень тарифов'!R21 &amp; "")</f>
        <v>наименование отсутствует</v>
      </c>
      <c r="I8" s="816" t="s">
        <v>590</v>
      </c>
      <c r="J8" s="615"/>
      <c r="K8" s="1013"/>
      <c r="L8" s="1013"/>
      <c r="M8" s="1013"/>
      <c r="N8" s="1013"/>
      <c r="O8" s="1013"/>
      <c r="P8" s="1013"/>
      <c r="Q8" s="1013"/>
      <c r="R8" s="1013"/>
      <c r="S8" s="1013"/>
      <c r="T8" s="1013"/>
    </row>
    <row r="9" spans="1:20" s="1007" customFormat="1" ht="22.5">
      <c r="A9" s="1210"/>
      <c r="B9" s="1013"/>
      <c r="C9" s="1013"/>
      <c r="D9" s="1013"/>
      <c r="F9" s="1029" t="str">
        <f>"3." &amp;mergeValue(A9)</f>
        <v>3.1</v>
      </c>
      <c r="G9" s="815" t="s">
        <v>495</v>
      </c>
      <c r="H9" s="1116"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816" t="s">
        <v>588</v>
      </c>
      <c r="J9" s="615"/>
      <c r="K9" s="1013"/>
      <c r="L9" s="1013"/>
      <c r="M9" s="1013"/>
      <c r="N9" s="1013"/>
      <c r="O9" s="1013"/>
      <c r="P9" s="1013"/>
      <c r="Q9" s="1013"/>
      <c r="R9" s="1013"/>
      <c r="S9" s="1013"/>
      <c r="T9" s="1013"/>
    </row>
    <row r="10" spans="1:20" s="1007" customFormat="1" ht="22.5">
      <c r="A10" s="1210"/>
      <c r="B10" s="1013"/>
      <c r="C10" s="1013"/>
      <c r="D10" s="1013"/>
      <c r="F10" s="1029" t="str">
        <f>"4."&amp;mergeValue(A10)</f>
        <v>4.1</v>
      </c>
      <c r="G10" s="815" t="s">
        <v>496</v>
      </c>
      <c r="H10" s="1120" t="s">
        <v>458</v>
      </c>
      <c r="I10" s="816"/>
      <c r="J10" s="615"/>
      <c r="K10" s="1013"/>
      <c r="L10" s="1013"/>
      <c r="M10" s="1013"/>
      <c r="N10" s="1013"/>
      <c r="O10" s="1013"/>
      <c r="P10" s="1013"/>
      <c r="Q10" s="1013"/>
      <c r="R10" s="1013"/>
      <c r="S10" s="1013"/>
      <c r="T10" s="1013"/>
    </row>
    <row r="11" spans="1:20" s="1007" customFormat="1" ht="18.75">
      <c r="A11" s="1210"/>
      <c r="B11" s="1210">
        <v>1</v>
      </c>
      <c r="C11" s="1112"/>
      <c r="D11" s="1112"/>
      <c r="F11" s="1029" t="str">
        <f>"4."&amp;mergeValue(A11) &amp;"."&amp;mergeValue(B11)</f>
        <v>4.1.1</v>
      </c>
      <c r="G11" s="830" t="s">
        <v>592</v>
      </c>
      <c r="H11" s="1116" t="str">
        <f>IF(region_name="","",region_name)</f>
        <v>Ленинградская область</v>
      </c>
      <c r="I11" s="816" t="s">
        <v>499</v>
      </c>
      <c r="J11" s="615"/>
      <c r="K11" s="1013"/>
      <c r="L11" s="1013"/>
      <c r="M11" s="1013"/>
      <c r="N11" s="1013"/>
      <c r="O11" s="1013"/>
      <c r="P11" s="1013"/>
      <c r="Q11" s="1013"/>
      <c r="R11" s="1013"/>
      <c r="S11" s="1013"/>
      <c r="T11" s="1013"/>
    </row>
    <row r="12" spans="1:20" s="1007" customFormat="1" ht="22.5">
      <c r="A12" s="1210"/>
      <c r="B12" s="1210"/>
      <c r="C12" s="1210">
        <v>1</v>
      </c>
      <c r="D12" s="1112"/>
      <c r="F12" s="1029" t="str">
        <f>"4."&amp;mergeValue(A12) &amp;"."&amp;mergeValue(B12)&amp;"."&amp;mergeValue(C12)</f>
        <v>4.1.1.1</v>
      </c>
      <c r="G12" s="817" t="s">
        <v>497</v>
      </c>
      <c r="H12" s="1116" t="str">
        <f>IF(Территории!H13="","","" &amp; Территории!H13 &amp; "")</f>
        <v>Ломоносовский муниципальный район</v>
      </c>
      <c r="I12" s="816" t="s">
        <v>500</v>
      </c>
      <c r="J12" s="615"/>
      <c r="K12" s="1013"/>
      <c r="L12" s="1013"/>
      <c r="M12" s="1013"/>
      <c r="N12" s="1013"/>
      <c r="O12" s="1013"/>
      <c r="P12" s="1013"/>
      <c r="Q12" s="1013"/>
      <c r="R12" s="1013"/>
      <c r="S12" s="1013"/>
      <c r="T12" s="1013"/>
    </row>
    <row r="13" spans="1:20" s="1007" customFormat="1" ht="56.25">
      <c r="A13" s="1210"/>
      <c r="B13" s="1210"/>
      <c r="C13" s="1210"/>
      <c r="D13" s="1112">
        <v>1</v>
      </c>
      <c r="F13" s="1029" t="str">
        <f>"4."&amp;mergeValue(A13) &amp;"."&amp;mergeValue(B13)&amp;"."&amp;mergeValue(C13)&amp;"."&amp;mergeValue(D13)</f>
        <v>4.1.1.1.1</v>
      </c>
      <c r="G13" s="818" t="s">
        <v>498</v>
      </c>
      <c r="H13" s="1116" t="str">
        <f>IF(Территории!R14="","","" &amp; Территории!R14 &amp; "")</f>
        <v>Виллозское (41630157)</v>
      </c>
      <c r="I13" s="1113" t="s">
        <v>591</v>
      </c>
      <c r="J13" s="615"/>
      <c r="K13" s="1013"/>
      <c r="L13" s="1013"/>
      <c r="M13" s="1013"/>
      <c r="N13" s="1013"/>
      <c r="O13" s="1013"/>
      <c r="P13" s="1013"/>
      <c r="Q13" s="1013"/>
      <c r="R13" s="1013"/>
      <c r="S13" s="1013"/>
      <c r="T13" s="1013"/>
    </row>
    <row r="14" spans="1:20" s="772" customFormat="1" ht="3" customHeight="1">
      <c r="A14" s="773"/>
      <c r="B14" s="773"/>
      <c r="C14" s="773"/>
      <c r="D14" s="773"/>
      <c r="F14" s="822"/>
      <c r="G14" s="416"/>
      <c r="H14" s="417"/>
      <c r="I14" s="983"/>
      <c r="J14" s="773"/>
      <c r="K14" s="773"/>
      <c r="L14" s="773"/>
      <c r="M14" s="773"/>
      <c r="N14" s="773"/>
      <c r="O14" s="773"/>
      <c r="P14" s="773"/>
      <c r="Q14" s="773"/>
      <c r="R14" s="773"/>
      <c r="S14" s="773"/>
      <c r="T14" s="773"/>
    </row>
    <row r="15" spans="1:20" s="772" customFormat="1" ht="15" customHeight="1">
      <c r="A15" s="773"/>
      <c r="B15" s="773"/>
      <c r="C15" s="773"/>
      <c r="D15" s="773"/>
      <c r="F15" s="822"/>
      <c r="G15" s="1205" t="s">
        <v>593</v>
      </c>
      <c r="H15" s="1205"/>
      <c r="I15" s="983"/>
      <c r="J15" s="773"/>
      <c r="K15" s="773"/>
      <c r="L15" s="773"/>
      <c r="M15" s="773"/>
      <c r="N15" s="773"/>
      <c r="O15" s="773"/>
      <c r="P15" s="773"/>
      <c r="Q15" s="773"/>
      <c r="R15" s="773"/>
      <c r="S15" s="773"/>
      <c r="T15" s="773"/>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5"/>
  <sheetViews>
    <sheetView showGridLines="0" topLeftCell="C19" zoomScaleNormal="100" workbookViewId="0">
      <selection activeCell="H38" sqref="H38"/>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26" t="s">
        <v>696</v>
      </c>
      <c r="E5" s="1226"/>
      <c r="F5" s="1226"/>
      <c r="G5" s="1226"/>
      <c r="H5" s="1226"/>
      <c r="I5" s="334"/>
    </row>
    <row r="6" spans="1:9" ht="3" customHeight="1">
      <c r="C6" s="86"/>
      <c r="D6" s="37"/>
      <c r="E6" s="84"/>
      <c r="F6" s="84"/>
      <c r="G6" s="84"/>
      <c r="H6" s="83"/>
      <c r="I6" s="286"/>
    </row>
    <row r="7" spans="1:9" ht="21" customHeight="1">
      <c r="C7" s="86"/>
      <c r="D7" s="1239" t="s">
        <v>454</v>
      </c>
      <c r="E7" s="1239"/>
      <c r="F7" s="1239"/>
      <c r="G7" s="1239"/>
      <c r="H7" s="1239"/>
      <c r="I7" s="1282" t="s">
        <v>455</v>
      </c>
    </row>
    <row r="8" spans="1:9" ht="21" customHeight="1">
      <c r="C8" s="86"/>
      <c r="D8" s="103" t="s">
        <v>92</v>
      </c>
      <c r="E8" s="113" t="s">
        <v>457</v>
      </c>
      <c r="F8" s="113"/>
      <c r="G8" s="113" t="s">
        <v>442</v>
      </c>
      <c r="H8" s="113" t="s">
        <v>456</v>
      </c>
      <c r="I8" s="1282"/>
    </row>
    <row r="9" spans="1:9" ht="12" customHeight="1">
      <c r="C9" s="86"/>
      <c r="D9" s="42" t="s">
        <v>93</v>
      </c>
      <c r="E9" s="42" t="s">
        <v>49</v>
      </c>
      <c r="F9" s="42"/>
      <c r="G9" s="42" t="s">
        <v>50</v>
      </c>
      <c r="H9" s="42" t="s">
        <v>51</v>
      </c>
      <c r="I9" s="42" t="s">
        <v>68</v>
      </c>
    </row>
    <row r="10" spans="1:9">
      <c r="A10" s="285"/>
      <c r="C10" s="86"/>
      <c r="D10" s="187">
        <v>1</v>
      </c>
      <c r="E10" s="1285" t="s">
        <v>459</v>
      </c>
      <c r="F10" s="1285"/>
      <c r="G10" s="1285"/>
      <c r="H10" s="1285"/>
      <c r="I10" s="306"/>
    </row>
    <row r="11" spans="1:9" ht="20.100000000000001" customHeight="1">
      <c r="A11" s="285"/>
      <c r="C11" s="86"/>
      <c r="D11" s="187" t="s">
        <v>295</v>
      </c>
      <c r="E11" s="287" t="s">
        <v>460</v>
      </c>
      <c r="F11" s="294"/>
      <c r="G11" s="430" t="s">
        <v>1912</v>
      </c>
      <c r="H11" s="294" t="s">
        <v>458</v>
      </c>
      <c r="I11" s="196" t="s">
        <v>461</v>
      </c>
    </row>
    <row r="12" spans="1:9" ht="45">
      <c r="A12" s="285"/>
      <c r="C12" s="86"/>
      <c r="D12" s="187" t="s">
        <v>329</v>
      </c>
      <c r="E12" s="287" t="s">
        <v>462</v>
      </c>
      <c r="F12" s="294"/>
      <c r="G12" s="1128" t="s">
        <v>1913</v>
      </c>
      <c r="H12" s="1090" t="s">
        <v>1914</v>
      </c>
      <c r="I12" s="413" t="s">
        <v>697</v>
      </c>
    </row>
    <row r="13" spans="1:9" ht="33.75">
      <c r="A13" s="285"/>
      <c r="B13" s="186">
        <v>3</v>
      </c>
      <c r="C13" s="86"/>
      <c r="D13" s="187">
        <v>2</v>
      </c>
      <c r="E13" s="350" t="s">
        <v>698</v>
      </c>
      <c r="F13" s="294"/>
      <c r="G13" s="294" t="s">
        <v>458</v>
      </c>
      <c r="H13" s="1090" t="s">
        <v>1915</v>
      </c>
      <c r="I13" s="414" t="s">
        <v>463</v>
      </c>
    </row>
    <row r="14" spans="1:9" ht="39" customHeight="1">
      <c r="A14" s="285"/>
      <c r="C14" s="86"/>
      <c r="D14" s="187">
        <v>3</v>
      </c>
      <c r="E14" s="1283" t="s">
        <v>699</v>
      </c>
      <c r="F14" s="1283"/>
      <c r="G14" s="1283"/>
      <c r="H14" s="1283"/>
      <c r="I14" s="411"/>
    </row>
    <row r="15" spans="1:9" ht="39" customHeight="1">
      <c r="A15" s="285"/>
      <c r="C15" s="86"/>
      <c r="D15" s="187" t="s">
        <v>444</v>
      </c>
      <c r="E15" s="295" t="s">
        <v>1916</v>
      </c>
      <c r="F15" s="294"/>
      <c r="G15" s="294" t="s">
        <v>458</v>
      </c>
      <c r="H15" s="1090" t="s">
        <v>1917</v>
      </c>
      <c r="I15" s="1229" t="s">
        <v>700</v>
      </c>
    </row>
    <row r="16" spans="1:9" ht="15" customHeight="1">
      <c r="A16" s="285"/>
      <c r="C16" s="86"/>
      <c r="D16" s="114"/>
      <c r="E16" s="299" t="s">
        <v>328</v>
      </c>
      <c r="F16" s="300"/>
      <c r="G16" s="300"/>
      <c r="H16" s="297"/>
      <c r="I16" s="1231"/>
    </row>
    <row r="17" spans="1:12" ht="69" customHeight="1">
      <c r="A17" s="285"/>
      <c r="B17" s="186">
        <v>3</v>
      </c>
      <c r="C17" s="86"/>
      <c r="D17" s="187">
        <v>4</v>
      </c>
      <c r="E17" s="1283" t="s">
        <v>701</v>
      </c>
      <c r="F17" s="1283"/>
      <c r="G17" s="1283"/>
      <c r="H17" s="1283"/>
      <c r="I17" s="411"/>
    </row>
    <row r="18" spans="1:12" ht="201" customHeight="1">
      <c r="A18" s="285"/>
      <c r="C18" s="86"/>
      <c r="D18" s="187" t="s">
        <v>445</v>
      </c>
      <c r="E18" s="301" t="s">
        <v>464</v>
      </c>
      <c r="F18" s="294"/>
      <c r="G18" s="412" t="s">
        <v>1918</v>
      </c>
      <c r="H18" s="294" t="s">
        <v>458</v>
      </c>
      <c r="I18" s="1229" t="s">
        <v>481</v>
      </c>
    </row>
    <row r="19" spans="1:12" ht="15" customHeight="1">
      <c r="A19" s="285"/>
      <c r="C19" s="86"/>
      <c r="D19" s="114"/>
      <c r="E19" s="299" t="s">
        <v>328</v>
      </c>
      <c r="F19" s="300"/>
      <c r="G19" s="300"/>
      <c r="H19" s="297"/>
      <c r="I19" s="1231"/>
    </row>
    <row r="20" spans="1:12" ht="30" customHeight="1">
      <c r="A20" s="285"/>
      <c r="B20" s="186">
        <v>3</v>
      </c>
      <c r="C20" s="86"/>
      <c r="D20" s="187">
        <v>5</v>
      </c>
      <c r="E20" s="1283" t="s">
        <v>702</v>
      </c>
      <c r="F20" s="1283"/>
      <c r="G20" s="1283"/>
      <c r="H20" s="1283"/>
      <c r="I20" s="411"/>
    </row>
    <row r="21" spans="1:12" ht="26.1" customHeight="1">
      <c r="A21" s="285"/>
      <c r="C21" s="86"/>
      <c r="D21" s="187" t="s">
        <v>446</v>
      </c>
      <c r="E21" s="1284" t="s">
        <v>703</v>
      </c>
      <c r="F21" s="1284"/>
      <c r="G21" s="1284"/>
      <c r="H21" s="1284"/>
      <c r="I21" s="411"/>
    </row>
    <row r="22" spans="1:12" ht="32.1" customHeight="1">
      <c r="A22" s="285"/>
      <c r="C22" s="86"/>
      <c r="D22" s="187" t="s">
        <v>447</v>
      </c>
      <c r="E22" s="302" t="s">
        <v>465</v>
      </c>
      <c r="F22" s="294"/>
      <c r="G22" s="412" t="s">
        <v>1919</v>
      </c>
      <c r="H22" s="294" t="s">
        <v>458</v>
      </c>
      <c r="I22" s="1229" t="s">
        <v>704</v>
      </c>
    </row>
    <row r="23" spans="1:12" ht="15" customHeight="1">
      <c r="A23" s="285"/>
      <c r="C23" s="86"/>
      <c r="D23" s="114"/>
      <c r="E23" s="300" t="s">
        <v>328</v>
      </c>
      <c r="F23" s="296"/>
      <c r="G23" s="296"/>
      <c r="H23" s="297"/>
      <c r="I23" s="1231"/>
    </row>
    <row r="24" spans="1:12" ht="14.25" customHeight="1">
      <c r="A24" s="285"/>
      <c r="C24" s="86"/>
      <c r="D24" s="187" t="s">
        <v>448</v>
      </c>
      <c r="E24" s="1284" t="s">
        <v>705</v>
      </c>
      <c r="F24" s="1284"/>
      <c r="G24" s="1284"/>
      <c r="H24" s="1284"/>
      <c r="I24" s="411"/>
    </row>
    <row r="25" spans="1:12" ht="42.95" customHeight="1">
      <c r="A25" s="285"/>
      <c r="C25" s="86"/>
      <c r="D25" s="187" t="s">
        <v>449</v>
      </c>
      <c r="E25" s="302" t="s">
        <v>467</v>
      </c>
      <c r="F25" s="294"/>
      <c r="G25" s="412" t="s">
        <v>1920</v>
      </c>
      <c r="H25" s="294" t="s">
        <v>458</v>
      </c>
      <c r="I25" s="1229" t="s">
        <v>598</v>
      </c>
    </row>
    <row r="26" spans="1:12" ht="15" customHeight="1">
      <c r="A26" s="285"/>
      <c r="C26" s="86"/>
      <c r="D26" s="114"/>
      <c r="E26" s="300" t="s">
        <v>328</v>
      </c>
      <c r="F26" s="296"/>
      <c r="G26" s="296"/>
      <c r="H26" s="297"/>
      <c r="I26" s="1231"/>
    </row>
    <row r="27" spans="1:12" ht="26.1" customHeight="1">
      <c r="A27" s="285"/>
      <c r="C27" s="86"/>
      <c r="D27" s="187" t="s">
        <v>450</v>
      </c>
      <c r="E27" s="1284" t="s">
        <v>706</v>
      </c>
      <c r="F27" s="1284"/>
      <c r="G27" s="1284"/>
      <c r="H27" s="1284"/>
      <c r="I27" s="411"/>
    </row>
    <row r="28" spans="1:12" ht="33.950000000000003" customHeight="1">
      <c r="A28" s="285"/>
      <c r="C28" s="86"/>
      <c r="D28" s="187" t="s">
        <v>451</v>
      </c>
      <c r="E28" s="302" t="s">
        <v>466</v>
      </c>
      <c r="F28" s="294"/>
      <c r="G28" s="305" t="s">
        <v>1924</v>
      </c>
      <c r="H28" s="294" t="s">
        <v>458</v>
      </c>
      <c r="I28" s="1229" t="s">
        <v>707</v>
      </c>
      <c r="K28" s="212" t="s">
        <v>1923</v>
      </c>
      <c r="L28" s="212" t="s">
        <v>1922</v>
      </c>
    </row>
    <row r="29" spans="1:12" s="1061" customFormat="1" ht="33.950000000000003" customHeight="1">
      <c r="A29" s="803"/>
      <c r="B29" s="186"/>
      <c r="C29" s="1118" t="s">
        <v>1899</v>
      </c>
      <c r="D29" s="187" t="s">
        <v>1921</v>
      </c>
      <c r="E29" s="302" t="str">
        <f>E28</f>
        <v>график работы службы</v>
      </c>
      <c r="F29" s="294" t="s">
        <v>458</v>
      </c>
      <c r="G29" s="305" t="s">
        <v>1926</v>
      </c>
      <c r="H29" s="294" t="s">
        <v>458</v>
      </c>
      <c r="I29" s="1230"/>
      <c r="K29" s="829" t="s">
        <v>1923</v>
      </c>
      <c r="L29" s="829" t="s">
        <v>1925</v>
      </c>
    </row>
    <row r="30" spans="1:12" ht="15" customHeight="1">
      <c r="A30" s="285"/>
      <c r="C30" s="86"/>
      <c r="D30" s="114"/>
      <c r="E30" s="300" t="s">
        <v>328</v>
      </c>
      <c r="F30" s="296"/>
      <c r="G30" s="296"/>
      <c r="H30" s="297"/>
      <c r="I30" s="1231"/>
    </row>
    <row r="31" spans="1:12" ht="49.5" customHeight="1">
      <c r="A31" s="285"/>
      <c r="B31" s="186">
        <v>3</v>
      </c>
      <c r="C31" s="86"/>
      <c r="D31" s="187" t="s">
        <v>69</v>
      </c>
      <c r="E31" s="1283" t="s">
        <v>709</v>
      </c>
      <c r="F31" s="1283"/>
      <c r="G31" s="1283"/>
      <c r="H31" s="1283"/>
      <c r="I31" s="411"/>
    </row>
    <row r="32" spans="1:12" ht="56.25">
      <c r="A32" s="285"/>
      <c r="C32" s="86"/>
      <c r="D32" s="187" t="s">
        <v>452</v>
      </c>
      <c r="E32" s="295" t="s">
        <v>1927</v>
      </c>
      <c r="F32" s="294"/>
      <c r="G32" s="294" t="s">
        <v>458</v>
      </c>
      <c r="H32" s="1090" t="s">
        <v>1928</v>
      </c>
      <c r="I32" s="1229" t="s">
        <v>480</v>
      </c>
    </row>
    <row r="33" spans="1:12" ht="15" customHeight="1">
      <c r="A33" s="285"/>
      <c r="C33" s="86"/>
      <c r="D33" s="114"/>
      <c r="E33" s="299" t="s">
        <v>328</v>
      </c>
      <c r="F33" s="296"/>
      <c r="G33" s="296"/>
      <c r="H33" s="297"/>
      <c r="I33" s="1231"/>
    </row>
    <row r="34" spans="1:12" s="174" customFormat="1" ht="3" customHeight="1">
      <c r="A34" s="285"/>
      <c r="K34" s="289"/>
      <c r="L34" s="289"/>
    </row>
    <row r="35" spans="1:12" ht="24.75" customHeight="1">
      <c r="D35" s="298">
        <v>1</v>
      </c>
      <c r="E35" s="1205" t="s">
        <v>708</v>
      </c>
      <c r="F35" s="1205"/>
      <c r="G35" s="1205"/>
      <c r="H35" s="1205"/>
      <c r="I35" s="1205"/>
    </row>
  </sheetData>
  <sheetProtection password="FA9C" sheet="1" objects="1" scenarios="1" formatColumns="0" formatRows="0"/>
  <mergeCells count="18">
    <mergeCell ref="I18:I19"/>
    <mergeCell ref="E20:H20"/>
    <mergeCell ref="D5:H5"/>
    <mergeCell ref="D7:H7"/>
    <mergeCell ref="I7:I8"/>
    <mergeCell ref="E10:H10"/>
    <mergeCell ref="E14:H14"/>
    <mergeCell ref="I15:I16"/>
    <mergeCell ref="E17:H17"/>
    <mergeCell ref="E35:I35"/>
    <mergeCell ref="E31:H31"/>
    <mergeCell ref="E21:H21"/>
    <mergeCell ref="E24:H24"/>
    <mergeCell ref="E27:H27"/>
    <mergeCell ref="I22:I23"/>
    <mergeCell ref="I25:I26"/>
    <mergeCell ref="I28:I30"/>
    <mergeCell ref="I32:I33"/>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2 E25 E32 I22 G12 I18 I15 E12 I28">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2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G2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G12" location="'Форма 4.8'!$G$12" tooltip="Кликните по гиперссылке, чтобы перейти по гиперссылке или отредактировать её" display="http://gptek.spb.ru/abonentam/connect/"/>
    <hyperlink ref="H12" location="'Форма 4.8'!$H$12" tooltip="Кликните по гиперссылке, чтобы перейти по гиперссылке или отредактировать её" display="https://portal.eias.ru/Portal/DownloadPage.aspx?type=12&amp;guid=45b44dc4-fdbb-4d69-b97e-ab2bf839950f"/>
    <hyperlink ref="H13" location="'Форма 4.8'!$H$13" tooltip="Кликните по гиперссылке, чтобы перейти по гиперссылке или отредактировать её" display="https://portal.eias.ru/Portal/DownloadPage.aspx?type=12&amp;guid=3ed29325-74f1-4d05-bfee-13dc09001da8"/>
    <hyperlink ref="H15" location="'Форма 4.8'!$H$15" tooltip="Кликните по гиперссылке, чтобы перейти по гиперссылке или отредактировать её" display="https://portal.eias.ru/Portal/DownloadPage.aspx?type=12&amp;guid=b0318754-334f-410e-b59e-9d49dc9578be"/>
    <hyperlink ref="H32" location="'Форма 4.8'!$H$32" tooltip="Кликните по гиперссылке, чтобы перейти по гиперссылке или отредактировать её" display="https://portal.eias.ru/Portal/DownloadPage.aspx?type=12&amp;guid=ed2b2957-999a-45bb-b195-2b79b0673dcc"/>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6" t="s">
        <v>478</v>
      </c>
      <c r="E5" s="1286"/>
      <c r="F5" s="1286"/>
      <c r="G5" s="1286"/>
      <c r="H5" s="1286"/>
      <c r="I5" s="1286"/>
      <c r="J5" s="1286"/>
      <c r="K5" s="435"/>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8" t="s">
        <v>454</v>
      </c>
      <c r="E8" s="1288"/>
      <c r="F8" s="1288"/>
      <c r="G8" s="1288"/>
      <c r="H8" s="1288"/>
      <c r="I8" s="1288"/>
      <c r="J8" s="1288"/>
      <c r="K8" s="1288" t="s">
        <v>455</v>
      </c>
    </row>
    <row r="9" spans="1:14">
      <c r="D9" s="1288" t="s">
        <v>92</v>
      </c>
      <c r="E9" s="1288" t="s">
        <v>482</v>
      </c>
      <c r="F9" s="1288"/>
      <c r="G9" s="1288" t="s">
        <v>483</v>
      </c>
      <c r="H9" s="1288"/>
      <c r="I9" s="1288"/>
      <c r="J9" s="1288"/>
      <c r="K9" s="1288"/>
    </row>
    <row r="10" spans="1:14" ht="22.5">
      <c r="D10" s="1288"/>
      <c r="E10" s="137" t="s">
        <v>484</v>
      </c>
      <c r="F10" s="137" t="s">
        <v>400</v>
      </c>
      <c r="G10" s="137" t="s">
        <v>400</v>
      </c>
      <c r="H10" s="137" t="s">
        <v>484</v>
      </c>
      <c r="I10" s="137" t="s">
        <v>485</v>
      </c>
      <c r="J10" s="137" t="s">
        <v>456</v>
      </c>
      <c r="K10" s="1288"/>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6"/>
      <c r="F12" s="1086"/>
      <c r="G12" s="1086"/>
      <c r="H12" s="1086"/>
      <c r="I12" s="1100"/>
      <c r="J12" s="1090"/>
      <c r="K12" s="1229" t="s">
        <v>486</v>
      </c>
      <c r="M12" s="452" t="str">
        <f>IF(ISERROR(INDEX(kind_of_nameforms,MATCH(E12,kind_of_forms,0),1)),"",INDEX(kind_of_nameforms,MATCH(E12,kind_of_forms,0),1))</f>
        <v/>
      </c>
      <c r="N12" s="453"/>
    </row>
    <row r="13" spans="1:14" ht="15" customHeight="1">
      <c r="A13" s="131"/>
      <c r="B13" s="131"/>
      <c r="C13" s="131"/>
      <c r="D13" s="114"/>
      <c r="E13" s="140" t="s">
        <v>5</v>
      </c>
      <c r="F13" s="139"/>
      <c r="G13" s="139"/>
      <c r="H13" s="139"/>
      <c r="I13" s="139"/>
      <c r="J13" s="315"/>
      <c r="K13" s="1231"/>
    </row>
    <row r="14" spans="1:14" ht="3" customHeight="1">
      <c r="A14" s="131"/>
      <c r="B14" s="131"/>
      <c r="C14" s="131"/>
    </row>
    <row r="15" spans="1:14" ht="27.75" customHeight="1">
      <c r="E15" s="1287" t="s">
        <v>594</v>
      </c>
      <c r="F15" s="1287"/>
      <c r="G15" s="1287"/>
      <c r="H15" s="1287"/>
      <c r="I15" s="1287"/>
      <c r="J15" s="1287"/>
    </row>
  </sheetData>
  <sheetProtection algorithmName="SHA-512" hashValue="+wAT48llihoqQUGGU6vhqWPoNx45/W7gxIhSEgWe8Dlk3XvI7fhz71dIFKe5v0XfyNj7bLVfQCzHLt1qn4yOqw==" saltValue="XexumDrzIQtK7Ft5LE9srQ==" spinCount="100000"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election activeCell="E16" sqref="E16"/>
    </sheetView>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9" t="s">
        <v>314</v>
      </c>
      <c r="E7" s="1161"/>
      <c r="F7" s="437"/>
    </row>
    <row r="8" spans="3:9" ht="3" customHeight="1">
      <c r="C8" s="50"/>
      <c r="D8" s="14"/>
      <c r="E8" s="14"/>
    </row>
    <row r="9" spans="3:9" ht="15.95" customHeight="1">
      <c r="C9" s="50"/>
      <c r="D9" s="103" t="s">
        <v>92</v>
      </c>
      <c r="E9" s="425" t="s">
        <v>313</v>
      </c>
    </row>
    <row r="10" spans="3:9" ht="12" customHeight="1">
      <c r="C10" s="50"/>
      <c r="D10" s="42" t="s">
        <v>93</v>
      </c>
      <c r="E10" s="42" t="s">
        <v>49</v>
      </c>
    </row>
    <row r="11" spans="3:9" ht="11.25" hidden="1" customHeight="1">
      <c r="C11" s="50"/>
      <c r="D11" s="194">
        <v>0</v>
      </c>
      <c r="E11" s="426"/>
    </row>
    <row r="12" spans="3:9" ht="45">
      <c r="C12" s="167"/>
      <c r="D12" s="123">
        <v>1</v>
      </c>
      <c r="E12" s="1073" t="s">
        <v>1929</v>
      </c>
    </row>
    <row r="13" spans="3:9" ht="12" customHeight="1">
      <c r="C13" s="50"/>
      <c r="D13" s="427"/>
      <c r="E13" s="428" t="s">
        <v>177</v>
      </c>
    </row>
    <row r="14" spans="3:9" ht="3" customHeight="1"/>
    <row r="15" spans="3:9" ht="22.5" customHeight="1">
      <c r="C15" s="168"/>
      <c r="D15" s="1289" t="s">
        <v>315</v>
      </c>
      <c r="E15" s="1289"/>
      <c r="F15" s="169"/>
      <c r="G15" s="169"/>
      <c r="H15" s="169"/>
      <c r="I15" s="169"/>
    </row>
  </sheetData>
  <sheetProtection algorithmName="SHA-512" hashValue="OtxFvbIGwbFZKO8asAxx07acnaQF5d2jSTvnedzQQp4H3Sin+84RleIuxOII12jPPv9KRPkt6bKAE56mFcVTsg==" saltValue="7FOzUmjqqxX6wVVk4FLaAg==" spinCount="100000"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29"/>
    </row>
    <row r="2" spans="3:12" hidden="1"/>
    <row r="3" spans="3:12" hidden="1"/>
    <row r="4" spans="3:12" hidden="1"/>
    <row r="5" spans="3:12" hidden="1"/>
    <row r="6" spans="3:12" ht="3" customHeight="1">
      <c r="C6" s="50"/>
      <c r="D6" s="14"/>
      <c r="E6" s="14"/>
    </row>
    <row r="7" spans="3:12" ht="22.5">
      <c r="C7" s="50"/>
      <c r="D7" s="1286" t="s">
        <v>55</v>
      </c>
      <c r="E7" s="1286"/>
      <c r="F7" s="437"/>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algorithmName="SHA-512" hashValue="L9d/63nUSVDN/uPKDG+kJ5N00Ognwhnb71zyQaC+boAKFcIsWScn3JRjZkdYvpzoz7r26oL678LHQtxOTRYCow==" saltValue="2Pbgaw3UeaGUyMT5ZzjMCg==" spinCount="100000"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90" t="s">
        <v>56</v>
      </c>
      <c r="C2" s="1290"/>
      <c r="D2" s="1290"/>
      <c r="E2" s="438"/>
    </row>
    <row r="3" spans="2:5" ht="3" customHeight="1"/>
    <row r="4" spans="2:5" ht="21.75" customHeight="1" thickBot="1">
      <c r="B4" s="1123" t="s">
        <v>1</v>
      </c>
      <c r="C4" s="1123" t="s">
        <v>91</v>
      </c>
      <c r="D4" s="1123"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4"/>
  <sheetViews>
    <sheetView showGridLines="0" zoomScaleNormal="100" workbookViewId="0">
      <selection activeCell="J18" sqref="J18"/>
    </sheetView>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02">
        <v>43822.487951388888</v>
      </c>
      <c r="B2" s="12" t="s">
        <v>774</v>
      </c>
      <c r="C2" s="12" t="s">
        <v>442</v>
      </c>
    </row>
    <row r="3" spans="1:4">
      <c r="A3" s="1102">
        <v>43822.488715277781</v>
      </c>
      <c r="B3" s="12" t="s">
        <v>774</v>
      </c>
      <c r="C3" s="12" t="s">
        <v>442</v>
      </c>
    </row>
    <row r="4" spans="1:4">
      <c r="A4" s="1102">
        <v>43822.488726851851</v>
      </c>
      <c r="B4" s="12" t="s">
        <v>1222</v>
      </c>
      <c r="C4" s="12" t="s">
        <v>442</v>
      </c>
    </row>
    <row r="5" spans="1:4">
      <c r="A5" s="1102">
        <v>43825.404409722221</v>
      </c>
      <c r="B5" s="12" t="s">
        <v>774</v>
      </c>
      <c r="C5" s="12" t="s">
        <v>442</v>
      </c>
    </row>
    <row r="6" spans="1:4">
      <c r="A6" s="1102">
        <v>43825.404467592591</v>
      </c>
      <c r="B6" s="12" t="s">
        <v>1222</v>
      </c>
      <c r="C6" s="12" t="s">
        <v>442</v>
      </c>
    </row>
    <row r="7" spans="1:4">
      <c r="A7" s="1102">
        <v>43826.404641203706</v>
      </c>
      <c r="B7" s="12" t="s">
        <v>774</v>
      </c>
      <c r="C7" s="12" t="s">
        <v>442</v>
      </c>
    </row>
    <row r="8" spans="1:4">
      <c r="A8" s="1102">
        <v>43826.404652777775</v>
      </c>
      <c r="B8" s="12" t="s">
        <v>1222</v>
      </c>
      <c r="C8" s="12" t="s">
        <v>442</v>
      </c>
    </row>
    <row r="9" spans="1:4">
      <c r="A9" s="1102">
        <v>43826.40483796296</v>
      </c>
      <c r="B9" s="12" t="s">
        <v>774</v>
      </c>
      <c r="C9" s="12" t="s">
        <v>442</v>
      </c>
    </row>
    <row r="10" spans="1:4">
      <c r="A10" s="1102">
        <v>43826.404849537037</v>
      </c>
      <c r="B10" s="12" t="s">
        <v>1222</v>
      </c>
      <c r="C10" s="12" t="s">
        <v>442</v>
      </c>
    </row>
    <row r="11" spans="1:4">
      <c r="A11" s="1102">
        <v>43826.43482638889</v>
      </c>
      <c r="B11" s="12" t="s">
        <v>774</v>
      </c>
      <c r="C11" s="12" t="s">
        <v>442</v>
      </c>
    </row>
    <row r="12" spans="1:4">
      <c r="A12" s="1102">
        <v>43826.434849537036</v>
      </c>
      <c r="B12" s="12" t="s">
        <v>1222</v>
      </c>
      <c r="C12" s="12" t="s">
        <v>442</v>
      </c>
    </row>
    <row r="13" spans="1:4">
      <c r="A13" s="1102">
        <v>43826.494351851848</v>
      </c>
      <c r="B13" s="12" t="s">
        <v>774</v>
      </c>
      <c r="C13" s="12" t="s">
        <v>442</v>
      </c>
    </row>
    <row r="14" spans="1:4">
      <c r="A14" s="1102">
        <v>43826.494363425925</v>
      </c>
      <c r="B14" s="12" t="s">
        <v>1222</v>
      </c>
      <c r="C14"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86">
        <v>1</v>
      </c>
      <c r="E9" s="1324"/>
      <c r="F9" s="1326"/>
      <c r="G9" s="1314" t="s">
        <v>85</v>
      </c>
      <c r="H9" s="1186"/>
      <c r="I9" s="1186">
        <v>1</v>
      </c>
      <c r="J9" s="1320"/>
      <c r="K9" s="1219" t="s">
        <v>85</v>
      </c>
      <c r="L9" s="1201"/>
      <c r="M9" s="1201" t="s">
        <v>93</v>
      </c>
      <c r="N9" s="1323"/>
      <c r="O9" s="1219" t="s">
        <v>85</v>
      </c>
      <c r="P9" s="1201"/>
      <c r="Q9" s="1201" t="s">
        <v>93</v>
      </c>
      <c r="R9" s="1318"/>
      <c r="S9" s="1219" t="s">
        <v>85</v>
      </c>
      <c r="T9" s="1087"/>
      <c r="U9" s="1087" t="s">
        <v>93</v>
      </c>
      <c r="V9" s="1122"/>
      <c r="W9" s="307"/>
    </row>
    <row r="10" spans="1:23" s="739" customFormat="1" ht="17.100000000000001" customHeight="1">
      <c r="A10" s="205"/>
      <c r="C10" s="159"/>
      <c r="D10" s="1186"/>
      <c r="E10" s="1324"/>
      <c r="F10" s="1326"/>
      <c r="G10" s="1314"/>
      <c r="H10" s="1186"/>
      <c r="I10" s="1186"/>
      <c r="J10" s="1320"/>
      <c r="K10" s="1219"/>
      <c r="L10" s="1201"/>
      <c r="M10" s="1201"/>
      <c r="N10" s="1323"/>
      <c r="O10" s="1219"/>
      <c r="P10" s="1201"/>
      <c r="Q10" s="1201"/>
      <c r="R10" s="1318"/>
      <c r="S10" s="1219"/>
      <c r="T10" s="1089"/>
      <c r="U10" s="744"/>
      <c r="V10" s="745" t="s">
        <v>716</v>
      </c>
      <c r="W10" s="746"/>
    </row>
    <row r="11" spans="1:23" s="102" customFormat="1" ht="17.100000000000001" customHeight="1">
      <c r="A11" s="205"/>
      <c r="C11" s="159"/>
      <c r="D11" s="1187"/>
      <c r="E11" s="1325"/>
      <c r="F11" s="1327"/>
      <c r="G11" s="1187"/>
      <c r="H11" s="1187"/>
      <c r="I11" s="1187"/>
      <c r="J11" s="1321"/>
      <c r="K11" s="1187"/>
      <c r="L11" s="1187"/>
      <c r="M11" s="1187"/>
      <c r="N11" s="1318"/>
      <c r="O11" s="1187"/>
      <c r="P11" s="1088"/>
      <c r="Q11" s="744"/>
      <c r="R11" s="745" t="s">
        <v>715</v>
      </c>
      <c r="S11" s="741"/>
      <c r="T11" s="741"/>
      <c r="U11" s="741"/>
      <c r="V11" s="741"/>
      <c r="W11" s="746"/>
    </row>
    <row r="12" spans="1:23" s="102" customFormat="1" ht="17.100000000000001" customHeight="1">
      <c r="A12" s="205"/>
      <c r="C12" s="159"/>
      <c r="D12" s="1187"/>
      <c r="E12" s="1325"/>
      <c r="F12" s="1327"/>
      <c r="G12" s="1187"/>
      <c r="H12" s="1187"/>
      <c r="I12" s="1187"/>
      <c r="J12" s="1321"/>
      <c r="K12" s="1187"/>
      <c r="L12" s="744"/>
      <c r="M12" s="745"/>
      <c r="N12" s="745" t="s">
        <v>412</v>
      </c>
      <c r="O12" s="745"/>
      <c r="P12" s="745"/>
      <c r="Q12" s="745"/>
      <c r="R12" s="745"/>
      <c r="S12" s="741"/>
      <c r="T12" s="741"/>
      <c r="U12" s="741"/>
      <c r="V12" s="741"/>
      <c r="W12" s="746"/>
    </row>
    <row r="13" spans="1:23" s="102" customFormat="1" ht="17.25" customHeight="1">
      <c r="A13" s="205"/>
      <c r="C13" s="159"/>
      <c r="D13" s="1187"/>
      <c r="E13" s="1325"/>
      <c r="F13" s="1327"/>
      <c r="G13" s="1187"/>
      <c r="H13" s="744"/>
      <c r="I13" s="745"/>
      <c r="J13" s="745"/>
      <c r="K13" s="745"/>
      <c r="L13" s="745"/>
      <c r="M13" s="745"/>
      <c r="N13" s="745"/>
      <c r="O13" s="745"/>
      <c r="P13" s="745"/>
      <c r="Q13" s="745"/>
      <c r="R13" s="745"/>
      <c r="S13" s="741"/>
      <c r="T13" s="741"/>
      <c r="U13" s="741"/>
      <c r="V13" s="741"/>
      <c r="W13" s="746"/>
    </row>
    <row r="14" spans="1:23" ht="17.100000000000001" customHeight="1">
      <c r="A14" s="206"/>
    </row>
    <row r="15" spans="1:23" ht="16.5" customHeight="1">
      <c r="A15" s="205"/>
      <c r="B15" s="102"/>
      <c r="C15" s="159"/>
      <c r="D15" s="1319"/>
      <c r="E15" s="1328"/>
      <c r="F15" s="1313"/>
      <c r="G15" s="1315"/>
      <c r="H15" s="1186"/>
      <c r="I15" s="1186">
        <v>1</v>
      </c>
      <c r="J15" s="1320"/>
      <c r="K15" s="1219" t="s">
        <v>85</v>
      </c>
      <c r="L15" s="1201"/>
      <c r="M15" s="1201" t="s">
        <v>93</v>
      </c>
      <c r="N15" s="1323"/>
      <c r="O15" s="1219" t="s">
        <v>85</v>
      </c>
      <c r="P15" s="1201"/>
      <c r="Q15" s="1201" t="s">
        <v>93</v>
      </c>
      <c r="R15" s="1318"/>
      <c r="S15" s="1219" t="s">
        <v>85</v>
      </c>
      <c r="T15" s="1087"/>
      <c r="U15" s="1087" t="s">
        <v>93</v>
      </c>
      <c r="V15" s="1122"/>
      <c r="W15" s="307"/>
    </row>
    <row r="16" spans="1:23" s="742" customFormat="1" ht="16.5" customHeight="1">
      <c r="A16" s="748"/>
      <c r="B16" s="743"/>
      <c r="C16" s="747"/>
      <c r="D16" s="1319"/>
      <c r="E16" s="1328"/>
      <c r="F16" s="1313"/>
      <c r="G16" s="1315"/>
      <c r="H16" s="1186"/>
      <c r="I16" s="1186"/>
      <c r="J16" s="1320"/>
      <c r="K16" s="1219"/>
      <c r="L16" s="1201"/>
      <c r="M16" s="1201"/>
      <c r="N16" s="1323"/>
      <c r="O16" s="1219"/>
      <c r="P16" s="1201"/>
      <c r="Q16" s="1201"/>
      <c r="R16" s="1318"/>
      <c r="S16" s="1219"/>
      <c r="T16" s="1089"/>
      <c r="U16" s="744"/>
      <c r="V16" s="745" t="s">
        <v>716</v>
      </c>
      <c r="W16" s="746"/>
    </row>
    <row r="17" spans="1:36" ht="17.100000000000001" customHeight="1">
      <c r="A17" s="205"/>
      <c r="B17" s="102"/>
      <c r="C17" s="159"/>
      <c r="D17" s="1319"/>
      <c r="E17" s="1328"/>
      <c r="F17" s="1313"/>
      <c r="G17" s="1315"/>
      <c r="H17" s="1186"/>
      <c r="I17" s="1186"/>
      <c r="J17" s="1321"/>
      <c r="K17" s="1219"/>
      <c r="L17" s="1201"/>
      <c r="M17" s="1201"/>
      <c r="N17" s="1318"/>
      <c r="O17" s="1219"/>
      <c r="P17" s="1088"/>
      <c r="Q17" s="744"/>
      <c r="R17" s="745" t="s">
        <v>715</v>
      </c>
      <c r="S17" s="741"/>
      <c r="T17" s="741"/>
      <c r="U17" s="741"/>
      <c r="V17" s="741"/>
      <c r="W17" s="746"/>
    </row>
    <row r="18" spans="1:36" ht="17.100000000000001" customHeight="1">
      <c r="A18" s="205"/>
      <c r="B18" s="102"/>
      <c r="C18" s="159"/>
      <c r="D18" s="1319"/>
      <c r="E18" s="1328"/>
      <c r="F18" s="1313"/>
      <c r="G18" s="1315"/>
      <c r="H18" s="1186"/>
      <c r="I18" s="1186"/>
      <c r="J18" s="1321"/>
      <c r="K18" s="1219"/>
      <c r="L18" s="744"/>
      <c r="M18" s="745"/>
      <c r="N18" s="745" t="s">
        <v>412</v>
      </c>
      <c r="O18" s="745"/>
      <c r="P18" s="745"/>
      <c r="Q18" s="745"/>
      <c r="R18" s="745"/>
      <c r="S18" s="741"/>
      <c r="T18" s="741"/>
      <c r="U18" s="741"/>
      <c r="V18" s="741"/>
      <c r="W18" s="746"/>
    </row>
    <row r="19" spans="1:36" ht="17.100000000000001" customHeight="1">
      <c r="A19" s="205"/>
      <c r="B19" s="102"/>
      <c r="C19" s="159"/>
      <c r="D19" s="1319"/>
      <c r="E19" s="1328"/>
      <c r="F19" s="1313"/>
      <c r="G19" s="1315"/>
      <c r="H19" s="744"/>
      <c r="I19" s="745"/>
      <c r="J19" s="745"/>
      <c r="K19" s="745"/>
      <c r="L19" s="745"/>
      <c r="M19" s="745"/>
      <c r="N19" s="745"/>
      <c r="O19" s="745"/>
      <c r="P19" s="745"/>
      <c r="Q19" s="745"/>
      <c r="R19" s="745"/>
      <c r="S19" s="741"/>
      <c r="T19" s="741"/>
      <c r="U19" s="741"/>
      <c r="V19" s="741"/>
      <c r="W19" s="746"/>
    </row>
    <row r="20" spans="1:36" ht="17.100000000000001" customHeight="1">
      <c r="A20" s="206"/>
    </row>
    <row r="21" spans="1:36" s="35" customFormat="1" ht="17.100000000000001" customHeight="1">
      <c r="A21" s="35" t="s">
        <v>13</v>
      </c>
      <c r="C21" s="35" t="s">
        <v>93</v>
      </c>
    </row>
    <row r="27" spans="1:36" ht="17.100000000000001" customHeight="1">
      <c r="O27" s="1322" t="s">
        <v>298</v>
      </c>
      <c r="P27" s="1322"/>
      <c r="Q27" s="1322"/>
      <c r="R27" s="1266" t="s">
        <v>270</v>
      </c>
      <c r="S27" s="1266"/>
      <c r="T27" s="1266"/>
      <c r="U27" s="1239" t="s">
        <v>341</v>
      </c>
      <c r="W27" s="1316"/>
    </row>
    <row r="28" spans="1:36" ht="17.100000000000001" customHeight="1">
      <c r="O28" s="1267" t="s">
        <v>605</v>
      </c>
      <c r="P28" s="1267" t="s">
        <v>271</v>
      </c>
      <c r="Q28" s="1267"/>
      <c r="R28" s="1266"/>
      <c r="S28" s="1266"/>
      <c r="T28" s="1266"/>
      <c r="U28" s="1239"/>
      <c r="W28" s="1316"/>
    </row>
    <row r="29" spans="1:36" ht="37.5" customHeight="1">
      <c r="O29" s="1267"/>
      <c r="P29" s="104" t="s">
        <v>606</v>
      </c>
      <c r="Q29" s="104" t="s">
        <v>6</v>
      </c>
      <c r="R29" s="105" t="s">
        <v>274</v>
      </c>
      <c r="S29" s="1263" t="s">
        <v>273</v>
      </c>
      <c r="T29" s="1263"/>
      <c r="U29" s="1239"/>
      <c r="W29" s="1316"/>
    </row>
    <row r="30" spans="1:36" ht="17.100000000000001" customHeight="1">
      <c r="G30" s="157"/>
      <c r="H30" s="157"/>
      <c r="I30" s="157"/>
      <c r="J30" s="157"/>
      <c r="K30" s="157"/>
      <c r="L30" s="122"/>
      <c r="M30" s="431" t="s">
        <v>183</v>
      </c>
      <c r="N30" s="432"/>
      <c r="O30" s="1317"/>
      <c r="P30" s="1317"/>
      <c r="Q30" s="1317"/>
      <c r="R30" s="1317"/>
      <c r="S30" s="1317"/>
      <c r="T30" s="1317"/>
      <c r="U30" s="1317"/>
      <c r="V30" s="122"/>
      <c r="W30" s="122"/>
      <c r="X30" s="204"/>
      <c r="Y30" s="204"/>
      <c r="Z30" s="204"/>
      <c r="AA30" s="204"/>
      <c r="AB30" s="204"/>
      <c r="AC30" s="204"/>
      <c r="AD30" s="204"/>
      <c r="AE30" s="204"/>
      <c r="AF30" s="204"/>
      <c r="AG30" s="204"/>
      <c r="AH30" s="204"/>
      <c r="AI30" s="204"/>
      <c r="AJ30" s="204"/>
    </row>
    <row r="31" spans="1:36" s="523" customFormat="1" ht="22.5">
      <c r="A31" s="1212">
        <v>1</v>
      </c>
      <c r="B31" s="847"/>
      <c r="C31" s="847"/>
      <c r="D31" s="847"/>
      <c r="E31" s="848"/>
      <c r="F31" s="849"/>
      <c r="G31" s="849"/>
      <c r="H31" s="849"/>
      <c r="I31" s="850"/>
      <c r="J31" s="845"/>
      <c r="K31" s="852"/>
      <c r="L31" s="593">
        <f>mergeValue(A31)</f>
        <v>1</v>
      </c>
      <c r="M31" s="641" t="s">
        <v>20</v>
      </c>
      <c r="N31" s="646"/>
      <c r="O31" s="1291"/>
      <c r="P31" s="1292"/>
      <c r="Q31" s="1292"/>
      <c r="R31" s="1292"/>
      <c r="S31" s="1292"/>
      <c r="T31" s="1292"/>
      <c r="U31" s="1292"/>
      <c r="V31" s="1293"/>
      <c r="W31" s="630" t="s">
        <v>476</v>
      </c>
      <c r="X31" s="585"/>
      <c r="Y31" s="589"/>
      <c r="Z31" s="589" t="str">
        <f t="shared" ref="Z31:Z44" si="0">IF(M31="","",M31 )</f>
        <v>Наименование тарифа</v>
      </c>
      <c r="AA31" s="589"/>
      <c r="AB31" s="589"/>
      <c r="AC31" s="589"/>
      <c r="AD31" s="585"/>
      <c r="AE31" s="585"/>
      <c r="AF31" s="585"/>
      <c r="AG31" s="585"/>
      <c r="AH31" s="585"/>
      <c r="AI31" s="585"/>
      <c r="AJ31" s="585"/>
    </row>
    <row r="32" spans="1:36" s="523" customFormat="1" ht="22.5">
      <c r="A32" s="1212"/>
      <c r="B32" s="1212">
        <v>1</v>
      </c>
      <c r="C32" s="847"/>
      <c r="D32" s="847"/>
      <c r="E32" s="849"/>
      <c r="F32" s="849"/>
      <c r="G32" s="849"/>
      <c r="H32" s="849"/>
      <c r="I32" s="844"/>
      <c r="J32" s="843"/>
      <c r="K32" s="846"/>
      <c r="L32" s="593" t="str">
        <f>mergeValue(A32) &amp;"."&amp; mergeValue(B32)</f>
        <v>1.1</v>
      </c>
      <c r="M32" s="546" t="s">
        <v>16</v>
      </c>
      <c r="N32" s="646"/>
      <c r="O32" s="1291"/>
      <c r="P32" s="1292"/>
      <c r="Q32" s="1292"/>
      <c r="R32" s="1292"/>
      <c r="S32" s="1292"/>
      <c r="T32" s="1292"/>
      <c r="U32" s="1292"/>
      <c r="V32" s="1293"/>
      <c r="W32" s="630" t="s">
        <v>477</v>
      </c>
      <c r="X32" s="585"/>
      <c r="Y32" s="589"/>
      <c r="Z32" s="589" t="str">
        <f t="shared" si="0"/>
        <v>Территория действия тарифа</v>
      </c>
      <c r="AA32" s="589"/>
      <c r="AB32" s="589"/>
      <c r="AC32" s="589"/>
      <c r="AD32" s="585"/>
      <c r="AE32" s="585"/>
      <c r="AF32" s="585"/>
      <c r="AG32" s="585"/>
      <c r="AH32" s="585"/>
      <c r="AI32" s="585"/>
      <c r="AJ32" s="585"/>
    </row>
    <row r="33" spans="1:36" s="523" customFormat="1" ht="22.5">
      <c r="A33" s="1212"/>
      <c r="B33" s="1212"/>
      <c r="C33" s="1212">
        <v>1</v>
      </c>
      <c r="D33" s="847"/>
      <c r="E33" s="849"/>
      <c r="F33" s="849"/>
      <c r="G33" s="849"/>
      <c r="H33" s="849"/>
      <c r="I33" s="851"/>
      <c r="J33" s="843"/>
      <c r="K33" s="846"/>
      <c r="L33" s="593" t="str">
        <f>mergeValue(A33) &amp;"."&amp; mergeValue(B33)&amp;"."&amp; mergeValue(C33)</f>
        <v>1.1.1</v>
      </c>
      <c r="M33" s="547" t="s">
        <v>7</v>
      </c>
      <c r="N33" s="646"/>
      <c r="O33" s="1291"/>
      <c r="P33" s="1292"/>
      <c r="Q33" s="1292"/>
      <c r="R33" s="1292"/>
      <c r="S33" s="1292"/>
      <c r="T33" s="1292"/>
      <c r="U33" s="1292"/>
      <c r="V33" s="1293"/>
      <c r="W33" s="630" t="s">
        <v>633</v>
      </c>
      <c r="X33" s="585"/>
      <c r="Y33" s="589"/>
      <c r="Z33" s="589" t="str">
        <f t="shared" si="0"/>
        <v xml:space="preserve">Наименование системы теплоснабжения </v>
      </c>
      <c r="AA33" s="589"/>
      <c r="AB33" s="589"/>
      <c r="AC33" s="589"/>
      <c r="AD33" s="585"/>
      <c r="AE33" s="585"/>
      <c r="AF33" s="585"/>
      <c r="AG33" s="585"/>
      <c r="AH33" s="585"/>
      <c r="AI33" s="585"/>
      <c r="AJ33" s="585"/>
    </row>
    <row r="34" spans="1:36" s="523" customFormat="1" ht="22.5">
      <c r="A34" s="1212"/>
      <c r="B34" s="1212"/>
      <c r="C34" s="1212"/>
      <c r="D34" s="1212">
        <v>1</v>
      </c>
      <c r="E34" s="849"/>
      <c r="F34" s="849"/>
      <c r="G34" s="849"/>
      <c r="H34" s="849"/>
      <c r="I34" s="851"/>
      <c r="J34" s="843"/>
      <c r="K34" s="846"/>
      <c r="L34" s="593" t="str">
        <f>mergeValue(A34) &amp;"."&amp; mergeValue(B34)&amp;"."&amp; mergeValue(C34)&amp;"."&amp; mergeValue(D34)</f>
        <v>1.1.1.1</v>
      </c>
      <c r="M34" s="548" t="s">
        <v>22</v>
      </c>
      <c r="N34" s="646"/>
      <c r="O34" s="1291"/>
      <c r="P34" s="1292"/>
      <c r="Q34" s="1292"/>
      <c r="R34" s="1292"/>
      <c r="S34" s="1292"/>
      <c r="T34" s="1292"/>
      <c r="U34" s="1292"/>
      <c r="V34" s="1293"/>
      <c r="W34" s="630" t="s">
        <v>634</v>
      </c>
      <c r="X34" s="585"/>
      <c r="Y34" s="589"/>
      <c r="Z34" s="589" t="str">
        <f t="shared" si="0"/>
        <v xml:space="preserve">Источник тепловой энергии  </v>
      </c>
      <c r="AA34" s="589"/>
      <c r="AB34" s="589"/>
      <c r="AC34" s="589"/>
      <c r="AD34" s="585"/>
      <c r="AE34" s="585"/>
      <c r="AF34" s="585"/>
      <c r="AG34" s="585"/>
      <c r="AH34" s="585"/>
      <c r="AI34" s="585"/>
      <c r="AJ34" s="585"/>
    </row>
    <row r="35" spans="1:36" s="523" customFormat="1" ht="101.25">
      <c r="A35" s="1212"/>
      <c r="B35" s="1212"/>
      <c r="C35" s="1212"/>
      <c r="D35" s="1212"/>
      <c r="E35" s="1212">
        <v>1</v>
      </c>
      <c r="F35" s="849"/>
      <c r="G35" s="849"/>
      <c r="H35" s="847">
        <v>1</v>
      </c>
      <c r="I35" s="1212">
        <v>1</v>
      </c>
      <c r="J35" s="849"/>
      <c r="K35" s="854"/>
      <c r="L35" s="593" t="str">
        <f>mergeValue(A35) &amp;"."&amp; mergeValue(B35)&amp;"."&amp; mergeValue(C35)&amp;"."&amp; mergeValue(D35)&amp;"."&amp; mergeValue(E35)</f>
        <v>1.1.1.1.1</v>
      </c>
      <c r="M35" s="554" t="s">
        <v>9</v>
      </c>
      <c r="N35" s="646"/>
      <c r="O35" s="1215"/>
      <c r="P35" s="1216"/>
      <c r="Q35" s="1216"/>
      <c r="R35" s="1216"/>
      <c r="S35" s="1216"/>
      <c r="T35" s="1216"/>
      <c r="U35" s="1216"/>
      <c r="V35" s="1217"/>
      <c r="W35" s="630" t="s">
        <v>638</v>
      </c>
      <c r="X35" s="585"/>
      <c r="Y35" s="589"/>
      <c r="Z35" s="589" t="str">
        <f t="shared" si="0"/>
        <v>Схема подключения теплопотребляющей установки к коллектору источника тепловой энергии</v>
      </c>
      <c r="AA35" s="589"/>
      <c r="AB35" s="589"/>
      <c r="AC35" s="589"/>
      <c r="AD35" s="585"/>
      <c r="AE35" s="585"/>
      <c r="AF35" s="585"/>
      <c r="AG35" s="585"/>
      <c r="AH35" s="585"/>
      <c r="AI35" s="585"/>
      <c r="AJ35" s="585"/>
    </row>
    <row r="36" spans="1:36" s="523" customFormat="1" ht="90">
      <c r="A36" s="1212"/>
      <c r="B36" s="1212"/>
      <c r="C36" s="1212"/>
      <c r="D36" s="1212"/>
      <c r="E36" s="1212"/>
      <c r="F36" s="1212">
        <v>1</v>
      </c>
      <c r="G36" s="847"/>
      <c r="H36" s="847"/>
      <c r="I36" s="1212"/>
      <c r="J36" s="1212">
        <v>1</v>
      </c>
      <c r="K36" s="855"/>
      <c r="L36" s="593" t="str">
        <f>mergeValue(A36) &amp;"."&amp; mergeValue(B36)&amp;"."&amp; mergeValue(C36)&amp;"."&amp; mergeValue(D36)&amp;"."&amp; mergeValue(E36)&amp;"."&amp; mergeValue(F36)</f>
        <v>1.1.1.1.1.1</v>
      </c>
      <c r="M36" s="555" t="s">
        <v>10</v>
      </c>
      <c r="N36" s="646"/>
      <c r="O36" s="1215"/>
      <c r="P36" s="1216"/>
      <c r="Q36" s="1216"/>
      <c r="R36" s="1216"/>
      <c r="S36" s="1216"/>
      <c r="T36" s="1216"/>
      <c r="U36" s="1216"/>
      <c r="V36" s="1217"/>
      <c r="W36" s="630" t="s">
        <v>636</v>
      </c>
      <c r="X36" s="585"/>
      <c r="Y36" s="589"/>
      <c r="Z36" s="589" t="str">
        <f t="shared" si="0"/>
        <v>Группа потребителей</v>
      </c>
      <c r="AA36" s="589"/>
      <c r="AB36" s="589"/>
      <c r="AC36" s="589"/>
      <c r="AD36" s="585"/>
      <c r="AE36" s="585"/>
      <c r="AF36" s="585"/>
      <c r="AG36" s="585"/>
      <c r="AH36" s="585"/>
      <c r="AI36" s="585"/>
      <c r="AJ36" s="585"/>
    </row>
    <row r="37" spans="1:36" s="523" customFormat="1" ht="195.75" customHeight="1">
      <c r="A37" s="1212"/>
      <c r="B37" s="1212"/>
      <c r="C37" s="1212"/>
      <c r="D37" s="1212"/>
      <c r="E37" s="1212"/>
      <c r="F37" s="1212"/>
      <c r="G37" s="847">
        <v>1</v>
      </c>
      <c r="H37" s="847"/>
      <c r="I37" s="1212"/>
      <c r="J37" s="1212"/>
      <c r="K37" s="855">
        <v>1</v>
      </c>
      <c r="L37" s="593" t="str">
        <f>mergeValue(A37) &amp;"."&amp; mergeValue(B37)&amp;"."&amp; mergeValue(C37)&amp;"."&amp; mergeValue(D37)&amp;"."&amp; mergeValue(E37)&amp;"."&amp; mergeValue(F37)&amp;"."&amp; mergeValue(G37)</f>
        <v>1.1.1.1.1.1.1</v>
      </c>
      <c r="M37" s="1069"/>
      <c r="N37" s="646"/>
      <c r="O37" s="562"/>
      <c r="P37" s="562"/>
      <c r="Q37" s="1094"/>
      <c r="R37" s="1218"/>
      <c r="S37" s="1219" t="s">
        <v>84</v>
      </c>
      <c r="T37" s="1218"/>
      <c r="U37" s="1219" t="s">
        <v>84</v>
      </c>
      <c r="V37" s="562"/>
      <c r="W37" s="1211" t="s">
        <v>655</v>
      </c>
      <c r="X37" s="585" t="str">
        <f>strCheckDate(O38:V38)</f>
        <v/>
      </c>
      <c r="Y37" s="589"/>
      <c r="Z37" s="589" t="str">
        <f t="shared" si="0"/>
        <v/>
      </c>
      <c r="AA37" s="589"/>
      <c r="AB37" s="589"/>
      <c r="AC37" s="589"/>
      <c r="AD37" s="585"/>
      <c r="AE37" s="585"/>
      <c r="AF37" s="585"/>
      <c r="AG37" s="585"/>
      <c r="AH37" s="585"/>
      <c r="AI37" s="585"/>
      <c r="AJ37" s="585"/>
    </row>
    <row r="38" spans="1:36" s="523" customFormat="1" ht="14.25" hidden="1" customHeight="1">
      <c r="A38" s="1212"/>
      <c r="B38" s="1212"/>
      <c r="C38" s="1212"/>
      <c r="D38" s="1212"/>
      <c r="E38" s="1212"/>
      <c r="F38" s="1212"/>
      <c r="G38" s="847"/>
      <c r="H38" s="847"/>
      <c r="I38" s="1212"/>
      <c r="J38" s="1212"/>
      <c r="K38" s="855"/>
      <c r="L38" s="600"/>
      <c r="M38" s="646"/>
      <c r="N38" s="646"/>
      <c r="O38" s="562"/>
      <c r="P38" s="562"/>
      <c r="Q38" s="584" t="str">
        <f>R37 &amp; "-" &amp; T37</f>
        <v>-</v>
      </c>
      <c r="R38" s="1218"/>
      <c r="S38" s="1219"/>
      <c r="T38" s="1218"/>
      <c r="U38" s="1219"/>
      <c r="V38" s="562"/>
      <c r="W38" s="1211"/>
      <c r="X38" s="585"/>
      <c r="Y38" s="589"/>
      <c r="Z38" s="589" t="str">
        <f t="shared" si="0"/>
        <v/>
      </c>
      <c r="AA38" s="589"/>
      <c r="AB38" s="589"/>
      <c r="AC38" s="589"/>
      <c r="AD38" s="585"/>
      <c r="AE38" s="585"/>
      <c r="AF38" s="585"/>
      <c r="AG38" s="585"/>
      <c r="AH38" s="585"/>
      <c r="AI38" s="585"/>
      <c r="AJ38" s="585"/>
    </row>
    <row r="39" spans="1:36" s="523" customFormat="1" ht="15" customHeight="1">
      <c r="A39" s="1212"/>
      <c r="B39" s="1212"/>
      <c r="C39" s="1212"/>
      <c r="D39" s="1212"/>
      <c r="E39" s="1212"/>
      <c r="F39" s="1212"/>
      <c r="G39" s="849"/>
      <c r="H39" s="847"/>
      <c r="I39" s="1212"/>
      <c r="J39" s="1212"/>
      <c r="K39" s="854"/>
      <c r="L39" s="538"/>
      <c r="M39" s="557" t="s">
        <v>25</v>
      </c>
      <c r="N39" s="564"/>
      <c r="O39" s="564"/>
      <c r="P39" s="564"/>
      <c r="Q39" s="564"/>
      <c r="R39" s="564"/>
      <c r="S39" s="564"/>
      <c r="T39" s="564"/>
      <c r="U39" s="564"/>
      <c r="V39" s="560"/>
      <c r="W39" s="1211"/>
      <c r="X39" s="585"/>
      <c r="Y39" s="589"/>
      <c r="Z39" s="589" t="str">
        <f t="shared" si="0"/>
        <v>Добавить вид теплоносителя (параметры теплоносителя)</v>
      </c>
      <c r="AA39" s="589"/>
      <c r="AB39" s="589"/>
      <c r="AC39" s="589"/>
      <c r="AD39" s="585"/>
      <c r="AE39" s="585"/>
      <c r="AF39" s="585"/>
      <c r="AG39" s="585"/>
      <c r="AH39" s="585"/>
      <c r="AI39" s="585"/>
      <c r="AJ39" s="585"/>
    </row>
    <row r="40" spans="1:36" s="523" customFormat="1" ht="15" customHeight="1">
      <c r="A40" s="1212"/>
      <c r="B40" s="1212"/>
      <c r="C40" s="1212"/>
      <c r="D40" s="1212"/>
      <c r="E40" s="1212"/>
      <c r="F40" s="849"/>
      <c r="G40" s="849"/>
      <c r="H40" s="847"/>
      <c r="I40" s="1212"/>
      <c r="J40" s="849"/>
      <c r="K40" s="854"/>
      <c r="L40" s="538"/>
      <c r="M40" s="556" t="s">
        <v>11</v>
      </c>
      <c r="N40" s="564"/>
      <c r="O40" s="564"/>
      <c r="P40" s="564"/>
      <c r="Q40" s="564"/>
      <c r="R40" s="564"/>
      <c r="S40" s="564"/>
      <c r="T40" s="564"/>
      <c r="U40" s="563"/>
      <c r="V40" s="564"/>
      <c r="W40" s="665"/>
      <c r="X40" s="585"/>
      <c r="Y40" s="589"/>
      <c r="Z40" s="589" t="str">
        <f t="shared" si="0"/>
        <v>Добавить группу потребителей</v>
      </c>
      <c r="AA40" s="589"/>
      <c r="AB40" s="589"/>
      <c r="AC40" s="589"/>
      <c r="AD40" s="585"/>
      <c r="AE40" s="585"/>
      <c r="AF40" s="585"/>
      <c r="AG40" s="585"/>
      <c r="AH40" s="585"/>
      <c r="AI40" s="585"/>
      <c r="AJ40" s="585"/>
    </row>
    <row r="41" spans="1:36" s="523" customFormat="1" ht="15" customHeight="1">
      <c r="A41" s="1212"/>
      <c r="B41" s="1212"/>
      <c r="C41" s="1212"/>
      <c r="D41" s="1212"/>
      <c r="E41" s="853"/>
      <c r="F41" s="849"/>
      <c r="G41" s="849"/>
      <c r="H41" s="849"/>
      <c r="I41" s="845"/>
      <c r="J41" s="842"/>
      <c r="K41" s="852"/>
      <c r="L41" s="538"/>
      <c r="M41" s="551" t="s">
        <v>12</v>
      </c>
      <c r="N41" s="564"/>
      <c r="O41" s="564"/>
      <c r="P41" s="564"/>
      <c r="Q41" s="564"/>
      <c r="R41" s="564"/>
      <c r="S41" s="564"/>
      <c r="T41" s="564"/>
      <c r="U41" s="563"/>
      <c r="V41" s="564"/>
      <c r="W41" s="665"/>
      <c r="X41" s="585"/>
      <c r="Y41" s="589"/>
      <c r="Z41" s="589" t="str">
        <f t="shared" si="0"/>
        <v>Добавить схему подключения</v>
      </c>
      <c r="AA41" s="589"/>
      <c r="AB41" s="589"/>
      <c r="AC41" s="589"/>
      <c r="AD41" s="585"/>
      <c r="AE41" s="585"/>
      <c r="AF41" s="585"/>
      <c r="AG41" s="585"/>
      <c r="AH41" s="585"/>
      <c r="AI41" s="585"/>
      <c r="AJ41" s="585"/>
    </row>
    <row r="42" spans="1:36" s="523" customFormat="1" ht="15" customHeight="1">
      <c r="A42" s="1212"/>
      <c r="B42" s="1212"/>
      <c r="C42" s="1212"/>
      <c r="D42" s="853"/>
      <c r="E42" s="853"/>
      <c r="F42" s="849"/>
      <c r="G42" s="849"/>
      <c r="H42" s="849"/>
      <c r="I42" s="845"/>
      <c r="J42" s="842"/>
      <c r="K42" s="852"/>
      <c r="L42" s="538"/>
      <c r="M42" s="550" t="s">
        <v>17</v>
      </c>
      <c r="N42" s="564"/>
      <c r="O42" s="564"/>
      <c r="P42" s="564"/>
      <c r="Q42" s="564"/>
      <c r="R42" s="564"/>
      <c r="S42" s="564"/>
      <c r="T42" s="564"/>
      <c r="U42" s="563"/>
      <c r="V42" s="564"/>
      <c r="W42" s="665"/>
      <c r="X42" s="585"/>
      <c r="Y42" s="589"/>
      <c r="Z42" s="589" t="str">
        <f t="shared" si="0"/>
        <v>Добавить источник тепловой энергии</v>
      </c>
      <c r="AA42" s="589"/>
      <c r="AB42" s="589"/>
      <c r="AC42" s="589"/>
      <c r="AD42" s="585"/>
      <c r="AE42" s="585"/>
      <c r="AF42" s="585"/>
      <c r="AG42" s="585"/>
      <c r="AH42" s="585"/>
      <c r="AI42" s="585"/>
      <c r="AJ42" s="585"/>
    </row>
    <row r="43" spans="1:36" s="523" customFormat="1" ht="15" customHeight="1">
      <c r="A43" s="1212"/>
      <c r="B43" s="1212"/>
      <c r="C43" s="853"/>
      <c r="D43" s="853"/>
      <c r="E43" s="853"/>
      <c r="F43" s="853"/>
      <c r="G43" s="858"/>
      <c r="H43" s="845"/>
      <c r="I43" s="856"/>
      <c r="J43" s="842"/>
      <c r="K43" s="857"/>
      <c r="L43" s="538"/>
      <c r="M43" s="549" t="s">
        <v>18</v>
      </c>
      <c r="N43" s="564"/>
      <c r="O43" s="564"/>
      <c r="P43" s="564"/>
      <c r="Q43" s="564"/>
      <c r="R43" s="564"/>
      <c r="S43" s="564"/>
      <c r="T43" s="564"/>
      <c r="U43" s="563"/>
      <c r="V43" s="564"/>
      <c r="W43" s="665"/>
      <c r="X43" s="585"/>
      <c r="Y43" s="589"/>
      <c r="Z43" s="589" t="str">
        <f t="shared" si="0"/>
        <v>Добавить наименование системы теплоснабжения</v>
      </c>
      <c r="AA43" s="589"/>
      <c r="AB43" s="589"/>
      <c r="AC43" s="589"/>
      <c r="AD43" s="585"/>
      <c r="AE43" s="585"/>
      <c r="AF43" s="585"/>
      <c r="AG43" s="585"/>
      <c r="AH43" s="585"/>
      <c r="AI43" s="585"/>
      <c r="AJ43" s="585"/>
    </row>
    <row r="44" spans="1:36" s="523" customFormat="1" ht="15" customHeight="1">
      <c r="A44" s="1212"/>
      <c r="B44" s="853"/>
      <c r="C44" s="853"/>
      <c r="D44" s="853"/>
      <c r="E44" s="853"/>
      <c r="F44" s="853"/>
      <c r="G44" s="858"/>
      <c r="H44" s="845"/>
      <c r="I44" s="845"/>
      <c r="J44" s="842"/>
      <c r="K44" s="852"/>
      <c r="L44" s="538"/>
      <c r="M44" s="558" t="s">
        <v>19</v>
      </c>
      <c r="N44" s="564"/>
      <c r="O44" s="564"/>
      <c r="P44" s="564"/>
      <c r="Q44" s="564"/>
      <c r="R44" s="564"/>
      <c r="S44" s="564"/>
      <c r="T44" s="564"/>
      <c r="U44" s="563"/>
      <c r="V44" s="564"/>
      <c r="W44" s="665"/>
      <c r="X44" s="585"/>
      <c r="Y44" s="589"/>
      <c r="Z44" s="589" t="str">
        <f t="shared" si="0"/>
        <v>Добавить территорию действия тарифа</v>
      </c>
      <c r="AA44" s="589"/>
      <c r="AB44" s="589"/>
      <c r="AC44" s="589"/>
      <c r="AD44" s="585"/>
      <c r="AE44" s="585"/>
      <c r="AF44" s="585"/>
      <c r="AG44" s="585"/>
      <c r="AH44" s="585"/>
      <c r="AI44" s="585"/>
      <c r="AJ44" s="585"/>
    </row>
    <row r="45" spans="1:36" s="522" customFormat="1" ht="15" customHeight="1">
      <c r="A45" s="841"/>
      <c r="B45" s="841"/>
      <c r="C45" s="841"/>
      <c r="D45" s="841"/>
      <c r="E45" s="841"/>
      <c r="F45" s="841"/>
      <c r="G45" s="841"/>
      <c r="H45" s="841"/>
      <c r="I45" s="841"/>
      <c r="J45" s="841"/>
      <c r="K45" s="841"/>
      <c r="L45" s="492"/>
      <c r="M45" s="565" t="s">
        <v>309</v>
      </c>
      <c r="N45" s="564"/>
      <c r="O45" s="564"/>
      <c r="P45" s="564"/>
      <c r="Q45" s="564"/>
      <c r="R45" s="564"/>
      <c r="S45" s="564"/>
      <c r="T45" s="564"/>
      <c r="U45" s="563"/>
      <c r="V45" s="564"/>
      <c r="W45" s="665"/>
      <c r="X45" s="587"/>
      <c r="Y45" s="587"/>
      <c r="Z45" s="587"/>
      <c r="AA45" s="587"/>
      <c r="AB45" s="587"/>
      <c r="AC45" s="587"/>
      <c r="AD45" s="587"/>
      <c r="AE45" s="587"/>
      <c r="AF45" s="587"/>
      <c r="AG45" s="587"/>
      <c r="AH45" s="587"/>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69"/>
      <c r="M48" s="469"/>
      <c r="N48" s="469"/>
      <c r="O48" s="469"/>
      <c r="P48" s="469"/>
      <c r="Q48" s="469"/>
      <c r="R48" s="469"/>
      <c r="S48" s="469"/>
      <c r="T48" s="469"/>
      <c r="U48" s="469"/>
      <c r="V48" s="469"/>
      <c r="W48" s="469"/>
      <c r="X48" s="204"/>
      <c r="Y48" s="204"/>
      <c r="Z48" s="204"/>
      <c r="AA48" s="204"/>
      <c r="AB48" s="204"/>
      <c r="AC48" s="204"/>
      <c r="AD48" s="204"/>
      <c r="AE48" s="204"/>
      <c r="AF48" s="204"/>
      <c r="AG48" s="204"/>
      <c r="AH48" s="204"/>
      <c r="AI48" s="204"/>
      <c r="AJ48" s="204"/>
    </row>
    <row r="49" spans="1:36" s="523" customFormat="1" ht="22.5">
      <c r="A49" s="1212">
        <v>1</v>
      </c>
      <c r="B49" s="865"/>
      <c r="C49" s="865"/>
      <c r="D49" s="865"/>
      <c r="E49" s="866"/>
      <c r="F49" s="867"/>
      <c r="G49" s="867"/>
      <c r="H49" s="867"/>
      <c r="I49" s="868"/>
      <c r="J49" s="863"/>
      <c r="K49" s="870"/>
      <c r="L49" s="593">
        <f>mergeValue(A49)</f>
        <v>1</v>
      </c>
      <c r="M49" s="641" t="s">
        <v>20</v>
      </c>
      <c r="N49" s="646"/>
      <c r="O49" s="1291"/>
      <c r="P49" s="1292"/>
      <c r="Q49" s="1292"/>
      <c r="R49" s="1292"/>
      <c r="S49" s="1292"/>
      <c r="T49" s="1292"/>
      <c r="U49" s="1292"/>
      <c r="V49" s="1293"/>
      <c r="W49" s="630" t="s">
        <v>476</v>
      </c>
      <c r="X49" s="585"/>
      <c r="Y49" s="589"/>
      <c r="Z49" s="589" t="str">
        <f t="shared" ref="Z49:Z62" si="1">IF(M49="","",M49 )</f>
        <v>Наименование тарифа</v>
      </c>
      <c r="AA49" s="589"/>
      <c r="AB49" s="589"/>
      <c r="AC49" s="589"/>
      <c r="AD49" s="585"/>
      <c r="AE49" s="585"/>
      <c r="AF49" s="585"/>
      <c r="AG49" s="585"/>
      <c r="AH49" s="585"/>
      <c r="AI49" s="585"/>
      <c r="AJ49" s="585"/>
    </row>
    <row r="50" spans="1:36" s="523" customFormat="1" ht="22.5">
      <c r="A50" s="1212"/>
      <c r="B50" s="1212">
        <v>1</v>
      </c>
      <c r="C50" s="865"/>
      <c r="D50" s="865"/>
      <c r="E50" s="867"/>
      <c r="F50" s="867"/>
      <c r="G50" s="867"/>
      <c r="H50" s="867"/>
      <c r="I50" s="862"/>
      <c r="J50" s="861"/>
      <c r="K50" s="864"/>
      <c r="L50" s="593" t="str">
        <f>mergeValue(A50) &amp;"."&amp; mergeValue(B50)</f>
        <v>1.1</v>
      </c>
      <c r="M50" s="546" t="s">
        <v>16</v>
      </c>
      <c r="N50" s="646"/>
      <c r="O50" s="1291"/>
      <c r="P50" s="1292"/>
      <c r="Q50" s="1292"/>
      <c r="R50" s="1292"/>
      <c r="S50" s="1292"/>
      <c r="T50" s="1292"/>
      <c r="U50" s="1292"/>
      <c r="V50" s="1293"/>
      <c r="W50" s="630" t="s">
        <v>477</v>
      </c>
      <c r="X50" s="585"/>
      <c r="Y50" s="589"/>
      <c r="Z50" s="589" t="str">
        <f t="shared" si="1"/>
        <v>Территория действия тарифа</v>
      </c>
      <c r="AA50" s="589"/>
      <c r="AB50" s="589"/>
      <c r="AC50" s="589"/>
      <c r="AD50" s="585"/>
      <c r="AE50" s="585"/>
      <c r="AF50" s="585"/>
      <c r="AG50" s="585"/>
      <c r="AH50" s="585"/>
      <c r="AI50" s="585"/>
      <c r="AJ50" s="585"/>
    </row>
    <row r="51" spans="1:36" s="523" customFormat="1" ht="22.5">
      <c r="A51" s="1212"/>
      <c r="B51" s="1212"/>
      <c r="C51" s="1212">
        <v>1</v>
      </c>
      <c r="D51" s="865"/>
      <c r="E51" s="867"/>
      <c r="F51" s="867"/>
      <c r="G51" s="867"/>
      <c r="H51" s="867"/>
      <c r="I51" s="869"/>
      <c r="J51" s="861"/>
      <c r="K51" s="864"/>
      <c r="L51" s="593" t="str">
        <f>mergeValue(A51) &amp;"."&amp; mergeValue(B51)&amp;"."&amp; mergeValue(C51)</f>
        <v>1.1.1</v>
      </c>
      <c r="M51" s="547" t="s">
        <v>7</v>
      </c>
      <c r="N51" s="646"/>
      <c r="O51" s="1291"/>
      <c r="P51" s="1292"/>
      <c r="Q51" s="1292"/>
      <c r="R51" s="1292"/>
      <c r="S51" s="1292"/>
      <c r="T51" s="1292"/>
      <c r="U51" s="1292"/>
      <c r="V51" s="1293"/>
      <c r="W51" s="630" t="s">
        <v>633</v>
      </c>
      <c r="X51" s="585"/>
      <c r="Y51" s="589"/>
      <c r="Z51" s="589" t="str">
        <f t="shared" si="1"/>
        <v xml:space="preserve">Наименование системы теплоснабжения </v>
      </c>
      <c r="AA51" s="589"/>
      <c r="AB51" s="589"/>
      <c r="AC51" s="589"/>
      <c r="AD51" s="585"/>
      <c r="AE51" s="585"/>
      <c r="AF51" s="585"/>
      <c r="AG51" s="585"/>
      <c r="AH51" s="585"/>
      <c r="AI51" s="585"/>
      <c r="AJ51" s="585"/>
    </row>
    <row r="52" spans="1:36" s="523" customFormat="1" ht="22.5">
      <c r="A52" s="1212"/>
      <c r="B52" s="1212"/>
      <c r="C52" s="1212"/>
      <c r="D52" s="1212">
        <v>1</v>
      </c>
      <c r="E52" s="867"/>
      <c r="F52" s="867"/>
      <c r="G52" s="867"/>
      <c r="H52" s="867"/>
      <c r="I52" s="869"/>
      <c r="J52" s="861"/>
      <c r="K52" s="864"/>
      <c r="L52" s="593" t="str">
        <f>mergeValue(A52) &amp;"."&amp; mergeValue(B52)&amp;"."&amp; mergeValue(C52)&amp;"."&amp; mergeValue(D52)</f>
        <v>1.1.1.1</v>
      </c>
      <c r="M52" s="548" t="s">
        <v>22</v>
      </c>
      <c r="N52" s="646"/>
      <c r="O52" s="1291"/>
      <c r="P52" s="1292"/>
      <c r="Q52" s="1292"/>
      <c r="R52" s="1292"/>
      <c r="S52" s="1292"/>
      <c r="T52" s="1292"/>
      <c r="U52" s="1292"/>
      <c r="V52" s="1293"/>
      <c r="W52" s="630" t="s">
        <v>634</v>
      </c>
      <c r="X52" s="585"/>
      <c r="Y52" s="589"/>
      <c r="Z52" s="589" t="str">
        <f t="shared" si="1"/>
        <v xml:space="preserve">Источник тепловой энергии  </v>
      </c>
      <c r="AA52" s="589"/>
      <c r="AB52" s="589"/>
      <c r="AC52" s="589"/>
      <c r="AD52" s="585"/>
      <c r="AE52" s="585"/>
      <c r="AF52" s="585"/>
      <c r="AG52" s="585"/>
      <c r="AH52" s="585"/>
      <c r="AI52" s="585"/>
      <c r="AJ52" s="585"/>
    </row>
    <row r="53" spans="1:36" s="523" customFormat="1" ht="101.25">
      <c r="A53" s="1212"/>
      <c r="B53" s="1212"/>
      <c r="C53" s="1212"/>
      <c r="D53" s="1212"/>
      <c r="E53" s="1212">
        <v>1</v>
      </c>
      <c r="F53" s="867"/>
      <c r="G53" s="867"/>
      <c r="H53" s="865">
        <v>1</v>
      </c>
      <c r="I53" s="1212">
        <v>1</v>
      </c>
      <c r="J53" s="867"/>
      <c r="K53" s="872"/>
      <c r="L53" s="593" t="str">
        <f>mergeValue(A53) &amp;"."&amp; mergeValue(B53)&amp;"."&amp; mergeValue(C53)&amp;"."&amp; mergeValue(D53)&amp;"."&amp; mergeValue(E53)</f>
        <v>1.1.1.1.1</v>
      </c>
      <c r="M53" s="554" t="s">
        <v>9</v>
      </c>
      <c r="N53" s="646"/>
      <c r="O53" s="1215"/>
      <c r="P53" s="1216"/>
      <c r="Q53" s="1216"/>
      <c r="R53" s="1216"/>
      <c r="S53" s="1216"/>
      <c r="T53" s="1216"/>
      <c r="U53" s="1216"/>
      <c r="V53" s="1217"/>
      <c r="W53" s="630" t="s">
        <v>638</v>
      </c>
      <c r="X53" s="585"/>
      <c r="Y53" s="589"/>
      <c r="Z53" s="589" t="str">
        <f t="shared" si="1"/>
        <v>Схема подключения теплопотребляющей установки к коллектору источника тепловой энергии</v>
      </c>
      <c r="AA53" s="589"/>
      <c r="AB53" s="589"/>
      <c r="AC53" s="589"/>
      <c r="AD53" s="585"/>
      <c r="AE53" s="585"/>
      <c r="AF53" s="585"/>
      <c r="AG53" s="585"/>
      <c r="AH53" s="585"/>
      <c r="AI53" s="585"/>
      <c r="AJ53" s="585"/>
    </row>
    <row r="54" spans="1:36" s="523" customFormat="1" ht="90">
      <c r="A54" s="1212"/>
      <c r="B54" s="1212"/>
      <c r="C54" s="1212"/>
      <c r="D54" s="1212"/>
      <c r="E54" s="1212"/>
      <c r="F54" s="1212">
        <v>1</v>
      </c>
      <c r="G54" s="865"/>
      <c r="H54" s="865"/>
      <c r="I54" s="1212"/>
      <c r="J54" s="1212">
        <v>1</v>
      </c>
      <c r="K54" s="873"/>
      <c r="L54" s="593" t="str">
        <f>mergeValue(A54) &amp;"."&amp; mergeValue(B54)&amp;"."&amp; mergeValue(C54)&amp;"."&amp; mergeValue(D54)&amp;"."&amp; mergeValue(E54)&amp;"."&amp; mergeValue(F54)</f>
        <v>1.1.1.1.1.1</v>
      </c>
      <c r="M54" s="555" t="s">
        <v>10</v>
      </c>
      <c r="N54" s="646"/>
      <c r="O54" s="1215"/>
      <c r="P54" s="1216"/>
      <c r="Q54" s="1216"/>
      <c r="R54" s="1216"/>
      <c r="S54" s="1216"/>
      <c r="T54" s="1216"/>
      <c r="U54" s="1216"/>
      <c r="V54" s="1217"/>
      <c r="W54" s="630" t="s">
        <v>636</v>
      </c>
      <c r="X54" s="585"/>
      <c r="Y54" s="589"/>
      <c r="Z54" s="589" t="str">
        <f t="shared" si="1"/>
        <v>Группа потребителей</v>
      </c>
      <c r="AA54" s="589"/>
      <c r="AB54" s="589"/>
      <c r="AC54" s="589"/>
      <c r="AD54" s="585"/>
      <c r="AE54" s="585"/>
      <c r="AF54" s="585"/>
      <c r="AG54" s="585"/>
      <c r="AH54" s="585"/>
      <c r="AI54" s="585"/>
      <c r="AJ54" s="585"/>
    </row>
    <row r="55" spans="1:36" s="523" customFormat="1" ht="195.75" customHeight="1">
      <c r="A55" s="1212"/>
      <c r="B55" s="1212"/>
      <c r="C55" s="1212"/>
      <c r="D55" s="1212"/>
      <c r="E55" s="1212"/>
      <c r="F55" s="1212"/>
      <c r="G55" s="865">
        <v>1</v>
      </c>
      <c r="H55" s="865"/>
      <c r="I55" s="1212"/>
      <c r="J55" s="1212"/>
      <c r="K55" s="873">
        <v>1</v>
      </c>
      <c r="L55" s="593" t="str">
        <f>mergeValue(A55) &amp;"."&amp; mergeValue(B55)&amp;"."&amp; mergeValue(C55)&amp;"."&amp; mergeValue(D55)&amp;"."&amp; mergeValue(E55)&amp;"."&amp; mergeValue(F55)&amp;"."&amp; mergeValue(G55)</f>
        <v>1.1.1.1.1.1.1</v>
      </c>
      <c r="M55" s="1069"/>
      <c r="N55" s="646"/>
      <c r="O55" s="562"/>
      <c r="P55" s="562"/>
      <c r="Q55" s="1094"/>
      <c r="R55" s="1218"/>
      <c r="S55" s="1219" t="s">
        <v>84</v>
      </c>
      <c r="T55" s="1218"/>
      <c r="U55" s="1219" t="s">
        <v>84</v>
      </c>
      <c r="V55" s="562"/>
      <c r="W55" s="1211" t="s">
        <v>655</v>
      </c>
      <c r="X55" s="585" t="str">
        <f>strCheckDate(O56:V56)</f>
        <v/>
      </c>
      <c r="Y55" s="589"/>
      <c r="Z55" s="589" t="str">
        <f t="shared" si="1"/>
        <v/>
      </c>
      <c r="AA55" s="589"/>
      <c r="AB55" s="589"/>
      <c r="AC55" s="589"/>
      <c r="AD55" s="585"/>
      <c r="AE55" s="585"/>
      <c r="AF55" s="585"/>
      <c r="AG55" s="585"/>
      <c r="AH55" s="585"/>
      <c r="AI55" s="585"/>
      <c r="AJ55" s="585"/>
    </row>
    <row r="56" spans="1:36" s="523" customFormat="1" ht="14.25" hidden="1" customHeight="1">
      <c r="A56" s="1212"/>
      <c r="B56" s="1212"/>
      <c r="C56" s="1212"/>
      <c r="D56" s="1212"/>
      <c r="E56" s="1212"/>
      <c r="F56" s="1212"/>
      <c r="G56" s="865"/>
      <c r="H56" s="865"/>
      <c r="I56" s="1212"/>
      <c r="J56" s="1212"/>
      <c r="K56" s="873"/>
      <c r="L56" s="600"/>
      <c r="M56" s="646"/>
      <c r="N56" s="646"/>
      <c r="O56" s="562"/>
      <c r="P56" s="562"/>
      <c r="Q56" s="584" t="str">
        <f>R55 &amp; "-" &amp; T55</f>
        <v>-</v>
      </c>
      <c r="R56" s="1218"/>
      <c r="S56" s="1219"/>
      <c r="T56" s="1218"/>
      <c r="U56" s="1219"/>
      <c r="V56" s="562"/>
      <c r="W56" s="1211"/>
      <c r="X56" s="585"/>
      <c r="Y56" s="589"/>
      <c r="Z56" s="589" t="str">
        <f t="shared" si="1"/>
        <v/>
      </c>
      <c r="AA56" s="589"/>
      <c r="AB56" s="589"/>
      <c r="AC56" s="589"/>
      <c r="AD56" s="585"/>
      <c r="AE56" s="585"/>
      <c r="AF56" s="585"/>
      <c r="AG56" s="585"/>
      <c r="AH56" s="585"/>
      <c r="AI56" s="585"/>
      <c r="AJ56" s="585"/>
    </row>
    <row r="57" spans="1:36" s="523" customFormat="1" ht="15" customHeight="1">
      <c r="A57" s="1212"/>
      <c r="B57" s="1212"/>
      <c r="C57" s="1212"/>
      <c r="D57" s="1212"/>
      <c r="E57" s="1212"/>
      <c r="F57" s="1212"/>
      <c r="G57" s="867"/>
      <c r="H57" s="865"/>
      <c r="I57" s="1212"/>
      <c r="J57" s="1212"/>
      <c r="K57" s="872"/>
      <c r="L57" s="538"/>
      <c r="M57" s="557" t="s">
        <v>25</v>
      </c>
      <c r="N57" s="564"/>
      <c r="O57" s="564"/>
      <c r="P57" s="564"/>
      <c r="Q57" s="564"/>
      <c r="R57" s="564"/>
      <c r="S57" s="564"/>
      <c r="T57" s="564"/>
      <c r="U57" s="564"/>
      <c r="V57" s="560"/>
      <c r="W57" s="1211"/>
      <c r="X57" s="585"/>
      <c r="Y57" s="589"/>
      <c r="Z57" s="589" t="str">
        <f t="shared" si="1"/>
        <v>Добавить вид теплоносителя (параметры теплоносителя)</v>
      </c>
      <c r="AA57" s="589"/>
      <c r="AB57" s="589"/>
      <c r="AC57" s="589"/>
      <c r="AD57" s="585"/>
      <c r="AE57" s="585"/>
      <c r="AF57" s="585"/>
      <c r="AG57" s="585"/>
      <c r="AH57" s="585"/>
      <c r="AI57" s="585"/>
      <c r="AJ57" s="585"/>
    </row>
    <row r="58" spans="1:36" s="523" customFormat="1" ht="15" customHeight="1">
      <c r="A58" s="1212"/>
      <c r="B58" s="1212"/>
      <c r="C58" s="1212"/>
      <c r="D58" s="1212"/>
      <c r="E58" s="1212"/>
      <c r="F58" s="867"/>
      <c r="G58" s="867"/>
      <c r="H58" s="865"/>
      <c r="I58" s="1212"/>
      <c r="J58" s="867"/>
      <c r="K58" s="872"/>
      <c r="L58" s="538"/>
      <c r="M58" s="556" t="s">
        <v>11</v>
      </c>
      <c r="N58" s="564"/>
      <c r="O58" s="564"/>
      <c r="P58" s="564"/>
      <c r="Q58" s="564"/>
      <c r="R58" s="564"/>
      <c r="S58" s="564"/>
      <c r="T58" s="564"/>
      <c r="U58" s="563"/>
      <c r="V58" s="564"/>
      <c r="W58" s="665"/>
      <c r="X58" s="585"/>
      <c r="Y58" s="589"/>
      <c r="Z58" s="589" t="str">
        <f t="shared" si="1"/>
        <v>Добавить группу потребителей</v>
      </c>
      <c r="AA58" s="589"/>
      <c r="AB58" s="589"/>
      <c r="AC58" s="589"/>
      <c r="AD58" s="585"/>
      <c r="AE58" s="585"/>
      <c r="AF58" s="585"/>
      <c r="AG58" s="585"/>
      <c r="AH58" s="585"/>
      <c r="AI58" s="585"/>
      <c r="AJ58" s="585"/>
    </row>
    <row r="59" spans="1:36" s="523" customFormat="1" ht="15" customHeight="1">
      <c r="A59" s="1212"/>
      <c r="B59" s="1212"/>
      <c r="C59" s="1212"/>
      <c r="D59" s="1212"/>
      <c r="E59" s="871"/>
      <c r="F59" s="867"/>
      <c r="G59" s="867"/>
      <c r="H59" s="867"/>
      <c r="I59" s="863"/>
      <c r="J59" s="860"/>
      <c r="K59" s="870"/>
      <c r="L59" s="538"/>
      <c r="M59" s="551" t="s">
        <v>12</v>
      </c>
      <c r="N59" s="564"/>
      <c r="O59" s="564"/>
      <c r="P59" s="564"/>
      <c r="Q59" s="564"/>
      <c r="R59" s="564"/>
      <c r="S59" s="564"/>
      <c r="T59" s="564"/>
      <c r="U59" s="563"/>
      <c r="V59" s="564"/>
      <c r="W59" s="665"/>
      <c r="X59" s="585"/>
      <c r="Y59" s="589"/>
      <c r="Z59" s="589" t="str">
        <f t="shared" si="1"/>
        <v>Добавить схему подключения</v>
      </c>
      <c r="AA59" s="589"/>
      <c r="AB59" s="589"/>
      <c r="AC59" s="589"/>
      <c r="AD59" s="585"/>
      <c r="AE59" s="585"/>
      <c r="AF59" s="585"/>
      <c r="AG59" s="585"/>
      <c r="AH59" s="585"/>
      <c r="AI59" s="585"/>
      <c r="AJ59" s="585"/>
    </row>
    <row r="60" spans="1:36" s="523" customFormat="1" ht="15" customHeight="1">
      <c r="A60" s="1212"/>
      <c r="B60" s="1212"/>
      <c r="C60" s="1212"/>
      <c r="D60" s="871"/>
      <c r="E60" s="871"/>
      <c r="F60" s="867"/>
      <c r="G60" s="867"/>
      <c r="H60" s="867"/>
      <c r="I60" s="863"/>
      <c r="J60" s="860"/>
      <c r="K60" s="870"/>
      <c r="L60" s="538"/>
      <c r="M60" s="550" t="s">
        <v>17</v>
      </c>
      <c r="N60" s="564"/>
      <c r="O60" s="564"/>
      <c r="P60" s="564"/>
      <c r="Q60" s="564"/>
      <c r="R60" s="564"/>
      <c r="S60" s="564"/>
      <c r="T60" s="564"/>
      <c r="U60" s="563"/>
      <c r="V60" s="564"/>
      <c r="W60" s="665"/>
      <c r="X60" s="585"/>
      <c r="Y60" s="589"/>
      <c r="Z60" s="589" t="str">
        <f t="shared" si="1"/>
        <v>Добавить источник тепловой энергии</v>
      </c>
      <c r="AA60" s="589"/>
      <c r="AB60" s="589"/>
      <c r="AC60" s="589"/>
      <c r="AD60" s="585"/>
      <c r="AE60" s="585"/>
      <c r="AF60" s="585"/>
      <c r="AG60" s="585"/>
      <c r="AH60" s="585"/>
      <c r="AI60" s="585"/>
      <c r="AJ60" s="585"/>
    </row>
    <row r="61" spans="1:36" s="523" customFormat="1" ht="15" customHeight="1">
      <c r="A61" s="1212"/>
      <c r="B61" s="1212"/>
      <c r="C61" s="871"/>
      <c r="D61" s="871"/>
      <c r="E61" s="871"/>
      <c r="F61" s="871"/>
      <c r="G61" s="876"/>
      <c r="H61" s="863"/>
      <c r="I61" s="874"/>
      <c r="J61" s="860"/>
      <c r="K61" s="875"/>
      <c r="L61" s="538"/>
      <c r="M61" s="549" t="s">
        <v>18</v>
      </c>
      <c r="N61" s="564"/>
      <c r="O61" s="564"/>
      <c r="P61" s="564"/>
      <c r="Q61" s="564"/>
      <c r="R61" s="564"/>
      <c r="S61" s="564"/>
      <c r="T61" s="564"/>
      <c r="U61" s="563"/>
      <c r="V61" s="564"/>
      <c r="W61" s="665"/>
      <c r="X61" s="585"/>
      <c r="Y61" s="589"/>
      <c r="Z61" s="589" t="str">
        <f t="shared" si="1"/>
        <v>Добавить наименование системы теплоснабжения</v>
      </c>
      <c r="AA61" s="589"/>
      <c r="AB61" s="589"/>
      <c r="AC61" s="589"/>
      <c r="AD61" s="585"/>
      <c r="AE61" s="585"/>
      <c r="AF61" s="585"/>
      <c r="AG61" s="585"/>
      <c r="AH61" s="585"/>
      <c r="AI61" s="585"/>
      <c r="AJ61" s="585"/>
    </row>
    <row r="62" spans="1:36" s="523" customFormat="1" ht="15" customHeight="1">
      <c r="A62" s="1212"/>
      <c r="B62" s="871"/>
      <c r="C62" s="871"/>
      <c r="D62" s="871"/>
      <c r="E62" s="871"/>
      <c r="F62" s="871"/>
      <c r="G62" s="876"/>
      <c r="H62" s="863"/>
      <c r="I62" s="863"/>
      <c r="J62" s="860"/>
      <c r="K62" s="870"/>
      <c r="L62" s="538"/>
      <c r="M62" s="558" t="s">
        <v>19</v>
      </c>
      <c r="N62" s="564"/>
      <c r="O62" s="564"/>
      <c r="P62" s="564"/>
      <c r="Q62" s="564"/>
      <c r="R62" s="564"/>
      <c r="S62" s="564"/>
      <c r="T62" s="564"/>
      <c r="U62" s="563"/>
      <c r="V62" s="564"/>
      <c r="W62" s="665"/>
      <c r="X62" s="585"/>
      <c r="Y62" s="589"/>
      <c r="Z62" s="589" t="str">
        <f t="shared" si="1"/>
        <v>Добавить территорию действия тарифа</v>
      </c>
      <c r="AA62" s="589"/>
      <c r="AB62" s="589"/>
      <c r="AC62" s="589"/>
      <c r="AD62" s="585"/>
      <c r="AE62" s="585"/>
      <c r="AF62" s="585"/>
      <c r="AG62" s="585"/>
      <c r="AH62" s="585"/>
      <c r="AI62" s="585"/>
      <c r="AJ62" s="585"/>
    </row>
    <row r="63" spans="1:36" s="522" customFormat="1" ht="15" customHeight="1">
      <c r="A63" s="859"/>
      <c r="B63" s="859"/>
      <c r="C63" s="859"/>
      <c r="D63" s="859"/>
      <c r="E63" s="859"/>
      <c r="F63" s="859"/>
      <c r="G63" s="859"/>
      <c r="H63" s="859"/>
      <c r="I63" s="859"/>
      <c r="J63" s="859"/>
      <c r="K63" s="859"/>
      <c r="L63" s="492"/>
      <c r="M63" s="565" t="s">
        <v>309</v>
      </c>
      <c r="N63" s="564"/>
      <c r="O63" s="564"/>
      <c r="P63" s="564"/>
      <c r="Q63" s="564"/>
      <c r="R63" s="564"/>
      <c r="S63" s="564"/>
      <c r="T63" s="564"/>
      <c r="U63" s="563"/>
      <c r="V63" s="765"/>
      <c r="W63" s="765"/>
      <c r="X63" s="765"/>
      <c r="Y63" s="765"/>
      <c r="Z63" s="765"/>
      <c r="AA63" s="765"/>
      <c r="AB63" s="764"/>
      <c r="AC63" s="765"/>
      <c r="AD63" s="665"/>
      <c r="AE63" s="587"/>
      <c r="AF63" s="587"/>
      <c r="AG63" s="587"/>
      <c r="AH63" s="587"/>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3" customFormat="1" ht="22.5">
      <c r="A67" s="1212">
        <v>1</v>
      </c>
      <c r="B67" s="883"/>
      <c r="C67" s="883"/>
      <c r="D67" s="883"/>
      <c r="E67" s="884"/>
      <c r="F67" s="885"/>
      <c r="G67" s="885"/>
      <c r="H67" s="885"/>
      <c r="I67" s="886"/>
      <c r="J67" s="881"/>
      <c r="K67" s="888"/>
      <c r="L67" s="593">
        <f>mergeValue(A67)</f>
        <v>1</v>
      </c>
      <c r="M67" s="641" t="s">
        <v>20</v>
      </c>
      <c r="N67" s="646"/>
      <c r="O67" s="1291"/>
      <c r="P67" s="1292"/>
      <c r="Q67" s="1292"/>
      <c r="R67" s="1292"/>
      <c r="S67" s="1292"/>
      <c r="T67" s="1292"/>
      <c r="U67" s="1292"/>
      <c r="V67" s="1293"/>
      <c r="W67" s="630" t="s">
        <v>476</v>
      </c>
      <c r="X67" s="585"/>
      <c r="Y67" s="589"/>
      <c r="Z67" s="589" t="str">
        <f t="shared" ref="Z67:Z80" si="2">IF(M67="","",M67 )</f>
        <v>Наименование тарифа</v>
      </c>
      <c r="AA67" s="589"/>
      <c r="AB67" s="589"/>
      <c r="AC67" s="589"/>
      <c r="AD67" s="585"/>
      <c r="AE67" s="585"/>
      <c r="AF67" s="585"/>
      <c r="AG67" s="585"/>
      <c r="AH67" s="585"/>
      <c r="AI67" s="585"/>
      <c r="AJ67" s="585"/>
    </row>
    <row r="68" spans="1:36" s="523" customFormat="1" ht="22.5">
      <c r="A68" s="1212"/>
      <c r="B68" s="1212">
        <v>1</v>
      </c>
      <c r="C68" s="883"/>
      <c r="D68" s="883"/>
      <c r="E68" s="885"/>
      <c r="F68" s="885"/>
      <c r="G68" s="885"/>
      <c r="H68" s="885"/>
      <c r="I68" s="880"/>
      <c r="J68" s="879"/>
      <c r="K68" s="882"/>
      <c r="L68" s="593" t="str">
        <f>mergeValue(A68) &amp;"."&amp; mergeValue(B68)</f>
        <v>1.1</v>
      </c>
      <c r="M68" s="546" t="s">
        <v>16</v>
      </c>
      <c r="N68" s="646"/>
      <c r="O68" s="1291"/>
      <c r="P68" s="1292"/>
      <c r="Q68" s="1292"/>
      <c r="R68" s="1292"/>
      <c r="S68" s="1292"/>
      <c r="T68" s="1292"/>
      <c r="U68" s="1292"/>
      <c r="V68" s="1293"/>
      <c r="W68" s="630" t="s">
        <v>477</v>
      </c>
      <c r="X68" s="585"/>
      <c r="Y68" s="589"/>
      <c r="Z68" s="589" t="str">
        <f t="shared" si="2"/>
        <v>Территория действия тарифа</v>
      </c>
      <c r="AA68" s="589"/>
      <c r="AB68" s="589"/>
      <c r="AC68" s="589"/>
      <c r="AD68" s="585"/>
      <c r="AE68" s="585"/>
      <c r="AF68" s="585"/>
      <c r="AG68" s="585"/>
      <c r="AH68" s="585"/>
      <c r="AI68" s="585"/>
      <c r="AJ68" s="585"/>
    </row>
    <row r="69" spans="1:36" s="523" customFormat="1" ht="22.5">
      <c r="A69" s="1212"/>
      <c r="B69" s="1212"/>
      <c r="C69" s="1212">
        <v>1</v>
      </c>
      <c r="D69" s="883"/>
      <c r="E69" s="885"/>
      <c r="F69" s="885"/>
      <c r="G69" s="885"/>
      <c r="H69" s="885"/>
      <c r="I69" s="887"/>
      <c r="J69" s="879"/>
      <c r="K69" s="882"/>
      <c r="L69" s="593" t="str">
        <f>mergeValue(A69) &amp;"."&amp; mergeValue(B69)&amp;"."&amp; mergeValue(C69)</f>
        <v>1.1.1</v>
      </c>
      <c r="M69" s="547" t="s">
        <v>7</v>
      </c>
      <c r="N69" s="646"/>
      <c r="O69" s="1291"/>
      <c r="P69" s="1292"/>
      <c r="Q69" s="1292"/>
      <c r="R69" s="1292"/>
      <c r="S69" s="1292"/>
      <c r="T69" s="1292"/>
      <c r="U69" s="1292"/>
      <c r="V69" s="1293"/>
      <c r="W69" s="630" t="s">
        <v>633</v>
      </c>
      <c r="X69" s="585"/>
      <c r="Y69" s="589"/>
      <c r="Z69" s="589" t="str">
        <f t="shared" si="2"/>
        <v xml:space="preserve">Наименование системы теплоснабжения </v>
      </c>
      <c r="AA69" s="589"/>
      <c r="AB69" s="589"/>
      <c r="AC69" s="589"/>
      <c r="AD69" s="585"/>
      <c r="AE69" s="585"/>
      <c r="AF69" s="585"/>
      <c r="AG69" s="585"/>
      <c r="AH69" s="585"/>
      <c r="AI69" s="585"/>
      <c r="AJ69" s="585"/>
    </row>
    <row r="70" spans="1:36" s="523" customFormat="1" ht="22.5">
      <c r="A70" s="1212"/>
      <c r="B70" s="1212"/>
      <c r="C70" s="1212"/>
      <c r="D70" s="1212">
        <v>1</v>
      </c>
      <c r="E70" s="885"/>
      <c r="F70" s="885"/>
      <c r="G70" s="885"/>
      <c r="H70" s="885"/>
      <c r="I70" s="887"/>
      <c r="J70" s="879"/>
      <c r="K70" s="882"/>
      <c r="L70" s="593" t="str">
        <f>mergeValue(A70) &amp;"."&amp; mergeValue(B70)&amp;"."&amp; mergeValue(C70)&amp;"."&amp; mergeValue(D70)</f>
        <v>1.1.1.1</v>
      </c>
      <c r="M70" s="548" t="s">
        <v>22</v>
      </c>
      <c r="N70" s="646"/>
      <c r="O70" s="1291"/>
      <c r="P70" s="1292"/>
      <c r="Q70" s="1292"/>
      <c r="R70" s="1292"/>
      <c r="S70" s="1292"/>
      <c r="T70" s="1292"/>
      <c r="U70" s="1292"/>
      <c r="V70" s="1293"/>
      <c r="W70" s="630" t="s">
        <v>634</v>
      </c>
      <c r="X70" s="585"/>
      <c r="Y70" s="589"/>
      <c r="Z70" s="589" t="str">
        <f t="shared" si="2"/>
        <v xml:space="preserve">Источник тепловой энергии  </v>
      </c>
      <c r="AA70" s="589"/>
      <c r="AB70" s="589"/>
      <c r="AC70" s="589"/>
      <c r="AD70" s="585"/>
      <c r="AE70" s="585"/>
      <c r="AF70" s="585"/>
      <c r="AG70" s="585"/>
      <c r="AH70" s="585"/>
      <c r="AI70" s="585"/>
      <c r="AJ70" s="585"/>
    </row>
    <row r="71" spans="1:36" s="523" customFormat="1" ht="101.25">
      <c r="A71" s="1212"/>
      <c r="B71" s="1212"/>
      <c r="C71" s="1212"/>
      <c r="D71" s="1212"/>
      <c r="E71" s="1212">
        <v>1</v>
      </c>
      <c r="F71" s="885"/>
      <c r="G71" s="885"/>
      <c r="H71" s="883">
        <v>1</v>
      </c>
      <c r="I71" s="1212">
        <v>1</v>
      </c>
      <c r="J71" s="885"/>
      <c r="K71" s="890"/>
      <c r="L71" s="593" t="str">
        <f>mergeValue(A71) &amp;"."&amp; mergeValue(B71)&amp;"."&amp; mergeValue(C71)&amp;"."&amp; mergeValue(D71)&amp;"."&amp; mergeValue(E71)</f>
        <v>1.1.1.1.1</v>
      </c>
      <c r="M71" s="554" t="s">
        <v>9</v>
      </c>
      <c r="N71" s="646"/>
      <c r="O71" s="1215"/>
      <c r="P71" s="1216"/>
      <c r="Q71" s="1216"/>
      <c r="R71" s="1216"/>
      <c r="S71" s="1216"/>
      <c r="T71" s="1216"/>
      <c r="U71" s="1216"/>
      <c r="V71" s="1217"/>
      <c r="W71" s="630" t="s">
        <v>638</v>
      </c>
      <c r="X71" s="585"/>
      <c r="Y71" s="589"/>
      <c r="Z71" s="589" t="str">
        <f t="shared" si="2"/>
        <v>Схема подключения теплопотребляющей установки к коллектору источника тепловой энергии</v>
      </c>
      <c r="AA71" s="589"/>
      <c r="AB71" s="589"/>
      <c r="AC71" s="589"/>
      <c r="AD71" s="585"/>
      <c r="AE71" s="585"/>
      <c r="AF71" s="585"/>
      <c r="AG71" s="585"/>
      <c r="AH71" s="585"/>
      <c r="AI71" s="585"/>
      <c r="AJ71" s="585"/>
    </row>
    <row r="72" spans="1:36" s="523" customFormat="1" ht="90">
      <c r="A72" s="1212"/>
      <c r="B72" s="1212"/>
      <c r="C72" s="1212"/>
      <c r="D72" s="1212"/>
      <c r="E72" s="1212"/>
      <c r="F72" s="1212">
        <v>1</v>
      </c>
      <c r="G72" s="883"/>
      <c r="H72" s="883"/>
      <c r="I72" s="1212"/>
      <c r="J72" s="1212">
        <v>1</v>
      </c>
      <c r="K72" s="891"/>
      <c r="L72" s="593" t="str">
        <f>mergeValue(A72) &amp;"."&amp; mergeValue(B72)&amp;"."&amp; mergeValue(C72)&amp;"."&amp; mergeValue(D72)&amp;"."&amp; mergeValue(E72)&amp;"."&amp; mergeValue(F72)</f>
        <v>1.1.1.1.1.1</v>
      </c>
      <c r="M72" s="555" t="s">
        <v>10</v>
      </c>
      <c r="N72" s="646"/>
      <c r="O72" s="1215"/>
      <c r="P72" s="1216"/>
      <c r="Q72" s="1216"/>
      <c r="R72" s="1216"/>
      <c r="S72" s="1216"/>
      <c r="T72" s="1216"/>
      <c r="U72" s="1216"/>
      <c r="V72" s="1217"/>
      <c r="W72" s="630" t="s">
        <v>636</v>
      </c>
      <c r="X72" s="585"/>
      <c r="Y72" s="589"/>
      <c r="Z72" s="589" t="str">
        <f t="shared" si="2"/>
        <v>Группа потребителей</v>
      </c>
      <c r="AA72" s="589"/>
      <c r="AB72" s="589"/>
      <c r="AC72" s="589"/>
      <c r="AD72" s="585"/>
      <c r="AE72" s="585"/>
      <c r="AF72" s="585"/>
      <c r="AG72" s="585"/>
      <c r="AH72" s="585"/>
      <c r="AI72" s="585"/>
      <c r="AJ72" s="585"/>
    </row>
    <row r="73" spans="1:36" s="523" customFormat="1" ht="195.75" customHeight="1">
      <c r="A73" s="1212"/>
      <c r="B73" s="1212"/>
      <c r="C73" s="1212"/>
      <c r="D73" s="1212"/>
      <c r="E73" s="1212"/>
      <c r="F73" s="1212"/>
      <c r="G73" s="883">
        <v>1</v>
      </c>
      <c r="H73" s="883"/>
      <c r="I73" s="1212"/>
      <c r="J73" s="1212"/>
      <c r="K73" s="891">
        <v>1</v>
      </c>
      <c r="L73" s="593" t="str">
        <f>mergeValue(A73) &amp;"."&amp; mergeValue(B73)&amp;"."&amp; mergeValue(C73)&amp;"."&amp; mergeValue(D73)&amp;"."&amp; mergeValue(E73)&amp;"."&amp; mergeValue(F73)&amp;"."&amp; mergeValue(G73)</f>
        <v>1.1.1.1.1.1.1</v>
      </c>
      <c r="M73" s="1069"/>
      <c r="N73" s="646"/>
      <c r="O73" s="562"/>
      <c r="P73" s="562"/>
      <c r="Q73" s="1094"/>
      <c r="R73" s="1218"/>
      <c r="S73" s="1219" t="s">
        <v>84</v>
      </c>
      <c r="T73" s="1218"/>
      <c r="U73" s="1219" t="s">
        <v>84</v>
      </c>
      <c r="V73" s="562"/>
      <c r="W73" s="1211" t="s">
        <v>655</v>
      </c>
      <c r="X73" s="585" t="str">
        <f>strCheckDate(O74:V74)</f>
        <v/>
      </c>
      <c r="Y73" s="589"/>
      <c r="Z73" s="589" t="str">
        <f t="shared" si="2"/>
        <v/>
      </c>
      <c r="AA73" s="589"/>
      <c r="AB73" s="589"/>
      <c r="AC73" s="589"/>
      <c r="AD73" s="585"/>
      <c r="AE73" s="585"/>
      <c r="AF73" s="585"/>
      <c r="AG73" s="585"/>
      <c r="AH73" s="585"/>
      <c r="AI73" s="585"/>
      <c r="AJ73" s="585"/>
    </row>
    <row r="74" spans="1:36" s="523" customFormat="1" ht="14.25" hidden="1" customHeight="1">
      <c r="A74" s="1212"/>
      <c r="B74" s="1212"/>
      <c r="C74" s="1212"/>
      <c r="D74" s="1212"/>
      <c r="E74" s="1212"/>
      <c r="F74" s="1212"/>
      <c r="G74" s="883"/>
      <c r="H74" s="883"/>
      <c r="I74" s="1212"/>
      <c r="J74" s="1212"/>
      <c r="K74" s="891"/>
      <c r="L74" s="600"/>
      <c r="M74" s="646"/>
      <c r="N74" s="646"/>
      <c r="O74" s="562"/>
      <c r="P74" s="562"/>
      <c r="Q74" s="584" t="str">
        <f>R73 &amp; "-" &amp; T73</f>
        <v>-</v>
      </c>
      <c r="R74" s="1218"/>
      <c r="S74" s="1219"/>
      <c r="T74" s="1218"/>
      <c r="U74" s="1219"/>
      <c r="V74" s="562"/>
      <c r="W74" s="1211"/>
      <c r="X74" s="585"/>
      <c r="Y74" s="589"/>
      <c r="Z74" s="589" t="str">
        <f t="shared" si="2"/>
        <v/>
      </c>
      <c r="AA74" s="589"/>
      <c r="AB74" s="589"/>
      <c r="AC74" s="589"/>
      <c r="AD74" s="585"/>
      <c r="AE74" s="585"/>
      <c r="AF74" s="585"/>
      <c r="AG74" s="585"/>
      <c r="AH74" s="585"/>
      <c r="AI74" s="585"/>
      <c r="AJ74" s="585"/>
    </row>
    <row r="75" spans="1:36" s="523" customFormat="1" ht="15" customHeight="1">
      <c r="A75" s="1212"/>
      <c r="B75" s="1212"/>
      <c r="C75" s="1212"/>
      <c r="D75" s="1212"/>
      <c r="E75" s="1212"/>
      <c r="F75" s="1212"/>
      <c r="G75" s="885"/>
      <c r="H75" s="883"/>
      <c r="I75" s="1212"/>
      <c r="J75" s="1212"/>
      <c r="K75" s="890"/>
      <c r="L75" s="538"/>
      <c r="M75" s="557" t="s">
        <v>25</v>
      </c>
      <c r="N75" s="564"/>
      <c r="O75" s="564"/>
      <c r="P75" s="564"/>
      <c r="Q75" s="564"/>
      <c r="R75" s="564"/>
      <c r="S75" s="564"/>
      <c r="T75" s="564"/>
      <c r="U75" s="564"/>
      <c r="V75" s="560"/>
      <c r="W75" s="1211"/>
      <c r="X75" s="585"/>
      <c r="Y75" s="589"/>
      <c r="Z75" s="589" t="str">
        <f t="shared" si="2"/>
        <v>Добавить вид теплоносителя (параметры теплоносителя)</v>
      </c>
      <c r="AA75" s="589"/>
      <c r="AB75" s="589"/>
      <c r="AC75" s="589"/>
      <c r="AD75" s="585"/>
      <c r="AE75" s="585"/>
      <c r="AF75" s="585"/>
      <c r="AG75" s="585"/>
      <c r="AH75" s="585"/>
      <c r="AI75" s="585"/>
      <c r="AJ75" s="585"/>
    </row>
    <row r="76" spans="1:36" s="523" customFormat="1" ht="15" customHeight="1">
      <c r="A76" s="1212"/>
      <c r="B76" s="1212"/>
      <c r="C76" s="1212"/>
      <c r="D76" s="1212"/>
      <c r="E76" s="1212"/>
      <c r="F76" s="885"/>
      <c r="G76" s="885"/>
      <c r="H76" s="883"/>
      <c r="I76" s="1212"/>
      <c r="J76" s="885"/>
      <c r="K76" s="890"/>
      <c r="L76" s="538"/>
      <c r="M76" s="556" t="s">
        <v>11</v>
      </c>
      <c r="N76" s="564"/>
      <c r="O76" s="564"/>
      <c r="P76" s="564"/>
      <c r="Q76" s="564"/>
      <c r="R76" s="564"/>
      <c r="S76" s="564"/>
      <c r="T76" s="564"/>
      <c r="U76" s="563"/>
      <c r="V76" s="564"/>
      <c r="W76" s="665"/>
      <c r="X76" s="585"/>
      <c r="Y76" s="589"/>
      <c r="Z76" s="589" t="str">
        <f t="shared" si="2"/>
        <v>Добавить группу потребителей</v>
      </c>
      <c r="AA76" s="589"/>
      <c r="AB76" s="589"/>
      <c r="AC76" s="589"/>
      <c r="AD76" s="585"/>
      <c r="AE76" s="585"/>
      <c r="AF76" s="585"/>
      <c r="AG76" s="585"/>
      <c r="AH76" s="585"/>
      <c r="AI76" s="585"/>
      <c r="AJ76" s="585"/>
    </row>
    <row r="77" spans="1:36" s="523" customFormat="1" ht="15" customHeight="1">
      <c r="A77" s="1212"/>
      <c r="B77" s="1212"/>
      <c r="C77" s="1212"/>
      <c r="D77" s="1212"/>
      <c r="E77" s="889"/>
      <c r="F77" s="885"/>
      <c r="G77" s="885"/>
      <c r="H77" s="885"/>
      <c r="I77" s="881"/>
      <c r="J77" s="878"/>
      <c r="K77" s="888"/>
      <c r="L77" s="538"/>
      <c r="M77" s="551" t="s">
        <v>12</v>
      </c>
      <c r="N77" s="564"/>
      <c r="O77" s="564"/>
      <c r="P77" s="564"/>
      <c r="Q77" s="564"/>
      <c r="R77" s="564"/>
      <c r="S77" s="564"/>
      <c r="T77" s="564"/>
      <c r="U77" s="563"/>
      <c r="V77" s="564"/>
      <c r="W77" s="665"/>
      <c r="X77" s="585"/>
      <c r="Y77" s="589"/>
      <c r="Z77" s="589" t="str">
        <f t="shared" si="2"/>
        <v>Добавить схему подключения</v>
      </c>
      <c r="AA77" s="589"/>
      <c r="AB77" s="589"/>
      <c r="AC77" s="589"/>
      <c r="AD77" s="585"/>
      <c r="AE77" s="585"/>
      <c r="AF77" s="585"/>
      <c r="AG77" s="585"/>
      <c r="AH77" s="585"/>
      <c r="AI77" s="585"/>
      <c r="AJ77" s="585"/>
    </row>
    <row r="78" spans="1:36" s="523" customFormat="1" ht="15" customHeight="1">
      <c r="A78" s="1212"/>
      <c r="B78" s="1212"/>
      <c r="C78" s="1212"/>
      <c r="D78" s="889"/>
      <c r="E78" s="889"/>
      <c r="F78" s="885"/>
      <c r="G78" s="885"/>
      <c r="H78" s="885"/>
      <c r="I78" s="881"/>
      <c r="J78" s="878"/>
      <c r="K78" s="888"/>
      <c r="L78" s="538"/>
      <c r="M78" s="550" t="s">
        <v>17</v>
      </c>
      <c r="N78" s="564"/>
      <c r="O78" s="564"/>
      <c r="P78" s="564"/>
      <c r="Q78" s="564"/>
      <c r="R78" s="564"/>
      <c r="S78" s="564"/>
      <c r="T78" s="564"/>
      <c r="U78" s="563"/>
      <c r="V78" s="564"/>
      <c r="W78" s="665"/>
      <c r="X78" s="585"/>
      <c r="Y78" s="589"/>
      <c r="Z78" s="589" t="str">
        <f t="shared" si="2"/>
        <v>Добавить источник тепловой энергии</v>
      </c>
      <c r="AA78" s="589"/>
      <c r="AB78" s="589"/>
      <c r="AC78" s="589"/>
      <c r="AD78" s="585"/>
      <c r="AE78" s="585"/>
      <c r="AF78" s="585"/>
      <c r="AG78" s="585"/>
      <c r="AH78" s="585"/>
      <c r="AI78" s="585"/>
      <c r="AJ78" s="585"/>
    </row>
    <row r="79" spans="1:36" s="523" customFormat="1" ht="15" customHeight="1">
      <c r="A79" s="1212"/>
      <c r="B79" s="1212"/>
      <c r="C79" s="889"/>
      <c r="D79" s="889"/>
      <c r="E79" s="889"/>
      <c r="F79" s="889"/>
      <c r="G79" s="894"/>
      <c r="H79" s="881"/>
      <c r="I79" s="892"/>
      <c r="J79" s="878"/>
      <c r="K79" s="893"/>
      <c r="L79" s="538"/>
      <c r="M79" s="549" t="s">
        <v>18</v>
      </c>
      <c r="N79" s="564"/>
      <c r="O79" s="564"/>
      <c r="P79" s="564"/>
      <c r="Q79" s="564"/>
      <c r="R79" s="564"/>
      <c r="S79" s="564"/>
      <c r="T79" s="564"/>
      <c r="U79" s="563"/>
      <c r="V79" s="564"/>
      <c r="W79" s="665"/>
      <c r="X79" s="585"/>
      <c r="Y79" s="589"/>
      <c r="Z79" s="589" t="str">
        <f t="shared" si="2"/>
        <v>Добавить наименование системы теплоснабжения</v>
      </c>
      <c r="AA79" s="589"/>
      <c r="AB79" s="589"/>
      <c r="AC79" s="589"/>
      <c r="AD79" s="585"/>
      <c r="AE79" s="585"/>
      <c r="AF79" s="585"/>
      <c r="AG79" s="585"/>
      <c r="AH79" s="585"/>
      <c r="AI79" s="585"/>
      <c r="AJ79" s="585"/>
    </row>
    <row r="80" spans="1:36" s="523" customFormat="1" ht="15" customHeight="1">
      <c r="A80" s="1212"/>
      <c r="B80" s="889"/>
      <c r="C80" s="889"/>
      <c r="D80" s="889"/>
      <c r="E80" s="889"/>
      <c r="F80" s="889"/>
      <c r="G80" s="894"/>
      <c r="H80" s="881"/>
      <c r="I80" s="881"/>
      <c r="J80" s="878"/>
      <c r="K80" s="888"/>
      <c r="L80" s="538"/>
      <c r="M80" s="558" t="s">
        <v>19</v>
      </c>
      <c r="N80" s="564"/>
      <c r="O80" s="564"/>
      <c r="P80" s="564"/>
      <c r="Q80" s="564"/>
      <c r="R80" s="564"/>
      <c r="S80" s="564"/>
      <c r="T80" s="564"/>
      <c r="U80" s="563"/>
      <c r="V80" s="564"/>
      <c r="W80" s="665"/>
      <c r="X80" s="585"/>
      <c r="Y80" s="589"/>
      <c r="Z80" s="589" t="str">
        <f t="shared" si="2"/>
        <v>Добавить территорию действия тарифа</v>
      </c>
      <c r="AA80" s="589"/>
      <c r="AB80" s="589"/>
      <c r="AC80" s="589"/>
      <c r="AD80" s="585"/>
      <c r="AE80" s="585"/>
      <c r="AF80" s="585"/>
      <c r="AG80" s="585"/>
      <c r="AH80" s="585"/>
      <c r="AI80" s="585"/>
      <c r="AJ80" s="585"/>
    </row>
    <row r="81" spans="1:36" s="522" customFormat="1" ht="15" customHeight="1">
      <c r="A81" s="877"/>
      <c r="B81" s="877"/>
      <c r="C81" s="877"/>
      <c r="D81" s="877"/>
      <c r="E81" s="877"/>
      <c r="F81" s="877"/>
      <c r="G81" s="877"/>
      <c r="H81" s="877"/>
      <c r="I81" s="877"/>
      <c r="J81" s="877"/>
      <c r="K81" s="877"/>
      <c r="L81" s="492"/>
      <c r="M81" s="565" t="s">
        <v>309</v>
      </c>
      <c r="N81" s="564"/>
      <c r="O81" s="564"/>
      <c r="P81" s="564"/>
      <c r="Q81" s="564"/>
      <c r="R81" s="564"/>
      <c r="S81" s="564"/>
      <c r="T81" s="564"/>
      <c r="U81" s="563"/>
      <c r="V81" s="765"/>
      <c r="W81" s="765"/>
      <c r="X81" s="765"/>
      <c r="Y81" s="765"/>
      <c r="Z81" s="765"/>
      <c r="AA81" s="765"/>
      <c r="AB81" s="764"/>
      <c r="AC81" s="765"/>
      <c r="AD81" s="665"/>
      <c r="AE81" s="587"/>
      <c r="AF81" s="587"/>
      <c r="AG81" s="587"/>
      <c r="AH81" s="587"/>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3" customFormat="1" ht="22.5">
      <c r="A85" s="1212">
        <v>1</v>
      </c>
      <c r="B85" s="919"/>
      <c r="C85" s="919"/>
      <c r="D85" s="919"/>
      <c r="E85" s="920"/>
      <c r="F85" s="921"/>
      <c r="G85" s="919"/>
      <c r="H85" s="919"/>
      <c r="I85" s="922"/>
      <c r="J85" s="917"/>
      <c r="K85" s="926">
        <v>1</v>
      </c>
      <c r="L85" s="593">
        <f>mergeValue(A85)</f>
        <v>1</v>
      </c>
      <c r="M85" s="641" t="s">
        <v>20</v>
      </c>
      <c r="N85" s="580"/>
      <c r="O85" s="1306"/>
      <c r="P85" s="1307"/>
      <c r="Q85" s="1307"/>
      <c r="R85" s="1307"/>
      <c r="S85" s="1307"/>
      <c r="T85" s="1307"/>
      <c r="U85" s="1307"/>
      <c r="V85" s="1308"/>
      <c r="W85" s="630" t="s">
        <v>658</v>
      </c>
      <c r="X85" s="585"/>
      <c r="Y85" s="585"/>
      <c r="Z85" s="585"/>
      <c r="AA85" s="585"/>
      <c r="AB85" s="585"/>
      <c r="AC85" s="585"/>
      <c r="AD85" s="585"/>
      <c r="AE85" s="585"/>
      <c r="AF85" s="585"/>
      <c r="AG85" s="585"/>
      <c r="AH85" s="585"/>
      <c r="AI85" s="585"/>
    </row>
    <row r="86" spans="1:36" s="523" customFormat="1" ht="22.5">
      <c r="A86" s="1212"/>
      <c r="B86" s="1212">
        <v>1</v>
      </c>
      <c r="C86" s="919"/>
      <c r="D86" s="919"/>
      <c r="E86" s="921"/>
      <c r="F86" s="921"/>
      <c r="G86" s="919"/>
      <c r="H86" s="919"/>
      <c r="I86" s="916"/>
      <c r="J86" s="915"/>
      <c r="K86" s="926">
        <v>1</v>
      </c>
      <c r="L86" s="593" t="str">
        <f>mergeValue(A86) &amp;"."&amp; mergeValue(B86)</f>
        <v>1.1</v>
      </c>
      <c r="M86" s="546" t="s">
        <v>16</v>
      </c>
      <c r="N86" s="580"/>
      <c r="O86" s="1306"/>
      <c r="P86" s="1307"/>
      <c r="Q86" s="1307"/>
      <c r="R86" s="1307"/>
      <c r="S86" s="1307"/>
      <c r="T86" s="1307"/>
      <c r="U86" s="1307"/>
      <c r="V86" s="1308"/>
      <c r="W86" s="630" t="s">
        <v>477</v>
      </c>
      <c r="X86" s="585"/>
      <c r="Y86" s="585"/>
      <c r="Z86" s="585"/>
      <c r="AA86" s="585"/>
      <c r="AB86" s="585"/>
      <c r="AC86" s="585"/>
      <c r="AD86" s="585"/>
      <c r="AE86" s="585"/>
      <c r="AF86" s="585"/>
      <c r="AG86" s="585"/>
      <c r="AH86" s="585"/>
      <c r="AI86" s="585"/>
    </row>
    <row r="87" spans="1:36" s="523" customFormat="1" ht="22.5">
      <c r="A87" s="1212"/>
      <c r="B87" s="1212"/>
      <c r="C87" s="1212">
        <v>1</v>
      </c>
      <c r="D87" s="919"/>
      <c r="E87" s="921"/>
      <c r="F87" s="921"/>
      <c r="G87" s="919"/>
      <c r="H87" s="919"/>
      <c r="I87" s="923"/>
      <c r="J87" s="915"/>
      <c r="K87" s="926">
        <v>1</v>
      </c>
      <c r="L87" s="593" t="str">
        <f>mergeValue(A87) &amp;"."&amp; mergeValue(B87)&amp;"."&amp; mergeValue(C87)</f>
        <v>1.1.1</v>
      </c>
      <c r="M87" s="547" t="s">
        <v>7</v>
      </c>
      <c r="N87" s="580"/>
      <c r="O87" s="1306"/>
      <c r="P87" s="1307"/>
      <c r="Q87" s="1307"/>
      <c r="R87" s="1307"/>
      <c r="S87" s="1307"/>
      <c r="T87" s="1307"/>
      <c r="U87" s="1307"/>
      <c r="V87" s="1308"/>
      <c r="W87" s="630" t="s">
        <v>633</v>
      </c>
      <c r="X87" s="585"/>
      <c r="Y87" s="585"/>
      <c r="Z87" s="585"/>
      <c r="AA87" s="585"/>
      <c r="AB87" s="585"/>
      <c r="AC87" s="585"/>
      <c r="AD87" s="585"/>
      <c r="AE87" s="585"/>
      <c r="AF87" s="585"/>
      <c r="AG87" s="585"/>
      <c r="AH87" s="585"/>
      <c r="AI87" s="585"/>
    </row>
    <row r="88" spans="1:36" s="523" customFormat="1" ht="22.5">
      <c r="A88" s="1212"/>
      <c r="B88" s="1212"/>
      <c r="C88" s="1212"/>
      <c r="D88" s="1212">
        <v>1</v>
      </c>
      <c r="E88" s="921"/>
      <c r="F88" s="921"/>
      <c r="G88" s="919"/>
      <c r="H88" s="919"/>
      <c r="I88" s="1212">
        <v>1</v>
      </c>
      <c r="J88" s="915"/>
      <c r="K88" s="926">
        <v>1</v>
      </c>
      <c r="L88" s="593" t="str">
        <f>mergeValue(A88) &amp;"."&amp; mergeValue(B88)&amp;"."&amp; mergeValue(C88)&amp;"."&amp; mergeValue(D88)</f>
        <v>1.1.1.1</v>
      </c>
      <c r="M88" s="548" t="s">
        <v>22</v>
      </c>
      <c r="N88" s="580"/>
      <c r="O88" s="1306"/>
      <c r="P88" s="1307"/>
      <c r="Q88" s="1307"/>
      <c r="R88" s="1307"/>
      <c r="S88" s="1307"/>
      <c r="T88" s="1307"/>
      <c r="U88" s="1307"/>
      <c r="V88" s="1308"/>
      <c r="W88" s="630" t="s">
        <v>634</v>
      </c>
      <c r="X88" s="585"/>
      <c r="Y88" s="585"/>
      <c r="Z88" s="585"/>
      <c r="AA88" s="585"/>
      <c r="AB88" s="585"/>
      <c r="AC88" s="585"/>
      <c r="AD88" s="585"/>
      <c r="AE88" s="585"/>
      <c r="AF88" s="585"/>
      <c r="AG88" s="585"/>
      <c r="AH88" s="585"/>
      <c r="AI88" s="585"/>
    </row>
    <row r="89" spans="1:36" s="523" customFormat="1" ht="11.25" hidden="1" customHeight="1">
      <c r="A89" s="1212"/>
      <c r="B89" s="1212"/>
      <c r="C89" s="1212"/>
      <c r="D89" s="1212"/>
      <c r="E89" s="1212">
        <v>1</v>
      </c>
      <c r="F89" s="921"/>
      <c r="G89" s="919"/>
      <c r="H89" s="919"/>
      <c r="I89" s="1212"/>
      <c r="J89" s="921"/>
      <c r="K89" s="926">
        <v>1</v>
      </c>
      <c r="L89" s="593"/>
      <c r="M89" s="554"/>
      <c r="N89" s="581"/>
      <c r="O89" s="1310"/>
      <c r="P89" s="1329"/>
      <c r="Q89" s="1329"/>
      <c r="R89" s="1329"/>
      <c r="S89" s="1329"/>
      <c r="T89" s="1329"/>
      <c r="U89" s="1329"/>
      <c r="V89" s="1330"/>
      <c r="W89" s="559"/>
      <c r="X89" s="585"/>
      <c r="Y89" s="585"/>
      <c r="Z89" s="585"/>
      <c r="AA89" s="585"/>
      <c r="AB89" s="585"/>
      <c r="AC89" s="585"/>
      <c r="AD89" s="585"/>
      <c r="AE89" s="585"/>
      <c r="AF89" s="585"/>
      <c r="AG89" s="585"/>
      <c r="AH89" s="585"/>
      <c r="AI89" s="585"/>
    </row>
    <row r="90" spans="1:36" s="523" customFormat="1" ht="90">
      <c r="A90" s="1212"/>
      <c r="B90" s="1212"/>
      <c r="C90" s="1212"/>
      <c r="D90" s="1212"/>
      <c r="E90" s="1212"/>
      <c r="F90" s="1212">
        <v>1</v>
      </c>
      <c r="G90" s="919"/>
      <c r="H90" s="919"/>
      <c r="I90" s="1212"/>
      <c r="J90" s="1248"/>
      <c r="K90" s="926">
        <v>1</v>
      </c>
      <c r="L90" s="593" t="str">
        <f>mergeValue(A90) &amp;"."&amp; mergeValue(B90)&amp;"."&amp; mergeValue(C90)&amp;"."&amp; mergeValue(D90)&amp;"."&amp;  mergeValue(F90)</f>
        <v>1.1.1.1.1</v>
      </c>
      <c r="M90" s="554" t="s">
        <v>10</v>
      </c>
      <c r="N90" s="581"/>
      <c r="O90" s="1215"/>
      <c r="P90" s="1216"/>
      <c r="Q90" s="1216"/>
      <c r="R90" s="1216"/>
      <c r="S90" s="1216"/>
      <c r="T90" s="1216"/>
      <c r="U90" s="1216"/>
      <c r="V90" s="1217"/>
      <c r="W90" s="630" t="s">
        <v>635</v>
      </c>
      <c r="X90" s="585"/>
      <c r="Y90" s="589" t="str">
        <f>strCheckUnique(Z90:Z93)</f>
        <v/>
      </c>
      <c r="Z90" s="585"/>
      <c r="AA90" s="589"/>
      <c r="AB90" s="585"/>
      <c r="AC90" s="585"/>
      <c r="AD90" s="585"/>
      <c r="AE90" s="585"/>
      <c r="AF90" s="585"/>
      <c r="AG90" s="585"/>
      <c r="AH90" s="585"/>
      <c r="AI90" s="585"/>
    </row>
    <row r="91" spans="1:36" s="523" customFormat="1" ht="192" customHeight="1">
      <c r="A91" s="1212"/>
      <c r="B91" s="1212"/>
      <c r="C91" s="1212"/>
      <c r="D91" s="1212"/>
      <c r="E91" s="1212"/>
      <c r="F91" s="1212"/>
      <c r="G91" s="919">
        <v>1</v>
      </c>
      <c r="H91" s="919"/>
      <c r="I91" s="1212"/>
      <c r="J91" s="1248"/>
      <c r="K91" s="918"/>
      <c r="L91" s="593" t="str">
        <f>mergeValue(A91) &amp;"."&amp; mergeValue(B91)&amp;"."&amp; mergeValue(C91)&amp;"."&amp; mergeValue(D91)&amp;"."&amp;  mergeValue(F91)&amp;"."&amp;  mergeValue(G91)</f>
        <v>1.1.1.1.1.1</v>
      </c>
      <c r="M91" s="1069"/>
      <c r="N91" s="586"/>
      <c r="O91" s="562"/>
      <c r="P91" s="562"/>
      <c r="Q91" s="562"/>
      <c r="R91" s="1247"/>
      <c r="S91" s="1219" t="s">
        <v>84</v>
      </c>
      <c r="T91" s="1247"/>
      <c r="U91" s="1219" t="s">
        <v>84</v>
      </c>
      <c r="V91" s="537"/>
      <c r="W91" s="1211" t="s">
        <v>659</v>
      </c>
      <c r="X91" s="585" t="str">
        <f>strCheckDate(O92:V92)</f>
        <v/>
      </c>
      <c r="Y91" s="589"/>
      <c r="Z91" s="589" t="str">
        <f>IF(M91="","",M91 )</f>
        <v/>
      </c>
      <c r="AA91" s="589"/>
      <c r="AB91" s="589"/>
      <c r="AC91" s="589"/>
      <c r="AD91" s="585"/>
      <c r="AE91" s="585"/>
      <c r="AF91" s="585"/>
      <c r="AG91" s="585"/>
      <c r="AH91" s="585"/>
      <c r="AI91" s="585"/>
    </row>
    <row r="92" spans="1:36" s="523" customFormat="1" ht="11.25" hidden="1" customHeight="1">
      <c r="A92" s="1212"/>
      <c r="B92" s="1212"/>
      <c r="C92" s="1212"/>
      <c r="D92" s="1212"/>
      <c r="E92" s="1212"/>
      <c r="F92" s="1212"/>
      <c r="G92" s="919"/>
      <c r="H92" s="919"/>
      <c r="I92" s="1212"/>
      <c r="J92" s="1248"/>
      <c r="K92" s="926">
        <v>1</v>
      </c>
      <c r="L92" s="600"/>
      <c r="M92" s="646"/>
      <c r="N92" s="586"/>
      <c r="O92" s="562"/>
      <c r="P92" s="562"/>
      <c r="Q92" s="584" t="str">
        <f>R91 &amp; "-" &amp; T91</f>
        <v>-</v>
      </c>
      <c r="R92" s="1247"/>
      <c r="S92" s="1219"/>
      <c r="T92" s="1247"/>
      <c r="U92" s="1219"/>
      <c r="V92" s="537"/>
      <c r="W92" s="1211"/>
      <c r="X92" s="585"/>
      <c r="Y92" s="589"/>
      <c r="Z92" s="589"/>
      <c r="AA92" s="589"/>
      <c r="AB92" s="589"/>
      <c r="AC92" s="589"/>
      <c r="AD92" s="585"/>
      <c r="AE92" s="585"/>
      <c r="AF92" s="585"/>
      <c r="AG92" s="585"/>
      <c r="AH92" s="585"/>
      <c r="AI92" s="585"/>
    </row>
    <row r="93" spans="1:36" s="522" customFormat="1" ht="15" customHeight="1">
      <c r="A93" s="1212"/>
      <c r="B93" s="1212"/>
      <c r="C93" s="1212"/>
      <c r="D93" s="1212"/>
      <c r="E93" s="1212"/>
      <c r="F93" s="1212"/>
      <c r="G93" s="919"/>
      <c r="H93" s="919"/>
      <c r="I93" s="1212"/>
      <c r="J93" s="1248"/>
      <c r="K93" s="926">
        <v>1</v>
      </c>
      <c r="L93" s="538"/>
      <c r="M93" s="556" t="s">
        <v>25</v>
      </c>
      <c r="N93" s="551"/>
      <c r="O93" s="545"/>
      <c r="P93" s="545"/>
      <c r="Q93" s="545"/>
      <c r="R93" s="573"/>
      <c r="S93" s="564"/>
      <c r="T93" s="563"/>
      <c r="U93" s="551"/>
      <c r="V93" s="560"/>
      <c r="W93" s="1211"/>
      <c r="X93" s="587"/>
      <c r="Y93" s="587"/>
      <c r="Z93" s="587"/>
      <c r="AA93" s="587"/>
      <c r="AB93" s="587"/>
      <c r="AC93" s="587"/>
      <c r="AD93" s="587"/>
      <c r="AE93" s="587"/>
      <c r="AF93" s="587"/>
      <c r="AG93" s="587"/>
      <c r="AH93" s="587"/>
      <c r="AI93" s="587"/>
    </row>
    <row r="94" spans="1:36" s="522" customFormat="1" ht="15" customHeight="1">
      <c r="A94" s="1212"/>
      <c r="B94" s="1212"/>
      <c r="C94" s="1212"/>
      <c r="D94" s="1212"/>
      <c r="E94" s="1212"/>
      <c r="F94" s="921"/>
      <c r="G94" s="921"/>
      <c r="H94" s="919"/>
      <c r="I94" s="1212"/>
      <c r="J94" s="921"/>
      <c r="K94" s="925"/>
      <c r="L94" s="538"/>
      <c r="M94" s="551" t="s">
        <v>11</v>
      </c>
      <c r="N94" s="556"/>
      <c r="O94" s="556"/>
      <c r="P94" s="556"/>
      <c r="Q94" s="556"/>
      <c r="R94" s="556"/>
      <c r="S94" s="556"/>
      <c r="T94" s="556"/>
      <c r="U94" s="556"/>
      <c r="V94" s="556"/>
      <c r="W94" s="560"/>
      <c r="X94" s="587"/>
      <c r="Y94" s="587"/>
      <c r="Z94" s="587"/>
      <c r="AA94" s="587"/>
      <c r="AB94" s="587"/>
      <c r="AC94" s="587"/>
      <c r="AD94" s="587"/>
      <c r="AE94" s="587"/>
      <c r="AF94" s="587"/>
      <c r="AG94" s="587"/>
      <c r="AH94" s="587"/>
      <c r="AI94" s="587"/>
      <c r="AJ94" s="587"/>
    </row>
    <row r="95" spans="1:36" s="522" customFormat="1" ht="15" hidden="1" customHeight="1">
      <c r="A95" s="1212"/>
      <c r="B95" s="1212"/>
      <c r="C95" s="1212"/>
      <c r="D95" s="1212"/>
      <c r="E95" s="921"/>
      <c r="F95" s="921"/>
      <c r="G95" s="921"/>
      <c r="H95" s="919"/>
      <c r="I95" s="1212"/>
      <c r="J95" s="921"/>
      <c r="K95" s="925"/>
      <c r="L95" s="538"/>
      <c r="M95" s="551"/>
      <c r="N95" s="556"/>
      <c r="O95" s="556"/>
      <c r="P95" s="556"/>
      <c r="Q95" s="556"/>
      <c r="R95" s="556"/>
      <c r="S95" s="556"/>
      <c r="T95" s="556"/>
      <c r="U95" s="556"/>
      <c r="V95" s="556"/>
      <c r="W95" s="560"/>
      <c r="X95" s="587"/>
      <c r="Y95" s="587"/>
      <c r="Z95" s="587"/>
      <c r="AA95" s="587"/>
      <c r="AB95" s="587"/>
      <c r="AC95" s="587"/>
      <c r="AD95" s="587"/>
      <c r="AE95" s="587"/>
      <c r="AF95" s="587"/>
      <c r="AG95" s="587"/>
      <c r="AH95" s="587"/>
      <c r="AI95" s="587"/>
      <c r="AJ95" s="587"/>
    </row>
    <row r="96" spans="1:36" s="522" customFormat="1" ht="15" customHeight="1">
      <c r="A96" s="1212"/>
      <c r="B96" s="1212"/>
      <c r="C96" s="1212"/>
      <c r="D96" s="924"/>
      <c r="E96" s="924"/>
      <c r="F96" s="921"/>
      <c r="G96" s="919"/>
      <c r="H96" s="919"/>
      <c r="I96" s="917"/>
      <c r="J96" s="914"/>
      <c r="K96" s="926">
        <v>1</v>
      </c>
      <c r="L96" s="538"/>
      <c r="M96" s="550" t="s">
        <v>17</v>
      </c>
      <c r="N96" s="549"/>
      <c r="O96" s="545"/>
      <c r="P96" s="545"/>
      <c r="Q96" s="545"/>
      <c r="R96" s="573"/>
      <c r="S96" s="564"/>
      <c r="T96" s="563"/>
      <c r="U96" s="549"/>
      <c r="V96" s="564"/>
      <c r="W96" s="560"/>
      <c r="X96" s="587"/>
      <c r="Y96" s="587"/>
      <c r="Z96" s="587"/>
      <c r="AA96" s="587"/>
      <c r="AB96" s="587"/>
      <c r="AC96" s="587"/>
      <c r="AD96" s="587"/>
      <c r="AE96" s="587"/>
      <c r="AF96" s="587"/>
      <c r="AG96" s="587"/>
      <c r="AH96" s="587"/>
      <c r="AI96" s="587"/>
    </row>
    <row r="97" spans="1:40" s="522" customFormat="1" ht="15" customHeight="1">
      <c r="A97" s="1212"/>
      <c r="B97" s="1212"/>
      <c r="C97" s="924"/>
      <c r="D97" s="924"/>
      <c r="E97" s="924"/>
      <c r="F97" s="924"/>
      <c r="G97" s="919"/>
      <c r="H97" s="919"/>
      <c r="I97" s="927"/>
      <c r="J97" s="914"/>
      <c r="K97" s="926">
        <v>1</v>
      </c>
      <c r="L97" s="538"/>
      <c r="M97" s="549" t="s">
        <v>18</v>
      </c>
      <c r="N97" s="549"/>
      <c r="O97" s="545"/>
      <c r="P97" s="545"/>
      <c r="Q97" s="545"/>
      <c r="R97" s="573"/>
      <c r="S97" s="564"/>
      <c r="T97" s="563"/>
      <c r="U97" s="549"/>
      <c r="V97" s="564"/>
      <c r="W97" s="560"/>
      <c r="X97" s="587"/>
      <c r="Y97" s="587"/>
      <c r="Z97" s="587"/>
      <c r="AA97" s="587"/>
      <c r="AB97" s="587"/>
      <c r="AC97" s="587"/>
      <c r="AD97" s="587"/>
      <c r="AE97" s="587"/>
      <c r="AF97" s="587"/>
      <c r="AG97" s="587"/>
      <c r="AH97" s="587"/>
      <c r="AI97" s="587"/>
    </row>
    <row r="98" spans="1:40" s="522" customFormat="1" ht="15" customHeight="1">
      <c r="A98" s="1212"/>
      <c r="B98" s="924"/>
      <c r="C98" s="924"/>
      <c r="D98" s="924"/>
      <c r="E98" s="924"/>
      <c r="F98" s="924"/>
      <c r="G98" s="919"/>
      <c r="H98" s="919"/>
      <c r="I98" s="917"/>
      <c r="J98" s="914"/>
      <c r="K98" s="926">
        <v>1</v>
      </c>
      <c r="L98" s="538"/>
      <c r="M98" s="558" t="s">
        <v>19</v>
      </c>
      <c r="N98" s="549"/>
      <c r="O98" s="545"/>
      <c r="P98" s="545"/>
      <c r="Q98" s="545"/>
      <c r="R98" s="573"/>
      <c r="S98" s="564"/>
      <c r="T98" s="563"/>
      <c r="U98" s="549"/>
      <c r="V98" s="564"/>
      <c r="W98" s="560"/>
      <c r="X98" s="587"/>
      <c r="Y98" s="587"/>
      <c r="Z98" s="587"/>
      <c r="AA98" s="587"/>
      <c r="AB98" s="587"/>
      <c r="AC98" s="587"/>
      <c r="AD98" s="587"/>
      <c r="AE98" s="587"/>
      <c r="AF98" s="587"/>
      <c r="AG98" s="587"/>
      <c r="AH98" s="587"/>
      <c r="AI98" s="587"/>
    </row>
    <row r="99" spans="1:40" s="522" customFormat="1" ht="15" customHeight="1">
      <c r="A99" s="913"/>
      <c r="B99" s="913"/>
      <c r="C99" s="913"/>
      <c r="D99" s="913"/>
      <c r="E99" s="913"/>
      <c r="F99" s="913"/>
      <c r="G99" s="913"/>
      <c r="H99" s="913"/>
      <c r="I99" s="913"/>
      <c r="J99" s="913"/>
      <c r="K99" s="913"/>
      <c r="L99" s="492"/>
      <c r="M99" s="565" t="s">
        <v>309</v>
      </c>
      <c r="N99" s="549"/>
      <c r="O99" s="545"/>
      <c r="P99" s="545"/>
      <c r="Q99" s="545"/>
      <c r="R99" s="573"/>
      <c r="S99" s="564"/>
      <c r="T99" s="563"/>
      <c r="U99" s="549"/>
      <c r="V99" s="564"/>
      <c r="W99" s="560"/>
      <c r="X99" s="587"/>
      <c r="Y99" s="587"/>
      <c r="Z99" s="587"/>
      <c r="AA99" s="587"/>
      <c r="AB99" s="587"/>
      <c r="AC99" s="587"/>
      <c r="AD99" s="587"/>
      <c r="AE99" s="587"/>
      <c r="AF99" s="587"/>
      <c r="AG99" s="587"/>
      <c r="AH99" s="587"/>
      <c r="AI99" s="587"/>
    </row>
    <row r="100" spans="1:40" s="597" customFormat="1" ht="15" customHeight="1">
      <c r="A100" s="596"/>
      <c r="B100" s="596"/>
      <c r="C100" s="596"/>
      <c r="D100" s="596"/>
      <c r="E100" s="596"/>
      <c r="F100" s="596"/>
      <c r="G100" s="595"/>
      <c r="H100" s="596"/>
      <c r="I100" s="681"/>
      <c r="J100" s="682"/>
      <c r="L100" s="598"/>
      <c r="M100" s="676"/>
      <c r="N100" s="677"/>
      <c r="O100" s="678"/>
      <c r="P100" s="678"/>
      <c r="Q100" s="678"/>
      <c r="R100" s="679"/>
      <c r="S100" s="553"/>
      <c r="T100" s="680"/>
      <c r="U100" s="677"/>
      <c r="V100" s="553"/>
      <c r="W100" s="553"/>
      <c r="X100" s="596"/>
      <c r="Y100" s="596"/>
      <c r="Z100" s="596"/>
      <c r="AA100" s="596"/>
      <c r="AB100" s="596"/>
      <c r="AC100" s="596"/>
      <c r="AD100" s="596"/>
      <c r="AE100" s="596"/>
      <c r="AF100" s="596"/>
      <c r="AG100" s="596"/>
      <c r="AH100" s="596"/>
      <c r="AI100" s="596"/>
    </row>
    <row r="101" spans="1:40" s="35" customFormat="1" ht="17.100000000000001" customHeight="1">
      <c r="G101" s="35" t="s">
        <v>13</v>
      </c>
      <c r="I101" s="35" t="s">
        <v>68</v>
      </c>
      <c r="V101" s="158"/>
    </row>
    <row r="102" spans="1:40" ht="17.100000000000001" customHeight="1">
      <c r="X102" s="469"/>
      <c r="Y102" s="43"/>
      <c r="Z102" s="43"/>
    </row>
    <row r="103" spans="1:40" s="523" customFormat="1" ht="22.5">
      <c r="A103" s="1212">
        <v>1</v>
      </c>
      <c r="B103" s="1079"/>
      <c r="C103" s="1079"/>
      <c r="D103" s="1079"/>
      <c r="E103" s="1080"/>
      <c r="F103" s="1081"/>
      <c r="G103" s="1079"/>
      <c r="H103" s="1079"/>
      <c r="I103" s="1060"/>
      <c r="J103" s="1065"/>
      <c r="K103" s="1065"/>
      <c r="L103" s="593">
        <f>mergeValue(A103)</f>
        <v>1</v>
      </c>
      <c r="M103" s="641" t="s">
        <v>20</v>
      </c>
      <c r="N103" s="580"/>
      <c r="O103" s="1306"/>
      <c r="P103" s="1307"/>
      <c r="Q103" s="1307"/>
      <c r="R103" s="1307"/>
      <c r="S103" s="1307"/>
      <c r="T103" s="1307"/>
      <c r="U103" s="1307"/>
      <c r="V103" s="1307"/>
      <c r="W103" s="1307"/>
      <c r="X103" s="1307"/>
      <c r="Y103" s="1307"/>
      <c r="Z103" s="1307"/>
      <c r="AA103" s="1308"/>
      <c r="AB103" s="630" t="s">
        <v>476</v>
      </c>
      <c r="AC103" s="585"/>
      <c r="AD103" s="585"/>
      <c r="AE103" s="585"/>
      <c r="AF103" s="585"/>
      <c r="AG103" s="585"/>
      <c r="AH103" s="585"/>
      <c r="AI103" s="585"/>
      <c r="AJ103" s="585"/>
      <c r="AK103" s="585"/>
      <c r="AL103" s="585"/>
      <c r="AM103" s="585"/>
      <c r="AN103" s="585"/>
    </row>
    <row r="104" spans="1:40" s="523" customFormat="1" ht="22.5">
      <c r="A104" s="1212"/>
      <c r="B104" s="1212">
        <v>1</v>
      </c>
      <c r="C104" s="1079"/>
      <c r="D104" s="1079"/>
      <c r="E104" s="1081"/>
      <c r="F104" s="1081"/>
      <c r="G104" s="1079"/>
      <c r="H104" s="1079"/>
      <c r="I104" s="1067"/>
      <c r="J104" s="1062"/>
      <c r="K104" s="1061"/>
      <c r="L104" s="593" t="str">
        <f>mergeValue(A104) &amp;"."&amp; mergeValue(B104)</f>
        <v>1.1</v>
      </c>
      <c r="M104" s="546" t="s">
        <v>16</v>
      </c>
      <c r="N104" s="580"/>
      <c r="O104" s="1306"/>
      <c r="P104" s="1307"/>
      <c r="Q104" s="1307"/>
      <c r="R104" s="1307"/>
      <c r="S104" s="1307"/>
      <c r="T104" s="1307"/>
      <c r="U104" s="1307"/>
      <c r="V104" s="1307"/>
      <c r="W104" s="1307"/>
      <c r="X104" s="1307"/>
      <c r="Y104" s="1307"/>
      <c r="Z104" s="1307"/>
      <c r="AA104" s="1308"/>
      <c r="AB104" s="630" t="s">
        <v>477</v>
      </c>
      <c r="AC104" s="585"/>
      <c r="AD104" s="585"/>
      <c r="AE104" s="585"/>
      <c r="AF104" s="585"/>
      <c r="AG104" s="585"/>
      <c r="AH104" s="585"/>
      <c r="AI104" s="585"/>
      <c r="AJ104" s="585"/>
      <c r="AK104" s="585"/>
      <c r="AL104" s="585"/>
      <c r="AM104" s="585"/>
      <c r="AN104" s="585"/>
    </row>
    <row r="105" spans="1:40" s="523" customFormat="1" ht="22.5">
      <c r="A105" s="1212"/>
      <c r="B105" s="1212"/>
      <c r="C105" s="1212">
        <v>1</v>
      </c>
      <c r="D105" s="1079"/>
      <c r="E105" s="1081"/>
      <c r="F105" s="1081"/>
      <c r="G105" s="1079"/>
      <c r="H105" s="1079"/>
      <c r="I105" s="1067"/>
      <c r="J105" s="1062"/>
      <c r="K105" s="1061"/>
      <c r="L105" s="593" t="str">
        <f>mergeValue(A105) &amp;"."&amp; mergeValue(B105)&amp;"."&amp; mergeValue(C105)</f>
        <v>1.1.1</v>
      </c>
      <c r="M105" s="547" t="s">
        <v>7</v>
      </c>
      <c r="N105" s="580"/>
      <c r="O105" s="1306"/>
      <c r="P105" s="1307"/>
      <c r="Q105" s="1307"/>
      <c r="R105" s="1307"/>
      <c r="S105" s="1307"/>
      <c r="T105" s="1307"/>
      <c r="U105" s="1307"/>
      <c r="V105" s="1307"/>
      <c r="W105" s="1307"/>
      <c r="X105" s="1307"/>
      <c r="Y105" s="1307"/>
      <c r="Z105" s="1307"/>
      <c r="AA105" s="1308"/>
      <c r="AB105" s="630" t="s">
        <v>633</v>
      </c>
      <c r="AC105" s="585"/>
      <c r="AD105" s="585"/>
      <c r="AE105" s="585"/>
      <c r="AF105" s="585"/>
      <c r="AG105" s="585"/>
      <c r="AH105" s="585"/>
      <c r="AI105" s="585"/>
      <c r="AJ105" s="585"/>
      <c r="AK105" s="585"/>
      <c r="AL105" s="585"/>
      <c r="AM105" s="585"/>
      <c r="AN105" s="585"/>
    </row>
    <row r="106" spans="1:40" s="523" customFormat="1" ht="22.5">
      <c r="A106" s="1212"/>
      <c r="B106" s="1212"/>
      <c r="C106" s="1212"/>
      <c r="D106" s="1212">
        <v>1</v>
      </c>
      <c r="E106" s="1081"/>
      <c r="F106" s="1081"/>
      <c r="G106" s="1079"/>
      <c r="H106" s="1079"/>
      <c r="I106" s="1067"/>
      <c r="J106" s="1062"/>
      <c r="K106" s="1061"/>
      <c r="L106" s="593" t="str">
        <f>mergeValue(A106) &amp;"."&amp; mergeValue(B106)&amp;"."&amp; mergeValue(C106)&amp;"."&amp; mergeValue(D106)</f>
        <v>1.1.1.1</v>
      </c>
      <c r="M106" s="548" t="s">
        <v>22</v>
      </c>
      <c r="N106" s="580"/>
      <c r="O106" s="1306"/>
      <c r="P106" s="1307"/>
      <c r="Q106" s="1307"/>
      <c r="R106" s="1307"/>
      <c r="S106" s="1307"/>
      <c r="T106" s="1307"/>
      <c r="U106" s="1307"/>
      <c r="V106" s="1307"/>
      <c r="W106" s="1307"/>
      <c r="X106" s="1307"/>
      <c r="Y106" s="1307"/>
      <c r="Z106" s="1307"/>
      <c r="AA106" s="1308"/>
      <c r="AB106" s="630" t="s">
        <v>634</v>
      </c>
      <c r="AC106" s="585"/>
      <c r="AD106" s="585"/>
      <c r="AE106" s="585"/>
      <c r="AF106" s="585"/>
      <c r="AG106" s="585"/>
      <c r="AH106" s="585"/>
      <c r="AI106" s="585"/>
      <c r="AJ106" s="585"/>
      <c r="AK106" s="585"/>
      <c r="AL106" s="585"/>
      <c r="AM106" s="585"/>
      <c r="AN106" s="585"/>
    </row>
    <row r="107" spans="1:40" s="523" customFormat="1" ht="0.2" customHeight="1">
      <c r="A107" s="1212"/>
      <c r="B107" s="1212"/>
      <c r="C107" s="1212"/>
      <c r="D107" s="1212"/>
      <c r="E107" s="1212">
        <v>1</v>
      </c>
      <c r="F107" s="1081"/>
      <c r="G107" s="1079"/>
      <c r="H107" s="1079"/>
      <c r="I107" s="1066"/>
      <c r="J107" s="1062"/>
      <c r="K107" s="1061"/>
      <c r="L107" s="593"/>
      <c r="M107" s="554"/>
      <c r="N107" s="581"/>
      <c r="O107" s="1310"/>
      <c r="P107" s="1329"/>
      <c r="Q107" s="1329"/>
      <c r="R107" s="1329"/>
      <c r="S107" s="1329"/>
      <c r="T107" s="1329"/>
      <c r="U107" s="1329"/>
      <c r="V107" s="1329"/>
      <c r="W107" s="1329"/>
      <c r="X107" s="1329"/>
      <c r="Y107" s="1329"/>
      <c r="Z107" s="1329"/>
      <c r="AA107" s="1330"/>
      <c r="AB107" s="630"/>
      <c r="AC107" s="585"/>
      <c r="AD107" s="585"/>
      <c r="AE107" s="585"/>
      <c r="AF107" s="585"/>
      <c r="AG107" s="585"/>
      <c r="AH107" s="585"/>
      <c r="AI107" s="585"/>
      <c r="AJ107" s="585"/>
      <c r="AK107" s="585"/>
      <c r="AL107" s="585"/>
      <c r="AM107" s="585"/>
      <c r="AN107" s="585"/>
    </row>
    <row r="108" spans="1:40" s="523" customFormat="1" ht="90">
      <c r="A108" s="1212"/>
      <c r="B108" s="1212"/>
      <c r="C108" s="1212"/>
      <c r="D108" s="1212"/>
      <c r="E108" s="1212"/>
      <c r="F108" s="1212">
        <v>1</v>
      </c>
      <c r="G108" s="1079"/>
      <c r="H108" s="1079"/>
      <c r="I108" s="1264"/>
      <c r="J108" s="1062"/>
      <c r="K108" s="1061"/>
      <c r="L108" s="593" t="str">
        <f>mergeValue(A108) &amp;"."&amp; mergeValue(B108)&amp;"."&amp; mergeValue(C108)&amp;"."&amp; mergeValue(D108)&amp;"."&amp; mergeValue(F108)</f>
        <v>1.1.1.1.1</v>
      </c>
      <c r="M108" s="555" t="s">
        <v>10</v>
      </c>
      <c r="N108" s="581"/>
      <c r="O108" s="1215"/>
      <c r="P108" s="1216"/>
      <c r="Q108" s="1216"/>
      <c r="R108" s="1216"/>
      <c r="S108" s="1216"/>
      <c r="T108" s="1216"/>
      <c r="U108" s="1216"/>
      <c r="V108" s="1216"/>
      <c r="W108" s="1216"/>
      <c r="X108" s="1216"/>
      <c r="Y108" s="1216"/>
      <c r="Z108" s="1216"/>
      <c r="AA108" s="1217"/>
      <c r="AB108" s="630" t="s">
        <v>635</v>
      </c>
      <c r="AC108" s="585"/>
      <c r="AD108" s="589" t="str">
        <f>strCheckUnique(AE108:AE113)</f>
        <v/>
      </c>
      <c r="AE108" s="585"/>
      <c r="AF108" s="589"/>
      <c r="AG108" s="585"/>
      <c r="AH108" s="585"/>
      <c r="AI108" s="585"/>
      <c r="AJ108" s="585"/>
      <c r="AK108" s="585"/>
      <c r="AL108" s="585"/>
      <c r="AM108" s="585"/>
      <c r="AN108" s="585"/>
    </row>
    <row r="109" spans="1:40" s="523" customFormat="1" ht="135">
      <c r="A109" s="1212"/>
      <c r="B109" s="1212"/>
      <c r="C109" s="1212"/>
      <c r="D109" s="1212"/>
      <c r="E109" s="1212"/>
      <c r="F109" s="1212"/>
      <c r="G109" s="1212">
        <v>1</v>
      </c>
      <c r="H109" s="1079"/>
      <c r="I109" s="1264"/>
      <c r="J109" s="1265"/>
      <c r="K109" s="1068"/>
      <c r="L109" s="593" t="str">
        <f>mergeValue(A109) &amp;"."&amp; mergeValue(B109)&amp;"."&amp; mergeValue(C109)&amp;"."&amp; mergeValue(D109)&amp;"."&amp; mergeValue(F109)&amp;"."&amp; mergeValue(G109)</f>
        <v>1.1.1.1.1.1</v>
      </c>
      <c r="M109" s="1069" t="s">
        <v>650</v>
      </c>
      <c r="N109" s="646"/>
      <c r="O109" s="562"/>
      <c r="P109" s="562"/>
      <c r="Q109" s="562"/>
      <c r="R109" s="493"/>
      <c r="S109" s="1095"/>
      <c r="T109" s="493"/>
      <c r="U109" s="1095"/>
      <c r="V109" s="584" t="str">
        <f>W109 &amp; "-" &amp; Y109</f>
        <v>-</v>
      </c>
      <c r="W109" s="1247"/>
      <c r="X109" s="1219" t="s">
        <v>84</v>
      </c>
      <c r="Y109" s="1247"/>
      <c r="Z109" s="1219" t="s">
        <v>84</v>
      </c>
      <c r="AA109" s="537"/>
      <c r="AB109" s="630" t="s">
        <v>668</v>
      </c>
      <c r="AC109" s="585" t="str">
        <f>strCheckDate(O109:AA109)</f>
        <v/>
      </c>
      <c r="AD109" s="589"/>
      <c r="AE109" s="589" t="str">
        <f>IF(M109="","",M109 )</f>
        <v>горячая вода в системе централизованного теплоснабжения на горячее водоснабжение</v>
      </c>
      <c r="AF109" s="589"/>
      <c r="AG109" s="589"/>
      <c r="AH109" s="589"/>
      <c r="AI109" s="585"/>
      <c r="AJ109" s="585"/>
      <c r="AK109" s="585"/>
      <c r="AL109" s="585"/>
      <c r="AM109" s="585"/>
      <c r="AN109" s="585"/>
    </row>
    <row r="110" spans="1:40" s="523" customFormat="1" ht="102.75" customHeight="1">
      <c r="A110" s="1212"/>
      <c r="B110" s="1212"/>
      <c r="C110" s="1212"/>
      <c r="D110" s="1212"/>
      <c r="E110" s="1212"/>
      <c r="F110" s="1212"/>
      <c r="G110" s="1212"/>
      <c r="H110" s="1079">
        <v>1</v>
      </c>
      <c r="I110" s="1264"/>
      <c r="J110" s="1265"/>
      <c r="K110" s="1068"/>
      <c r="L110" s="593" t="str">
        <f>mergeValue(A110) &amp;"."&amp; mergeValue(B110)&amp;"."&amp; mergeValue(C110)&amp;"."&amp; mergeValue(D110)&amp;"."&amp; mergeValue(F110)&amp;"."&amp; mergeValue(G110)&amp;"."&amp; mergeValue(H110)</f>
        <v>1.1.1.1.1.1.1</v>
      </c>
      <c r="M110" s="1071"/>
      <c r="N110" s="494"/>
      <c r="O110" s="562"/>
      <c r="P110" s="562"/>
      <c r="Q110" s="562"/>
      <c r="R110" s="493"/>
      <c r="S110" s="1095"/>
      <c r="T110" s="493"/>
      <c r="U110" s="1095"/>
      <c r="V110" s="584" t="str">
        <f>W110 &amp; "-" &amp; Y110</f>
        <v>-</v>
      </c>
      <c r="W110" s="1247"/>
      <c r="X110" s="1219"/>
      <c r="Y110" s="1247"/>
      <c r="Z110" s="1219"/>
      <c r="AA110" s="670"/>
      <c r="AB110" s="1211" t="s">
        <v>669</v>
      </c>
      <c r="AC110" s="585" t="str">
        <f>strCheckDate(O110:AA110)</f>
        <v/>
      </c>
      <c r="AD110" s="585"/>
      <c r="AE110" s="585"/>
      <c r="AF110" s="589"/>
      <c r="AG110" s="585"/>
      <c r="AH110" s="585"/>
      <c r="AI110" s="585"/>
      <c r="AJ110" s="585"/>
      <c r="AK110" s="585"/>
      <c r="AL110" s="585"/>
      <c r="AM110" s="585"/>
      <c r="AN110" s="585"/>
    </row>
    <row r="111" spans="1:40" s="523" customFormat="1" ht="0.2" customHeight="1">
      <c r="A111" s="1212"/>
      <c r="B111" s="1212"/>
      <c r="C111" s="1212"/>
      <c r="D111" s="1212"/>
      <c r="E111" s="1212"/>
      <c r="F111" s="1212"/>
      <c r="G111" s="1212"/>
      <c r="H111" s="1079"/>
      <c r="I111" s="1264"/>
      <c r="J111" s="1265"/>
      <c r="K111" s="1068"/>
      <c r="L111" s="600"/>
      <c r="M111" s="646"/>
      <c r="N111" s="646"/>
      <c r="O111" s="562"/>
      <c r="P111" s="493"/>
      <c r="Q111" s="493"/>
      <c r="R111" s="493"/>
      <c r="S111" s="493"/>
      <c r="T111" s="493"/>
      <c r="U111" s="559"/>
      <c r="V111" s="584"/>
      <c r="W111" s="1218"/>
      <c r="X111" s="1219"/>
      <c r="Y111" s="1218"/>
      <c r="Z111" s="1219"/>
      <c r="AA111" s="537"/>
      <c r="AB111" s="1211"/>
      <c r="AC111" s="585"/>
      <c r="AD111" s="585"/>
      <c r="AE111" s="585"/>
      <c r="AF111" s="589">
        <f ca="1">OFFSET(AF111,-1,0)</f>
        <v>0</v>
      </c>
      <c r="AG111" s="585"/>
      <c r="AH111" s="585"/>
      <c r="AI111" s="585"/>
      <c r="AJ111" s="585"/>
      <c r="AK111" s="585"/>
      <c r="AL111" s="585"/>
      <c r="AM111" s="585"/>
      <c r="AN111" s="585"/>
    </row>
    <row r="112" spans="1:40" s="522" customFormat="1" ht="15" customHeight="1">
      <c r="A112" s="1212"/>
      <c r="B112" s="1212"/>
      <c r="C112" s="1212"/>
      <c r="D112" s="1212"/>
      <c r="E112" s="1212"/>
      <c r="F112" s="1212"/>
      <c r="G112" s="1212"/>
      <c r="H112" s="1079"/>
      <c r="I112" s="1264"/>
      <c r="J112" s="1265"/>
      <c r="K112" s="1070"/>
      <c r="L112" s="538"/>
      <c r="M112" s="557" t="s">
        <v>41</v>
      </c>
      <c r="N112" s="551"/>
      <c r="O112" s="545"/>
      <c r="P112" s="545"/>
      <c r="Q112" s="545"/>
      <c r="R112" s="545"/>
      <c r="S112" s="545"/>
      <c r="T112" s="545"/>
      <c r="U112" s="545"/>
      <c r="V112" s="545"/>
      <c r="W112" s="563"/>
      <c r="X112" s="564"/>
      <c r="Y112" s="563"/>
      <c r="Z112" s="551"/>
      <c r="AA112" s="560"/>
      <c r="AB112" s="1211"/>
      <c r="AC112" s="587"/>
      <c r="AD112" s="587"/>
      <c r="AE112" s="587"/>
      <c r="AF112" s="587"/>
      <c r="AG112" s="587"/>
      <c r="AH112" s="587"/>
      <c r="AI112" s="587"/>
      <c r="AJ112" s="587"/>
      <c r="AK112" s="587"/>
      <c r="AL112" s="587"/>
      <c r="AM112" s="587"/>
      <c r="AN112" s="587"/>
    </row>
    <row r="113" spans="1:40" s="522" customFormat="1" ht="15" customHeight="1">
      <c r="A113" s="1212"/>
      <c r="B113" s="1212"/>
      <c r="C113" s="1212"/>
      <c r="D113" s="1212"/>
      <c r="E113" s="1212"/>
      <c r="F113" s="1212"/>
      <c r="G113" s="1079"/>
      <c r="H113" s="1079"/>
      <c r="I113" s="1264"/>
      <c r="J113" s="1076"/>
      <c r="K113" s="1070"/>
      <c r="L113" s="538"/>
      <c r="M113" s="556" t="s">
        <v>25</v>
      </c>
      <c r="N113" s="557"/>
      <c r="O113" s="557"/>
      <c r="P113" s="557"/>
      <c r="Q113" s="557"/>
      <c r="R113" s="557"/>
      <c r="S113" s="557"/>
      <c r="T113" s="557"/>
      <c r="U113" s="557"/>
      <c r="V113" s="557"/>
      <c r="W113" s="557"/>
      <c r="X113" s="557"/>
      <c r="Y113" s="557"/>
      <c r="Z113" s="557"/>
      <c r="AA113" s="557"/>
      <c r="AB113" s="560"/>
      <c r="AC113" s="587"/>
      <c r="AD113" s="587"/>
      <c r="AE113" s="587"/>
      <c r="AF113" s="587"/>
      <c r="AG113" s="587"/>
      <c r="AH113" s="587"/>
      <c r="AI113" s="587"/>
      <c r="AJ113" s="587"/>
      <c r="AK113" s="587"/>
      <c r="AL113" s="587"/>
      <c r="AM113" s="587"/>
      <c r="AN113" s="587"/>
    </row>
    <row r="114" spans="1:40" s="522" customFormat="1" ht="15" customHeight="1">
      <c r="A114" s="1212"/>
      <c r="B114" s="1212"/>
      <c r="C114" s="1212"/>
      <c r="D114" s="1212"/>
      <c r="E114" s="1212"/>
      <c r="F114" s="1082"/>
      <c r="G114" s="1079"/>
      <c r="H114" s="1079"/>
      <c r="I114" s="1066"/>
      <c r="J114" s="1064"/>
      <c r="K114" s="1070"/>
      <c r="L114" s="538"/>
      <c r="M114" s="551" t="s">
        <v>11</v>
      </c>
      <c r="N114" s="550"/>
      <c r="O114" s="545"/>
      <c r="P114" s="545"/>
      <c r="Q114" s="545"/>
      <c r="R114" s="545"/>
      <c r="S114" s="545"/>
      <c r="T114" s="545"/>
      <c r="U114" s="545"/>
      <c r="V114" s="545"/>
      <c r="W114" s="573"/>
      <c r="X114" s="564"/>
      <c r="Y114" s="563"/>
      <c r="Z114" s="550"/>
      <c r="AA114" s="564"/>
      <c r="AB114" s="560"/>
      <c r="AC114" s="587"/>
      <c r="AD114" s="587"/>
      <c r="AE114" s="587"/>
      <c r="AF114" s="587"/>
      <c r="AG114" s="587"/>
      <c r="AH114" s="587"/>
      <c r="AI114" s="587"/>
      <c r="AJ114" s="587"/>
      <c r="AK114" s="587"/>
      <c r="AL114" s="587"/>
      <c r="AM114" s="587"/>
      <c r="AN114" s="587"/>
    </row>
    <row r="115" spans="1:40" s="522" customFormat="1" ht="0.2" customHeight="1">
      <c r="A115" s="1212"/>
      <c r="B115" s="1212"/>
      <c r="C115" s="1212"/>
      <c r="D115" s="1081"/>
      <c r="E115" s="1082"/>
      <c r="F115" s="1082"/>
      <c r="G115" s="1079"/>
      <c r="H115" s="1079"/>
      <c r="I115" s="1077"/>
      <c r="J115" s="1064"/>
      <c r="K115" s="1060"/>
      <c r="L115" s="538"/>
      <c r="M115" s="551"/>
      <c r="N115" s="551"/>
      <c r="O115" s="551"/>
      <c r="P115" s="551"/>
      <c r="Q115" s="551"/>
      <c r="R115" s="551"/>
      <c r="S115" s="551"/>
      <c r="T115" s="551"/>
      <c r="U115" s="551"/>
      <c r="V115" s="551"/>
      <c r="W115" s="551"/>
      <c r="X115" s="551"/>
      <c r="Y115" s="551"/>
      <c r="Z115" s="551"/>
      <c r="AA115" s="551"/>
      <c r="AB115" s="560"/>
      <c r="AC115" s="587"/>
      <c r="AD115" s="587"/>
      <c r="AE115" s="587"/>
      <c r="AF115" s="587"/>
      <c r="AG115" s="587"/>
      <c r="AH115" s="587"/>
      <c r="AI115" s="587"/>
      <c r="AJ115" s="587"/>
      <c r="AK115" s="587"/>
      <c r="AL115" s="587"/>
      <c r="AM115" s="587"/>
      <c r="AN115" s="587"/>
    </row>
    <row r="116" spans="1:40" s="522" customFormat="1" ht="15" customHeight="1">
      <c r="A116" s="1212"/>
      <c r="B116" s="1212"/>
      <c r="C116" s="1212"/>
      <c r="D116" s="1083"/>
      <c r="E116" s="1083"/>
      <c r="F116" s="1083"/>
      <c r="G116" s="1084"/>
      <c r="H116" s="1083"/>
      <c r="I116" s="1070"/>
      <c r="J116" s="1064"/>
      <c r="K116" s="1070"/>
      <c r="L116" s="538"/>
      <c r="M116" s="550" t="s">
        <v>17</v>
      </c>
      <c r="N116" s="549"/>
      <c r="O116" s="545"/>
      <c r="P116" s="545"/>
      <c r="Q116" s="545"/>
      <c r="R116" s="545"/>
      <c r="S116" s="545"/>
      <c r="T116" s="545"/>
      <c r="U116" s="545"/>
      <c r="V116" s="545"/>
      <c r="W116" s="573"/>
      <c r="X116" s="564"/>
      <c r="Y116" s="563"/>
      <c r="Z116" s="549"/>
      <c r="AA116" s="564"/>
      <c r="AB116" s="560"/>
      <c r="AC116" s="587"/>
      <c r="AD116" s="587"/>
      <c r="AE116" s="587"/>
      <c r="AF116" s="587"/>
      <c r="AG116" s="587"/>
      <c r="AH116" s="587"/>
      <c r="AI116" s="587"/>
      <c r="AJ116" s="587"/>
      <c r="AK116" s="587"/>
      <c r="AL116" s="587"/>
      <c r="AM116" s="587"/>
      <c r="AN116" s="587"/>
    </row>
    <row r="117" spans="1:40" s="522" customFormat="1" ht="15" customHeight="1">
      <c r="A117" s="1212"/>
      <c r="B117" s="1212"/>
      <c r="C117" s="1083"/>
      <c r="D117" s="1083"/>
      <c r="E117" s="1083"/>
      <c r="F117" s="1083"/>
      <c r="G117" s="1084"/>
      <c r="H117" s="1083"/>
      <c r="I117" s="1070"/>
      <c r="J117" s="1064"/>
      <c r="K117" s="1070"/>
      <c r="L117" s="538"/>
      <c r="M117" s="549" t="s">
        <v>18</v>
      </c>
      <c r="N117" s="549"/>
      <c r="O117" s="545"/>
      <c r="P117" s="545"/>
      <c r="Q117" s="545"/>
      <c r="R117" s="545"/>
      <c r="S117" s="545"/>
      <c r="T117" s="545"/>
      <c r="U117" s="545"/>
      <c r="V117" s="545"/>
      <c r="W117" s="573"/>
      <c r="X117" s="564"/>
      <c r="Y117" s="563"/>
      <c r="Z117" s="549"/>
      <c r="AA117" s="564"/>
      <c r="AB117" s="560"/>
      <c r="AC117" s="587"/>
      <c r="AD117" s="587"/>
      <c r="AE117" s="587"/>
      <c r="AF117" s="587"/>
      <c r="AG117" s="587"/>
      <c r="AH117" s="587"/>
      <c r="AI117" s="587"/>
      <c r="AJ117" s="587"/>
      <c r="AK117" s="587"/>
      <c r="AL117" s="587"/>
      <c r="AM117" s="587"/>
      <c r="AN117" s="587"/>
    </row>
    <row r="118" spans="1:40" s="522" customFormat="1" ht="15" customHeight="1">
      <c r="A118" s="1212"/>
      <c r="B118" s="1083"/>
      <c r="C118" s="1083"/>
      <c r="D118" s="1083"/>
      <c r="E118" s="1083"/>
      <c r="F118" s="1083"/>
      <c r="G118" s="1084"/>
      <c r="H118" s="1083"/>
      <c r="I118" s="1070"/>
      <c r="J118" s="1064"/>
      <c r="K118" s="1070"/>
      <c r="L118" s="538"/>
      <c r="M118" s="558" t="s">
        <v>19</v>
      </c>
      <c r="N118" s="549"/>
      <c r="O118" s="545"/>
      <c r="P118" s="545"/>
      <c r="Q118" s="545"/>
      <c r="R118" s="545"/>
      <c r="S118" s="545"/>
      <c r="T118" s="545"/>
      <c r="U118" s="545"/>
      <c r="V118" s="545"/>
      <c r="W118" s="573"/>
      <c r="X118" s="564"/>
      <c r="Y118" s="563"/>
      <c r="Z118" s="549"/>
      <c r="AA118" s="564"/>
      <c r="AB118" s="560"/>
      <c r="AC118" s="587"/>
      <c r="AD118" s="587"/>
      <c r="AE118" s="587"/>
      <c r="AF118" s="587"/>
      <c r="AG118" s="587"/>
      <c r="AH118" s="587"/>
      <c r="AI118" s="587"/>
      <c r="AJ118" s="587"/>
      <c r="AK118" s="587"/>
      <c r="AL118" s="587"/>
      <c r="AM118" s="587"/>
      <c r="AN118" s="587"/>
    </row>
    <row r="119" spans="1:40" s="522" customFormat="1" ht="15" customHeight="1">
      <c r="A119" s="1077"/>
      <c r="B119" s="1077"/>
      <c r="C119" s="1077"/>
      <c r="D119" s="1077"/>
      <c r="E119" s="1077"/>
      <c r="F119" s="1077"/>
      <c r="G119" s="1085"/>
      <c r="H119" s="1077"/>
      <c r="I119" s="1063"/>
      <c r="J119" s="1064"/>
      <c r="K119" s="1060"/>
      <c r="L119" s="538"/>
      <c r="M119" s="565" t="s">
        <v>309</v>
      </c>
      <c r="N119" s="549"/>
      <c r="O119" s="545"/>
      <c r="P119" s="545"/>
      <c r="Q119" s="545"/>
      <c r="R119" s="545"/>
      <c r="S119" s="545"/>
      <c r="T119" s="545"/>
      <c r="U119" s="545"/>
      <c r="V119" s="545"/>
      <c r="W119" s="573"/>
      <c r="X119" s="564"/>
      <c r="Y119" s="563"/>
      <c r="Z119" s="549"/>
      <c r="AA119" s="564"/>
      <c r="AB119" s="560"/>
      <c r="AC119" s="587"/>
      <c r="AD119" s="587"/>
      <c r="AE119" s="587"/>
      <c r="AF119" s="587"/>
      <c r="AG119" s="587"/>
      <c r="AH119" s="587"/>
      <c r="AI119" s="587"/>
      <c r="AJ119" s="587"/>
      <c r="AK119" s="587"/>
      <c r="AL119" s="587"/>
      <c r="AM119" s="587"/>
      <c r="AN119" s="587"/>
    </row>
    <row r="120" spans="1:40" s="685" customFormat="1" ht="102.75" customHeight="1">
      <c r="A120" s="928"/>
      <c r="B120" s="928"/>
      <c r="C120" s="928"/>
      <c r="D120" s="928"/>
      <c r="E120" s="928"/>
      <c r="F120" s="928"/>
      <c r="G120" s="932"/>
      <c r="H120" s="933">
        <v>1</v>
      </c>
      <c r="I120" s="931"/>
      <c r="J120" s="929"/>
      <c r="K120" s="930"/>
      <c r="L120" s="724" t="str">
        <f>mergeValue(A120) &amp;"."&amp; mergeValue(B120)&amp;"."&amp; mergeValue(C120)&amp;"."&amp; mergeValue(D120)&amp;"."&amp; mergeValue(F120)&amp;"."&amp; mergeValue(G120)&amp;"."&amp; mergeValue(H120)</f>
        <v>......1</v>
      </c>
      <c r="M120" s="1071"/>
      <c r="N120" s="713"/>
      <c r="O120" s="702"/>
      <c r="P120" s="702"/>
      <c r="Q120" s="702"/>
      <c r="R120" s="712"/>
      <c r="S120" s="1095"/>
      <c r="T120" s="712"/>
      <c r="U120" s="1095"/>
      <c r="V120" s="718" t="str">
        <f>W120 &amp; "-" &amp; Y120</f>
        <v>-</v>
      </c>
      <c r="W120" s="683"/>
      <c r="X120" s="650" t="s">
        <v>85</v>
      </c>
      <c r="Y120" s="1091"/>
      <c r="Z120" s="471" t="s">
        <v>85</v>
      </c>
      <c r="AA120" s="670"/>
      <c r="AB120" s="690"/>
      <c r="AC120" s="719" t="str">
        <f>strCheckDate(O120:AA120)</f>
        <v/>
      </c>
      <c r="AD120" s="719"/>
      <c r="AE120" s="719"/>
      <c r="AF120" s="722"/>
      <c r="AG120" s="719"/>
      <c r="AH120" s="719"/>
      <c r="AI120" s="719"/>
      <c r="AJ120" s="719"/>
      <c r="AK120" s="719"/>
      <c r="AL120" s="719"/>
      <c r="AM120" s="719"/>
      <c r="AN120" s="719"/>
    </row>
    <row r="123" spans="1:40" s="35" customFormat="1" ht="17.100000000000001" customHeight="1">
      <c r="G123" s="35" t="s">
        <v>13</v>
      </c>
      <c r="I123" s="35" t="s">
        <v>69</v>
      </c>
      <c r="U123" s="158"/>
    </row>
    <row r="124" spans="1:40" ht="17.100000000000001" customHeight="1">
      <c r="T124" s="122"/>
      <c r="U124" s="43"/>
    </row>
    <row r="125" spans="1:40" s="523" customFormat="1" ht="22.5">
      <c r="A125" s="1212">
        <v>1</v>
      </c>
      <c r="B125" s="940"/>
      <c r="C125" s="940"/>
      <c r="D125" s="940"/>
      <c r="E125" s="941"/>
      <c r="F125" s="942"/>
      <c r="G125" s="942"/>
      <c r="H125" s="942"/>
      <c r="I125" s="943"/>
      <c r="J125" s="938"/>
      <c r="K125" s="945"/>
      <c r="L125" s="593">
        <f>mergeValue(A125)</f>
        <v>1</v>
      </c>
      <c r="M125" s="641" t="s">
        <v>20</v>
      </c>
      <c r="N125" s="580"/>
      <c r="O125" s="1255"/>
      <c r="P125" s="1255"/>
      <c r="Q125" s="1255"/>
      <c r="R125" s="1255"/>
      <c r="S125" s="1255"/>
      <c r="T125" s="1255"/>
      <c r="U125" s="1255"/>
      <c r="V125" s="1255"/>
      <c r="W125" s="630" t="s">
        <v>658</v>
      </c>
      <c r="X125" s="585"/>
      <c r="Y125" s="585"/>
      <c r="Z125" s="585"/>
      <c r="AA125" s="585"/>
      <c r="AB125" s="585"/>
      <c r="AC125" s="585"/>
      <c r="AD125" s="585"/>
      <c r="AE125" s="585"/>
      <c r="AF125" s="585"/>
      <c r="AG125" s="585"/>
      <c r="AH125" s="585"/>
    </row>
    <row r="126" spans="1:40" s="523" customFormat="1" ht="22.5">
      <c r="A126" s="1212"/>
      <c r="B126" s="1212">
        <v>1</v>
      </c>
      <c r="C126" s="940"/>
      <c r="D126" s="940"/>
      <c r="E126" s="942"/>
      <c r="F126" s="942"/>
      <c r="G126" s="942"/>
      <c r="H126" s="942"/>
      <c r="I126" s="937"/>
      <c r="J126" s="936"/>
      <c r="K126" s="939"/>
      <c r="L126" s="593" t="str">
        <f>mergeValue(A126) &amp;"."&amp; mergeValue(B126)</f>
        <v>1.1</v>
      </c>
      <c r="M126" s="546" t="s">
        <v>16</v>
      </c>
      <c r="N126" s="580"/>
      <c r="O126" s="1255"/>
      <c r="P126" s="1255"/>
      <c r="Q126" s="1255"/>
      <c r="R126" s="1255"/>
      <c r="S126" s="1255"/>
      <c r="T126" s="1255"/>
      <c r="U126" s="1255"/>
      <c r="V126" s="1255"/>
      <c r="W126" s="630" t="s">
        <v>477</v>
      </c>
      <c r="X126" s="585"/>
      <c r="Y126" s="585"/>
      <c r="Z126" s="585"/>
      <c r="AA126" s="585"/>
      <c r="AB126" s="585"/>
      <c r="AC126" s="585"/>
      <c r="AD126" s="585"/>
      <c r="AE126" s="585"/>
      <c r="AF126" s="585"/>
      <c r="AG126" s="585"/>
      <c r="AH126" s="585"/>
    </row>
    <row r="127" spans="1:40" s="523" customFormat="1" ht="22.5">
      <c r="A127" s="1212"/>
      <c r="B127" s="1212"/>
      <c r="C127" s="1212">
        <v>1</v>
      </c>
      <c r="D127" s="940"/>
      <c r="E127" s="942"/>
      <c r="F127" s="942"/>
      <c r="G127" s="942"/>
      <c r="H127" s="942"/>
      <c r="I127" s="944"/>
      <c r="J127" s="936"/>
      <c r="K127" s="939"/>
      <c r="L127" s="593" t="str">
        <f>mergeValue(A127) &amp;"."&amp; mergeValue(B127)&amp;"."&amp; mergeValue(C127)</f>
        <v>1.1.1</v>
      </c>
      <c r="M127" s="547" t="s">
        <v>7</v>
      </c>
      <c r="N127" s="580"/>
      <c r="O127" s="1255"/>
      <c r="P127" s="1255"/>
      <c r="Q127" s="1255"/>
      <c r="R127" s="1255"/>
      <c r="S127" s="1255"/>
      <c r="T127" s="1255"/>
      <c r="U127" s="1255"/>
      <c r="V127" s="1255"/>
      <c r="W127" s="630" t="s">
        <v>633</v>
      </c>
      <c r="X127" s="585"/>
      <c r="Y127" s="585"/>
      <c r="Z127" s="585"/>
      <c r="AA127" s="585"/>
      <c r="AB127" s="585"/>
      <c r="AC127" s="585"/>
      <c r="AD127" s="585"/>
      <c r="AE127" s="585"/>
      <c r="AF127" s="585"/>
      <c r="AG127" s="585"/>
      <c r="AH127" s="585"/>
    </row>
    <row r="128" spans="1:40" s="523" customFormat="1" ht="22.5">
      <c r="A128" s="1212"/>
      <c r="B128" s="1212"/>
      <c r="C128" s="1212"/>
      <c r="D128" s="1212">
        <v>1</v>
      </c>
      <c r="E128" s="942"/>
      <c r="F128" s="942"/>
      <c r="G128" s="942"/>
      <c r="H128" s="942"/>
      <c r="I128" s="944"/>
      <c r="J128" s="936"/>
      <c r="K128" s="939"/>
      <c r="L128" s="593" t="str">
        <f>mergeValue(A128) &amp;"."&amp; mergeValue(B128)&amp;"."&amp; mergeValue(C128)&amp;"."&amp; mergeValue(D128)</f>
        <v>1.1.1.1</v>
      </c>
      <c r="M128" s="548" t="s">
        <v>22</v>
      </c>
      <c r="N128" s="580"/>
      <c r="O128" s="1255"/>
      <c r="P128" s="1255"/>
      <c r="Q128" s="1255"/>
      <c r="R128" s="1255"/>
      <c r="S128" s="1255"/>
      <c r="T128" s="1255"/>
      <c r="U128" s="1255"/>
      <c r="V128" s="1255"/>
      <c r="W128" s="630" t="s">
        <v>634</v>
      </c>
      <c r="X128" s="585"/>
      <c r="Y128" s="585"/>
      <c r="Z128" s="585"/>
      <c r="AA128" s="585"/>
      <c r="AB128" s="585"/>
      <c r="AC128" s="585"/>
      <c r="AD128" s="585"/>
      <c r="AE128" s="585"/>
      <c r="AF128" s="585"/>
      <c r="AG128" s="585"/>
      <c r="AH128" s="585"/>
    </row>
    <row r="129" spans="1:34" s="523" customFormat="1" ht="11.25" hidden="1" customHeight="1">
      <c r="A129" s="1212"/>
      <c r="B129" s="1212"/>
      <c r="C129" s="1212"/>
      <c r="D129" s="1212"/>
      <c r="E129" s="1212">
        <v>1</v>
      </c>
      <c r="F129" s="942"/>
      <c r="G129" s="942"/>
      <c r="H129" s="940">
        <v>1</v>
      </c>
      <c r="I129" s="1212">
        <v>1</v>
      </c>
      <c r="J129" s="942"/>
      <c r="K129" s="947"/>
      <c r="L129" s="593"/>
      <c r="M129" s="554"/>
      <c r="N129" s="581"/>
      <c r="O129" s="631"/>
      <c r="P129" s="631"/>
      <c r="Q129" s="631"/>
      <c r="R129" s="631"/>
      <c r="S129" s="631"/>
      <c r="T129" s="631"/>
      <c r="U129" s="631"/>
      <c r="V129" s="508"/>
      <c r="W129" s="559"/>
      <c r="X129" s="585"/>
      <c r="Y129" s="585"/>
      <c r="Z129" s="585"/>
      <c r="AA129" s="585"/>
      <c r="AB129" s="585"/>
      <c r="AC129" s="585"/>
      <c r="AD129" s="585"/>
      <c r="AE129" s="585"/>
      <c r="AF129" s="585"/>
      <c r="AG129" s="585"/>
      <c r="AH129" s="585"/>
    </row>
    <row r="130" spans="1:34" s="523" customFormat="1" ht="90">
      <c r="A130" s="1212"/>
      <c r="B130" s="1212"/>
      <c r="C130" s="1212"/>
      <c r="D130" s="1212"/>
      <c r="E130" s="1212"/>
      <c r="F130" s="1212">
        <v>1</v>
      </c>
      <c r="G130" s="940"/>
      <c r="H130" s="940"/>
      <c r="I130" s="1212"/>
      <c r="J130" s="1212">
        <v>1</v>
      </c>
      <c r="K130" s="948"/>
      <c r="L130" s="593" t="str">
        <f>mergeValue(A130) &amp;"."&amp; mergeValue(B130)&amp;"."&amp; mergeValue(C130)&amp;"."&amp; mergeValue(D130)&amp;"."&amp;  mergeValue(F130)</f>
        <v>1.1.1.1.1</v>
      </c>
      <c r="M130" s="555" t="s">
        <v>10</v>
      </c>
      <c r="N130" s="581"/>
      <c r="O130" s="1214"/>
      <c r="P130" s="1214"/>
      <c r="Q130" s="1214"/>
      <c r="R130" s="1214"/>
      <c r="S130" s="1214"/>
      <c r="T130" s="1214"/>
      <c r="U130" s="1214"/>
      <c r="V130" s="1214"/>
      <c r="W130" s="630" t="s">
        <v>635</v>
      </c>
      <c r="X130" s="585"/>
      <c r="Y130" s="589" t="str">
        <f>strCheckUnique(Z130:Z133)</f>
        <v/>
      </c>
      <c r="Z130" s="585"/>
      <c r="AA130" s="589"/>
      <c r="AB130" s="585"/>
      <c r="AC130" s="585"/>
      <c r="AD130" s="585"/>
      <c r="AE130" s="585"/>
      <c r="AF130" s="585"/>
      <c r="AG130" s="585"/>
      <c r="AH130" s="585"/>
    </row>
    <row r="131" spans="1:34" s="523" customFormat="1" ht="191.25" customHeight="1">
      <c r="A131" s="1212"/>
      <c r="B131" s="1212"/>
      <c r="C131" s="1212"/>
      <c r="D131" s="1212"/>
      <c r="E131" s="1212"/>
      <c r="F131" s="1212"/>
      <c r="G131" s="940">
        <v>1</v>
      </c>
      <c r="H131" s="940"/>
      <c r="I131" s="1212"/>
      <c r="J131" s="1212"/>
      <c r="K131" s="948">
        <v>1</v>
      </c>
      <c r="L131" s="593" t="str">
        <f>mergeValue(A131) &amp;"."&amp; mergeValue(B131)&amp;"."&amp; mergeValue(C131)&amp;"."&amp; mergeValue(D131)&amp;"."&amp; mergeValue(F131)&amp;"."&amp; mergeValue(G131)</f>
        <v>1.1.1.1.1.1</v>
      </c>
      <c r="M131" s="1069"/>
      <c r="N131" s="586"/>
      <c r="O131" s="562"/>
      <c r="P131" s="562"/>
      <c r="Q131" s="1094"/>
      <c r="R131" s="1247"/>
      <c r="S131" s="1219" t="s">
        <v>84</v>
      </c>
      <c r="T131" s="1247"/>
      <c r="U131" s="1219" t="s">
        <v>85</v>
      </c>
      <c r="V131" s="578"/>
      <c r="W131" s="1211" t="s">
        <v>659</v>
      </c>
      <c r="X131" s="585" t="str">
        <f>strCheckDate(O132:V132)</f>
        <v/>
      </c>
      <c r="Y131" s="589"/>
      <c r="Z131" s="589" t="str">
        <f>IF(M131="","",M131 )</f>
        <v/>
      </c>
      <c r="AA131" s="589"/>
      <c r="AB131" s="589"/>
      <c r="AC131" s="589"/>
      <c r="AD131" s="585"/>
      <c r="AE131" s="585"/>
      <c r="AF131" s="585"/>
      <c r="AG131" s="585"/>
      <c r="AH131" s="585"/>
    </row>
    <row r="132" spans="1:34" s="523" customFormat="1" ht="0.2" customHeight="1">
      <c r="A132" s="1212"/>
      <c r="B132" s="1212"/>
      <c r="C132" s="1212"/>
      <c r="D132" s="1212"/>
      <c r="E132" s="1212"/>
      <c r="F132" s="1212"/>
      <c r="G132" s="940"/>
      <c r="H132" s="940"/>
      <c r="I132" s="1212"/>
      <c r="J132" s="1212"/>
      <c r="K132" s="948"/>
      <c r="L132" s="600"/>
      <c r="M132" s="646"/>
      <c r="N132" s="586"/>
      <c r="O132" s="562"/>
      <c r="P132" s="562"/>
      <c r="Q132" s="584" t="str">
        <f>R131 &amp; "-" &amp; T131</f>
        <v>-</v>
      </c>
      <c r="R132" s="1218"/>
      <c r="S132" s="1219"/>
      <c r="T132" s="1218"/>
      <c r="U132" s="1219"/>
      <c r="V132" s="578"/>
      <c r="W132" s="1211"/>
      <c r="X132" s="585"/>
      <c r="Y132" s="585"/>
      <c r="Z132" s="585"/>
      <c r="AA132" s="585"/>
      <c r="AB132" s="585"/>
      <c r="AC132" s="585"/>
      <c r="AD132" s="585"/>
      <c r="AE132" s="585"/>
      <c r="AF132" s="585"/>
      <c r="AG132" s="585"/>
      <c r="AH132" s="585"/>
    </row>
    <row r="133" spans="1:34" s="522" customFormat="1" ht="15" customHeight="1">
      <c r="A133" s="1212"/>
      <c r="B133" s="1212"/>
      <c r="C133" s="1212"/>
      <c r="D133" s="1212"/>
      <c r="E133" s="1212"/>
      <c r="F133" s="1212"/>
      <c r="G133" s="942"/>
      <c r="H133" s="940"/>
      <c r="I133" s="1212"/>
      <c r="J133" s="1212"/>
      <c r="K133" s="947"/>
      <c r="L133" s="538"/>
      <c r="M133" s="556" t="s">
        <v>25</v>
      </c>
      <c r="N133" s="551"/>
      <c r="O133" s="545"/>
      <c r="P133" s="545"/>
      <c r="Q133" s="545"/>
      <c r="R133" s="573"/>
      <c r="S133" s="564"/>
      <c r="T133" s="563"/>
      <c r="U133" s="551"/>
      <c r="V133" s="560"/>
      <c r="W133" s="1211"/>
      <c r="X133" s="587"/>
      <c r="Y133" s="587"/>
      <c r="Z133" s="587"/>
      <c r="AA133" s="587"/>
      <c r="AB133" s="587"/>
      <c r="AC133" s="587"/>
      <c r="AD133" s="587"/>
      <c r="AE133" s="587"/>
      <c r="AF133" s="587"/>
      <c r="AG133" s="587"/>
      <c r="AH133" s="587"/>
    </row>
    <row r="134" spans="1:34" s="522" customFormat="1" ht="15" customHeight="1">
      <c r="A134" s="1212"/>
      <c r="B134" s="1212"/>
      <c r="C134" s="1212"/>
      <c r="D134" s="1212"/>
      <c r="E134" s="1212"/>
      <c r="F134" s="942"/>
      <c r="G134" s="942"/>
      <c r="H134" s="940"/>
      <c r="I134" s="1212"/>
      <c r="J134" s="942"/>
      <c r="K134" s="947"/>
      <c r="L134" s="538"/>
      <c r="M134" s="551" t="s">
        <v>11</v>
      </c>
      <c r="N134" s="550"/>
      <c r="O134" s="545"/>
      <c r="P134" s="545"/>
      <c r="Q134" s="545"/>
      <c r="R134" s="573"/>
      <c r="S134" s="564"/>
      <c r="T134" s="563"/>
      <c r="U134" s="550"/>
      <c r="V134" s="564"/>
      <c r="W134" s="560"/>
      <c r="X134" s="587"/>
      <c r="Y134" s="587"/>
      <c r="Z134" s="587"/>
      <c r="AA134" s="587"/>
      <c r="AB134" s="587"/>
      <c r="AC134" s="587"/>
      <c r="AD134" s="587"/>
      <c r="AE134" s="587"/>
      <c r="AF134" s="587"/>
      <c r="AG134" s="587"/>
      <c r="AH134" s="587"/>
    </row>
    <row r="135" spans="1:34" s="522" customFormat="1" ht="0.2" customHeight="1">
      <c r="A135" s="1212"/>
      <c r="B135" s="1212"/>
      <c r="C135" s="1212"/>
      <c r="D135" s="1212"/>
      <c r="E135" s="946"/>
      <c r="F135" s="942"/>
      <c r="G135" s="942"/>
      <c r="H135" s="942"/>
      <c r="I135" s="938"/>
      <c r="J135" s="935"/>
      <c r="K135" s="945"/>
      <c r="L135" s="538"/>
      <c r="M135" s="551"/>
      <c r="N135" s="549"/>
      <c r="O135" s="545"/>
      <c r="P135" s="545"/>
      <c r="Q135" s="545"/>
      <c r="R135" s="573"/>
      <c r="S135" s="564"/>
      <c r="T135" s="563"/>
      <c r="U135" s="549"/>
      <c r="V135" s="564"/>
      <c r="W135" s="560"/>
      <c r="X135" s="587"/>
      <c r="Y135" s="587"/>
      <c r="Z135" s="587"/>
      <c r="AA135" s="587"/>
      <c r="AB135" s="587"/>
      <c r="AC135" s="587"/>
      <c r="AD135" s="587"/>
      <c r="AE135" s="587"/>
      <c r="AF135" s="587"/>
      <c r="AG135" s="587"/>
      <c r="AH135" s="587"/>
    </row>
    <row r="136" spans="1:34" s="522" customFormat="1" ht="15" customHeight="1">
      <c r="A136" s="1212"/>
      <c r="B136" s="1212"/>
      <c r="C136" s="1212"/>
      <c r="D136" s="946"/>
      <c r="E136" s="946"/>
      <c r="F136" s="942"/>
      <c r="G136" s="942"/>
      <c r="H136" s="942"/>
      <c r="I136" s="938"/>
      <c r="J136" s="935"/>
      <c r="K136" s="945"/>
      <c r="L136" s="538"/>
      <c r="M136" s="550" t="s">
        <v>17</v>
      </c>
      <c r="N136" s="549"/>
      <c r="O136" s="545"/>
      <c r="P136" s="545"/>
      <c r="Q136" s="545"/>
      <c r="R136" s="573"/>
      <c r="S136" s="564"/>
      <c r="T136" s="563"/>
      <c r="U136" s="549"/>
      <c r="V136" s="564"/>
      <c r="W136" s="560"/>
      <c r="X136" s="587"/>
      <c r="Y136" s="587"/>
      <c r="Z136" s="587"/>
      <c r="AA136" s="587"/>
      <c r="AB136" s="587"/>
      <c r="AC136" s="587"/>
      <c r="AD136" s="587"/>
      <c r="AE136" s="587"/>
      <c r="AF136" s="587"/>
      <c r="AG136" s="587"/>
      <c r="AH136" s="587"/>
    </row>
    <row r="137" spans="1:34" s="522" customFormat="1" ht="15" customHeight="1">
      <c r="A137" s="1212"/>
      <c r="B137" s="1212"/>
      <c r="C137" s="946"/>
      <c r="D137" s="946"/>
      <c r="E137" s="946"/>
      <c r="F137" s="946"/>
      <c r="G137" s="951"/>
      <c r="H137" s="938"/>
      <c r="I137" s="949"/>
      <c r="J137" s="935"/>
      <c r="K137" s="950"/>
      <c r="L137" s="538"/>
      <c r="M137" s="549" t="s">
        <v>18</v>
      </c>
      <c r="N137" s="549"/>
      <c r="O137" s="545"/>
      <c r="P137" s="545"/>
      <c r="Q137" s="545"/>
      <c r="R137" s="573"/>
      <c r="S137" s="564"/>
      <c r="T137" s="563"/>
      <c r="U137" s="549"/>
      <c r="V137" s="564"/>
      <c r="W137" s="560"/>
      <c r="X137" s="587"/>
      <c r="Y137" s="587"/>
      <c r="Z137" s="587"/>
      <c r="AA137" s="587"/>
      <c r="AB137" s="587"/>
      <c r="AC137" s="587"/>
      <c r="AD137" s="587"/>
      <c r="AE137" s="587"/>
      <c r="AF137" s="587"/>
      <c r="AG137" s="587"/>
      <c r="AH137" s="587"/>
    </row>
    <row r="138" spans="1:34" s="522" customFormat="1" ht="15" customHeight="1">
      <c r="A138" s="1212"/>
      <c r="B138" s="946"/>
      <c r="C138" s="946"/>
      <c r="D138" s="946"/>
      <c r="E138" s="946"/>
      <c r="F138" s="946"/>
      <c r="G138" s="951"/>
      <c r="H138" s="938"/>
      <c r="I138" s="938"/>
      <c r="J138" s="935"/>
      <c r="K138" s="945"/>
      <c r="L138" s="538"/>
      <c r="M138" s="558" t="s">
        <v>19</v>
      </c>
      <c r="N138" s="549"/>
      <c r="O138" s="545"/>
      <c r="P138" s="545"/>
      <c r="Q138" s="545"/>
      <c r="R138" s="573"/>
      <c r="S138" s="564"/>
      <c r="T138" s="563"/>
      <c r="U138" s="549"/>
      <c r="V138" s="564"/>
      <c r="W138" s="560"/>
      <c r="X138" s="587"/>
      <c r="Y138" s="587"/>
      <c r="Z138" s="587"/>
      <c r="AA138" s="587"/>
      <c r="AB138" s="587"/>
      <c r="AC138" s="587"/>
      <c r="AD138" s="587"/>
      <c r="AE138" s="587"/>
      <c r="AF138" s="587"/>
      <c r="AG138" s="587"/>
      <c r="AH138" s="587"/>
    </row>
    <row r="139" spans="1:34" s="522" customFormat="1" ht="15" customHeight="1">
      <c r="A139" s="934"/>
      <c r="B139" s="934"/>
      <c r="C139" s="934"/>
      <c r="D139" s="934"/>
      <c r="E139" s="934"/>
      <c r="F139" s="934"/>
      <c r="G139" s="934"/>
      <c r="H139" s="934"/>
      <c r="I139" s="934"/>
      <c r="J139" s="934"/>
      <c r="K139" s="934"/>
      <c r="L139" s="492"/>
      <c r="M139" s="565" t="s">
        <v>309</v>
      </c>
      <c r="N139" s="549"/>
      <c r="O139" s="545"/>
      <c r="P139" s="545"/>
      <c r="Q139" s="545"/>
      <c r="R139" s="573"/>
      <c r="S139" s="564"/>
      <c r="T139" s="563"/>
      <c r="U139" s="549"/>
      <c r="V139" s="564"/>
      <c r="W139" s="560"/>
      <c r="X139" s="587"/>
      <c r="Y139" s="587"/>
      <c r="Z139" s="587"/>
      <c r="AA139" s="587"/>
      <c r="AB139" s="587"/>
      <c r="AC139" s="587"/>
      <c r="AD139" s="587"/>
      <c r="AE139" s="587"/>
      <c r="AF139" s="587"/>
      <c r="AG139" s="587"/>
      <c r="AH139" s="587"/>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3" customFormat="1" ht="22.5">
      <c r="A143" s="1212">
        <v>1</v>
      </c>
      <c r="B143" s="958"/>
      <c r="C143" s="958"/>
      <c r="D143" s="958"/>
      <c r="E143" s="959"/>
      <c r="F143" s="960"/>
      <c r="G143" s="960"/>
      <c r="H143" s="960"/>
      <c r="I143" s="961"/>
      <c r="J143" s="956"/>
      <c r="K143" s="963"/>
      <c r="L143" s="593">
        <f>mergeValue(A143)</f>
        <v>1</v>
      </c>
      <c r="M143" s="641" t="s">
        <v>20</v>
      </c>
      <c r="N143" s="580"/>
      <c r="O143" s="1255"/>
      <c r="P143" s="1255"/>
      <c r="Q143" s="1255"/>
      <c r="R143" s="1255"/>
      <c r="S143" s="1255"/>
      <c r="T143" s="1255"/>
      <c r="U143" s="1255"/>
      <c r="V143" s="1255"/>
      <c r="W143" s="630" t="s">
        <v>658</v>
      </c>
      <c r="X143" s="585"/>
      <c r="Y143" s="585"/>
      <c r="Z143" s="585"/>
      <c r="AA143" s="585"/>
      <c r="AB143" s="585"/>
      <c r="AC143" s="585"/>
      <c r="AD143" s="585"/>
      <c r="AE143" s="585"/>
      <c r="AF143" s="585"/>
      <c r="AG143" s="585"/>
      <c r="AH143" s="585"/>
    </row>
    <row r="144" spans="1:34" s="523" customFormat="1" ht="22.5">
      <c r="A144" s="1212"/>
      <c r="B144" s="1212">
        <v>1</v>
      </c>
      <c r="C144" s="958"/>
      <c r="D144" s="958"/>
      <c r="E144" s="960"/>
      <c r="F144" s="960"/>
      <c r="G144" s="960"/>
      <c r="H144" s="960"/>
      <c r="I144" s="955"/>
      <c r="J144" s="954"/>
      <c r="K144" s="957"/>
      <c r="L144" s="593" t="str">
        <f>mergeValue(A144) &amp;"."&amp; mergeValue(B144)</f>
        <v>1.1</v>
      </c>
      <c r="M144" s="546" t="s">
        <v>16</v>
      </c>
      <c r="N144" s="580"/>
      <c r="O144" s="1255"/>
      <c r="P144" s="1255"/>
      <c r="Q144" s="1255"/>
      <c r="R144" s="1255"/>
      <c r="S144" s="1255"/>
      <c r="T144" s="1255"/>
      <c r="U144" s="1255"/>
      <c r="V144" s="1255"/>
      <c r="W144" s="630" t="s">
        <v>477</v>
      </c>
      <c r="X144" s="585"/>
      <c r="Y144" s="585"/>
      <c r="Z144" s="585"/>
      <c r="AA144" s="585"/>
      <c r="AB144" s="585"/>
      <c r="AC144" s="585"/>
      <c r="AD144" s="585"/>
      <c r="AE144" s="585"/>
      <c r="AF144" s="585"/>
      <c r="AG144" s="585"/>
      <c r="AH144" s="585"/>
    </row>
    <row r="145" spans="1:35" s="523" customFormat="1" ht="22.5">
      <c r="A145" s="1212"/>
      <c r="B145" s="1212"/>
      <c r="C145" s="1212">
        <v>1</v>
      </c>
      <c r="D145" s="958"/>
      <c r="E145" s="960"/>
      <c r="F145" s="960"/>
      <c r="G145" s="960"/>
      <c r="H145" s="960"/>
      <c r="I145" s="962"/>
      <c r="J145" s="954"/>
      <c r="K145" s="957"/>
      <c r="L145" s="593" t="str">
        <f>mergeValue(A145) &amp;"."&amp; mergeValue(B145)&amp;"."&amp; mergeValue(C145)</f>
        <v>1.1.1</v>
      </c>
      <c r="M145" s="547" t="s">
        <v>7</v>
      </c>
      <c r="N145" s="580"/>
      <c r="O145" s="1255"/>
      <c r="P145" s="1255"/>
      <c r="Q145" s="1255"/>
      <c r="R145" s="1255"/>
      <c r="S145" s="1255"/>
      <c r="T145" s="1255"/>
      <c r="U145" s="1255"/>
      <c r="V145" s="1255"/>
      <c r="W145" s="630" t="s">
        <v>633</v>
      </c>
      <c r="X145" s="585"/>
      <c r="Y145" s="585"/>
      <c r="Z145" s="585"/>
      <c r="AA145" s="585"/>
      <c r="AB145" s="585"/>
      <c r="AC145" s="585"/>
      <c r="AD145" s="585"/>
      <c r="AE145" s="585"/>
      <c r="AF145" s="585"/>
      <c r="AG145" s="585"/>
      <c r="AH145" s="585"/>
    </row>
    <row r="146" spans="1:35" s="523" customFormat="1" ht="22.5">
      <c r="A146" s="1212"/>
      <c r="B146" s="1212"/>
      <c r="C146" s="1212"/>
      <c r="D146" s="1212">
        <v>1</v>
      </c>
      <c r="E146" s="960"/>
      <c r="F146" s="960"/>
      <c r="G146" s="960"/>
      <c r="H146" s="960"/>
      <c r="I146" s="962"/>
      <c r="J146" s="954"/>
      <c r="K146" s="957"/>
      <c r="L146" s="593" t="str">
        <f>mergeValue(A146) &amp;"."&amp; mergeValue(B146)&amp;"."&amp; mergeValue(C146)&amp;"."&amp; mergeValue(D146)</f>
        <v>1.1.1.1</v>
      </c>
      <c r="M146" s="548" t="s">
        <v>22</v>
      </c>
      <c r="N146" s="580"/>
      <c r="O146" s="1255"/>
      <c r="P146" s="1255"/>
      <c r="Q146" s="1255"/>
      <c r="R146" s="1255"/>
      <c r="S146" s="1255"/>
      <c r="T146" s="1255"/>
      <c r="U146" s="1255"/>
      <c r="V146" s="1255"/>
      <c r="W146" s="630" t="s">
        <v>634</v>
      </c>
      <c r="X146" s="585"/>
      <c r="Y146" s="585"/>
      <c r="Z146" s="585"/>
      <c r="AA146" s="585"/>
      <c r="AB146" s="585"/>
      <c r="AC146" s="585"/>
      <c r="AD146" s="585"/>
      <c r="AE146" s="585"/>
      <c r="AF146" s="585"/>
      <c r="AG146" s="585"/>
      <c r="AH146" s="585"/>
    </row>
    <row r="147" spans="1:35" s="523" customFormat="1" ht="11.25" hidden="1" customHeight="1">
      <c r="A147" s="1212"/>
      <c r="B147" s="1212"/>
      <c r="C147" s="1212"/>
      <c r="D147" s="1212"/>
      <c r="E147" s="1212">
        <v>1</v>
      </c>
      <c r="F147" s="960"/>
      <c r="G147" s="960"/>
      <c r="H147" s="958">
        <v>1</v>
      </c>
      <c r="I147" s="1212">
        <v>1</v>
      </c>
      <c r="J147" s="960"/>
      <c r="K147" s="965"/>
      <c r="L147" s="593"/>
      <c r="M147" s="554"/>
      <c r="N147" s="581"/>
      <c r="O147" s="631"/>
      <c r="P147" s="631"/>
      <c r="Q147" s="631"/>
      <c r="R147" s="631"/>
      <c r="S147" s="631"/>
      <c r="T147" s="631"/>
      <c r="U147" s="631"/>
      <c r="V147" s="508"/>
      <c r="W147" s="559"/>
      <c r="X147" s="585"/>
      <c r="Y147" s="585"/>
      <c r="Z147" s="585"/>
      <c r="AA147" s="585"/>
      <c r="AB147" s="585"/>
      <c r="AC147" s="585"/>
      <c r="AD147" s="585"/>
      <c r="AE147" s="585"/>
      <c r="AF147" s="585"/>
      <c r="AG147" s="585"/>
      <c r="AH147" s="585"/>
    </row>
    <row r="148" spans="1:35" s="523" customFormat="1" ht="90">
      <c r="A148" s="1212"/>
      <c r="B148" s="1212"/>
      <c r="C148" s="1212"/>
      <c r="D148" s="1212"/>
      <c r="E148" s="1212"/>
      <c r="F148" s="1212">
        <v>1</v>
      </c>
      <c r="G148" s="958"/>
      <c r="H148" s="958"/>
      <c r="I148" s="1212"/>
      <c r="J148" s="1212">
        <v>1</v>
      </c>
      <c r="K148" s="966"/>
      <c r="L148" s="593" t="str">
        <f>mergeValue(A148) &amp;"."&amp; mergeValue(B148)&amp;"."&amp; mergeValue(C148)&amp;"."&amp; mergeValue(D148)&amp;"."&amp;  mergeValue(F148)</f>
        <v>1.1.1.1.1</v>
      </c>
      <c r="M148" s="555" t="s">
        <v>10</v>
      </c>
      <c r="N148" s="581"/>
      <c r="O148" s="1214"/>
      <c r="P148" s="1214"/>
      <c r="Q148" s="1214"/>
      <c r="R148" s="1214"/>
      <c r="S148" s="1214"/>
      <c r="T148" s="1214"/>
      <c r="U148" s="1214"/>
      <c r="V148" s="1214"/>
      <c r="W148" s="630" t="s">
        <v>635</v>
      </c>
      <c r="X148" s="585"/>
      <c r="Y148" s="589" t="str">
        <f>strCheckUnique(Z148:Z151)</f>
        <v/>
      </c>
      <c r="Z148" s="585"/>
      <c r="AA148" s="589"/>
      <c r="AB148" s="585"/>
      <c r="AC148" s="585"/>
      <c r="AD148" s="585"/>
      <c r="AE148" s="585"/>
      <c r="AF148" s="585"/>
      <c r="AG148" s="585"/>
      <c r="AH148" s="585"/>
    </row>
    <row r="149" spans="1:35" s="523" customFormat="1" ht="188.25" customHeight="1">
      <c r="A149" s="1212"/>
      <c r="B149" s="1212"/>
      <c r="C149" s="1212"/>
      <c r="D149" s="1212"/>
      <c r="E149" s="1212"/>
      <c r="F149" s="1212"/>
      <c r="G149" s="958">
        <v>1</v>
      </c>
      <c r="H149" s="958"/>
      <c r="I149" s="1212"/>
      <c r="J149" s="1212"/>
      <c r="K149" s="966">
        <v>1</v>
      </c>
      <c r="L149" s="593" t="str">
        <f>mergeValue(A149) &amp;"."&amp; mergeValue(B149)&amp;"."&amp; mergeValue(C149)&amp;"."&amp; mergeValue(D149)&amp;"."&amp; mergeValue(F149)&amp;"."&amp; mergeValue(G149)</f>
        <v>1.1.1.1.1.1</v>
      </c>
      <c r="M149" s="1069"/>
      <c r="N149" s="586"/>
      <c r="O149" s="562"/>
      <c r="P149" s="562"/>
      <c r="Q149" s="1094"/>
      <c r="R149" s="1247"/>
      <c r="S149" s="1219" t="s">
        <v>84</v>
      </c>
      <c r="T149" s="1247"/>
      <c r="U149" s="1219" t="s">
        <v>85</v>
      </c>
      <c r="V149" s="578"/>
      <c r="W149" s="1211" t="s">
        <v>659</v>
      </c>
      <c r="X149" s="585" t="str">
        <f>strCheckDate(O150:V150)</f>
        <v/>
      </c>
      <c r="Y149" s="589"/>
      <c r="Z149" s="589" t="str">
        <f>IF(M149="","",M149 )</f>
        <v/>
      </c>
      <c r="AA149" s="589"/>
      <c r="AB149" s="589"/>
      <c r="AC149" s="589"/>
      <c r="AD149" s="585"/>
      <c r="AE149" s="585"/>
      <c r="AF149" s="585"/>
      <c r="AG149" s="585"/>
      <c r="AH149" s="585"/>
    </row>
    <row r="150" spans="1:35" s="523" customFormat="1" ht="0.2" customHeight="1">
      <c r="A150" s="1212"/>
      <c r="B150" s="1212"/>
      <c r="C150" s="1212"/>
      <c r="D150" s="1212"/>
      <c r="E150" s="1212"/>
      <c r="F150" s="1212"/>
      <c r="G150" s="958"/>
      <c r="H150" s="958"/>
      <c r="I150" s="1212"/>
      <c r="J150" s="1212"/>
      <c r="K150" s="966"/>
      <c r="L150" s="600"/>
      <c r="M150" s="646"/>
      <c r="N150" s="586"/>
      <c r="O150" s="562"/>
      <c r="P150" s="562"/>
      <c r="Q150" s="584" t="str">
        <f>R149 &amp; "-" &amp; T149</f>
        <v>-</v>
      </c>
      <c r="R150" s="1218"/>
      <c r="S150" s="1219"/>
      <c r="T150" s="1218"/>
      <c r="U150" s="1219"/>
      <c r="V150" s="578"/>
      <c r="W150" s="1211"/>
      <c r="X150" s="585"/>
      <c r="Y150" s="585"/>
      <c r="Z150" s="585"/>
      <c r="AA150" s="585"/>
      <c r="AB150" s="585"/>
      <c r="AC150" s="585"/>
      <c r="AD150" s="585"/>
      <c r="AE150" s="585"/>
      <c r="AF150" s="585"/>
      <c r="AG150" s="585"/>
      <c r="AH150" s="585"/>
    </row>
    <row r="151" spans="1:35" s="522" customFormat="1" ht="15" customHeight="1">
      <c r="A151" s="1212"/>
      <c r="B151" s="1212"/>
      <c r="C151" s="1212"/>
      <c r="D151" s="1212"/>
      <c r="E151" s="1212"/>
      <c r="F151" s="1212"/>
      <c r="G151" s="960"/>
      <c r="H151" s="958"/>
      <c r="I151" s="1212"/>
      <c r="J151" s="1212"/>
      <c r="K151" s="965"/>
      <c r="L151" s="538"/>
      <c r="M151" s="556" t="s">
        <v>25</v>
      </c>
      <c r="N151" s="551"/>
      <c r="O151" s="545"/>
      <c r="P151" s="545"/>
      <c r="Q151" s="545"/>
      <c r="R151" s="573"/>
      <c r="S151" s="564"/>
      <c r="T151" s="563"/>
      <c r="U151" s="551"/>
      <c r="V151" s="560"/>
      <c r="W151" s="1211"/>
      <c r="X151" s="587"/>
      <c r="Y151" s="587"/>
      <c r="Z151" s="587"/>
      <c r="AA151" s="587"/>
      <c r="AB151" s="587"/>
      <c r="AC151" s="587"/>
      <c r="AD151" s="587"/>
      <c r="AE151" s="587"/>
      <c r="AF151" s="587"/>
      <c r="AG151" s="587"/>
      <c r="AH151" s="587"/>
    </row>
    <row r="152" spans="1:35" s="522" customFormat="1" ht="15" customHeight="1">
      <c r="A152" s="1212"/>
      <c r="B152" s="1212"/>
      <c r="C152" s="1212"/>
      <c r="D152" s="1212"/>
      <c r="E152" s="1212"/>
      <c r="F152" s="960"/>
      <c r="G152" s="960"/>
      <c r="H152" s="958"/>
      <c r="I152" s="1212"/>
      <c r="J152" s="960"/>
      <c r="K152" s="965"/>
      <c r="L152" s="538"/>
      <c r="M152" s="551" t="s">
        <v>11</v>
      </c>
      <c r="N152" s="550"/>
      <c r="O152" s="545"/>
      <c r="P152" s="545"/>
      <c r="Q152" s="545"/>
      <c r="R152" s="573"/>
      <c r="S152" s="564"/>
      <c r="T152" s="563"/>
      <c r="U152" s="550"/>
      <c r="V152" s="564"/>
      <c r="W152" s="560"/>
      <c r="X152" s="587"/>
      <c r="Y152" s="587"/>
      <c r="Z152" s="587"/>
      <c r="AA152" s="587"/>
      <c r="AB152" s="587"/>
      <c r="AC152" s="587"/>
      <c r="AD152" s="587"/>
      <c r="AE152" s="587"/>
      <c r="AF152" s="587"/>
      <c r="AG152" s="587"/>
      <c r="AH152" s="587"/>
    </row>
    <row r="153" spans="1:35" s="522" customFormat="1" ht="15" hidden="1" customHeight="1">
      <c r="A153" s="1212"/>
      <c r="B153" s="1212"/>
      <c r="C153" s="1212"/>
      <c r="D153" s="1212"/>
      <c r="E153" s="964"/>
      <c r="F153" s="960"/>
      <c r="G153" s="960"/>
      <c r="H153" s="960"/>
      <c r="I153" s="956"/>
      <c r="J153" s="953"/>
      <c r="K153" s="963"/>
      <c r="L153" s="538"/>
      <c r="M153" s="551"/>
      <c r="N153" s="551"/>
      <c r="O153" s="551"/>
      <c r="P153" s="551"/>
      <c r="Q153" s="551"/>
      <c r="R153" s="551"/>
      <c r="S153" s="551"/>
      <c r="T153" s="551"/>
      <c r="U153" s="551"/>
      <c r="V153" s="564"/>
      <c r="W153" s="560"/>
      <c r="X153" s="587"/>
      <c r="Y153" s="587"/>
      <c r="Z153" s="587"/>
      <c r="AA153" s="587"/>
      <c r="AB153" s="587"/>
      <c r="AC153" s="587"/>
      <c r="AD153" s="587"/>
      <c r="AE153" s="587"/>
      <c r="AF153" s="587"/>
      <c r="AG153" s="587"/>
      <c r="AH153" s="587"/>
      <c r="AI153" s="587"/>
    </row>
    <row r="154" spans="1:35" s="522" customFormat="1" ht="15" customHeight="1">
      <c r="A154" s="1212"/>
      <c r="B154" s="1212"/>
      <c r="C154" s="1212"/>
      <c r="D154" s="964"/>
      <c r="E154" s="964"/>
      <c r="F154" s="960"/>
      <c r="G154" s="960"/>
      <c r="H154" s="960"/>
      <c r="I154" s="956"/>
      <c r="J154" s="953"/>
      <c r="K154" s="963"/>
      <c r="L154" s="538"/>
      <c r="M154" s="550" t="s">
        <v>17</v>
      </c>
      <c r="N154" s="549"/>
      <c r="O154" s="545"/>
      <c r="P154" s="545"/>
      <c r="Q154" s="545"/>
      <c r="R154" s="573"/>
      <c r="S154" s="564"/>
      <c r="T154" s="563"/>
      <c r="U154" s="549"/>
      <c r="V154" s="564"/>
      <c r="W154" s="560"/>
      <c r="X154" s="587"/>
      <c r="Y154" s="587"/>
      <c r="Z154" s="587"/>
      <c r="AA154" s="587"/>
      <c r="AB154" s="587"/>
      <c r="AC154" s="587"/>
      <c r="AD154" s="587"/>
      <c r="AE154" s="587"/>
      <c r="AF154" s="587"/>
      <c r="AG154" s="587"/>
      <c r="AH154" s="587"/>
    </row>
    <row r="155" spans="1:35" s="522" customFormat="1" ht="15" customHeight="1">
      <c r="A155" s="1212"/>
      <c r="B155" s="1212"/>
      <c r="C155" s="964"/>
      <c r="D155" s="964"/>
      <c r="E155" s="964"/>
      <c r="F155" s="964"/>
      <c r="G155" s="969"/>
      <c r="H155" s="956"/>
      <c r="I155" s="967"/>
      <c r="J155" s="953"/>
      <c r="K155" s="968"/>
      <c r="L155" s="538"/>
      <c r="M155" s="549" t="s">
        <v>18</v>
      </c>
      <c r="N155" s="549"/>
      <c r="O155" s="545"/>
      <c r="P155" s="545"/>
      <c r="Q155" s="545"/>
      <c r="R155" s="573"/>
      <c r="S155" s="564"/>
      <c r="T155" s="563"/>
      <c r="U155" s="549"/>
      <c r="V155" s="564"/>
      <c r="W155" s="560"/>
      <c r="X155" s="587"/>
      <c r="Y155" s="587"/>
      <c r="Z155" s="587"/>
      <c r="AA155" s="587"/>
      <c r="AB155" s="587"/>
      <c r="AC155" s="587"/>
      <c r="AD155" s="587"/>
      <c r="AE155" s="587"/>
      <c r="AF155" s="587"/>
      <c r="AG155" s="587"/>
      <c r="AH155" s="587"/>
    </row>
    <row r="156" spans="1:35" s="522" customFormat="1" ht="15" customHeight="1">
      <c r="A156" s="1212"/>
      <c r="B156" s="964"/>
      <c r="C156" s="964"/>
      <c r="D156" s="964"/>
      <c r="E156" s="964"/>
      <c r="F156" s="964"/>
      <c r="G156" s="969"/>
      <c r="H156" s="956"/>
      <c r="I156" s="956"/>
      <c r="J156" s="953"/>
      <c r="K156" s="963"/>
      <c r="L156" s="538"/>
      <c r="M156" s="558" t="s">
        <v>19</v>
      </c>
      <c r="N156" s="549"/>
      <c r="O156" s="545"/>
      <c r="P156" s="545"/>
      <c r="Q156" s="545"/>
      <c r="R156" s="573"/>
      <c r="S156" s="564"/>
      <c r="T156" s="563"/>
      <c r="U156" s="549"/>
      <c r="V156" s="564"/>
      <c r="W156" s="560"/>
      <c r="X156" s="587"/>
      <c r="Y156" s="587"/>
      <c r="Z156" s="587"/>
      <c r="AA156" s="587"/>
      <c r="AB156" s="587"/>
      <c r="AC156" s="587"/>
      <c r="AD156" s="587"/>
      <c r="AE156" s="587"/>
      <c r="AF156" s="587"/>
      <c r="AG156" s="587"/>
      <c r="AH156" s="587"/>
    </row>
    <row r="157" spans="1:35" s="522" customFormat="1" ht="15" customHeight="1">
      <c r="A157" s="952"/>
      <c r="B157" s="952"/>
      <c r="C157" s="952"/>
      <c r="D157" s="952"/>
      <c r="E157" s="952"/>
      <c r="F157" s="952"/>
      <c r="G157" s="952"/>
      <c r="H157" s="952"/>
      <c r="I157" s="952"/>
      <c r="J157" s="952"/>
      <c r="K157" s="952"/>
      <c r="L157" s="538"/>
      <c r="M157" s="565" t="s">
        <v>309</v>
      </c>
      <c r="N157" s="549"/>
      <c r="O157" s="545"/>
      <c r="P157" s="545"/>
      <c r="Q157" s="545"/>
      <c r="R157" s="573"/>
      <c r="S157" s="564"/>
      <c r="T157" s="563"/>
      <c r="U157" s="549"/>
      <c r="V157" s="564"/>
      <c r="W157" s="560"/>
      <c r="X157" s="587"/>
      <c r="Y157" s="587"/>
      <c r="Z157" s="587"/>
      <c r="AA157" s="587"/>
      <c r="AB157" s="587"/>
      <c r="AC157" s="587"/>
      <c r="AD157" s="587"/>
      <c r="AE157" s="587"/>
      <c r="AF157" s="587"/>
      <c r="AG157" s="587"/>
      <c r="AH157" s="587"/>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3" customFormat="1" ht="22.5">
      <c r="A161" s="1212">
        <v>1</v>
      </c>
      <c r="B161" s="901"/>
      <c r="C161" s="901"/>
      <c r="D161" s="901"/>
      <c r="E161" s="902"/>
      <c r="F161" s="903"/>
      <c r="G161" s="903"/>
      <c r="H161" s="903"/>
      <c r="I161" s="904"/>
      <c r="J161" s="899"/>
      <c r="K161" s="906"/>
      <c r="L161" s="593">
        <f>mergeValue(A161)</f>
        <v>1</v>
      </c>
      <c r="M161" s="641" t="s">
        <v>20</v>
      </c>
      <c r="N161" s="580"/>
      <c r="O161" s="1306"/>
      <c r="P161" s="1307"/>
      <c r="Q161" s="1307"/>
      <c r="R161" s="1307"/>
      <c r="S161" s="1307"/>
      <c r="T161" s="1307"/>
      <c r="U161" s="1307"/>
      <c r="V161" s="1308"/>
      <c r="W161" s="630" t="s">
        <v>476</v>
      </c>
      <c r="X161" s="585"/>
      <c r="Y161" s="585"/>
      <c r="Z161" s="585"/>
      <c r="AA161" s="585"/>
      <c r="AB161" s="585"/>
      <c r="AC161" s="585"/>
      <c r="AD161" s="585"/>
      <c r="AE161" s="585"/>
      <c r="AF161" s="585"/>
      <c r="AG161" s="585"/>
    </row>
    <row r="162" spans="1:33" s="523" customFormat="1" ht="22.5">
      <c r="A162" s="1212"/>
      <c r="B162" s="1212">
        <v>1</v>
      </c>
      <c r="C162" s="901"/>
      <c r="D162" s="901"/>
      <c r="E162" s="903"/>
      <c r="F162" s="903"/>
      <c r="G162" s="903"/>
      <c r="H162" s="903"/>
      <c r="I162" s="898"/>
      <c r="J162" s="897"/>
      <c r="K162" s="900"/>
      <c r="L162" s="593" t="str">
        <f>mergeValue(A162) &amp;"."&amp; mergeValue(B162)</f>
        <v>1.1</v>
      </c>
      <c r="M162" s="546" t="s">
        <v>16</v>
      </c>
      <c r="N162" s="580"/>
      <c r="O162" s="1306"/>
      <c r="P162" s="1307"/>
      <c r="Q162" s="1307"/>
      <c r="R162" s="1307"/>
      <c r="S162" s="1307"/>
      <c r="T162" s="1307"/>
      <c r="U162" s="1307"/>
      <c r="V162" s="1308"/>
      <c r="W162" s="630" t="s">
        <v>477</v>
      </c>
      <c r="X162" s="585"/>
      <c r="Y162" s="585"/>
      <c r="Z162" s="585"/>
      <c r="AA162" s="585"/>
      <c r="AB162" s="585"/>
      <c r="AC162" s="585"/>
      <c r="AD162" s="585"/>
      <c r="AE162" s="585"/>
      <c r="AF162" s="585"/>
      <c r="AG162" s="585"/>
    </row>
    <row r="163" spans="1:33" s="523" customFormat="1" ht="22.5">
      <c r="A163" s="1212"/>
      <c r="B163" s="1212"/>
      <c r="C163" s="1212">
        <v>1</v>
      </c>
      <c r="D163" s="901"/>
      <c r="E163" s="903"/>
      <c r="F163" s="903"/>
      <c r="G163" s="903"/>
      <c r="H163" s="903"/>
      <c r="I163" s="905"/>
      <c r="J163" s="897"/>
      <c r="K163" s="900"/>
      <c r="L163" s="593" t="str">
        <f>mergeValue(A163) &amp;"."&amp; mergeValue(B163)&amp;"."&amp; mergeValue(C163)</f>
        <v>1.1.1</v>
      </c>
      <c r="M163" s="547" t="s">
        <v>7</v>
      </c>
      <c r="N163" s="580"/>
      <c r="O163" s="1306"/>
      <c r="P163" s="1307"/>
      <c r="Q163" s="1307"/>
      <c r="R163" s="1307"/>
      <c r="S163" s="1307"/>
      <c r="T163" s="1307"/>
      <c r="U163" s="1307"/>
      <c r="V163" s="1308"/>
      <c r="W163" s="630" t="s">
        <v>633</v>
      </c>
      <c r="X163" s="585"/>
      <c r="Y163" s="585"/>
      <c r="Z163" s="585"/>
      <c r="AA163" s="585"/>
      <c r="AB163" s="585"/>
      <c r="AC163" s="585"/>
      <c r="AD163" s="585"/>
      <c r="AE163" s="585"/>
      <c r="AF163" s="585"/>
      <c r="AG163" s="585"/>
    </row>
    <row r="164" spans="1:33" s="523" customFormat="1" ht="22.5">
      <c r="A164" s="1212"/>
      <c r="B164" s="1212"/>
      <c r="C164" s="1212"/>
      <c r="D164" s="1212">
        <v>1</v>
      </c>
      <c r="E164" s="903"/>
      <c r="F164" s="903"/>
      <c r="G164" s="903"/>
      <c r="H164" s="903"/>
      <c r="I164" s="905"/>
      <c r="J164" s="897"/>
      <c r="K164" s="900"/>
      <c r="L164" s="593" t="str">
        <f>mergeValue(A164) &amp;"."&amp; mergeValue(B164)&amp;"."&amp; mergeValue(C164)&amp;"."&amp; mergeValue(D164)</f>
        <v>1.1.1.1</v>
      </c>
      <c r="M164" s="548" t="s">
        <v>22</v>
      </c>
      <c r="N164" s="580"/>
      <c r="O164" s="1306"/>
      <c r="P164" s="1307"/>
      <c r="Q164" s="1307"/>
      <c r="R164" s="1307"/>
      <c r="S164" s="1307"/>
      <c r="T164" s="1307"/>
      <c r="U164" s="1307"/>
      <c r="V164" s="1308"/>
      <c r="W164" s="630" t="s">
        <v>634</v>
      </c>
      <c r="X164" s="585"/>
      <c r="Y164" s="585"/>
      <c r="Z164" s="585"/>
      <c r="AA164" s="585"/>
      <c r="AB164" s="585"/>
      <c r="AC164" s="585"/>
      <c r="AD164" s="585"/>
      <c r="AE164" s="585"/>
      <c r="AF164" s="585"/>
      <c r="AG164" s="585"/>
    </row>
    <row r="165" spans="1:33" s="523" customFormat="1" ht="101.25">
      <c r="A165" s="1212"/>
      <c r="B165" s="1212"/>
      <c r="C165" s="1212"/>
      <c r="D165" s="1212"/>
      <c r="E165" s="1212">
        <v>1</v>
      </c>
      <c r="F165" s="903"/>
      <c r="G165" s="903"/>
      <c r="H165" s="901">
        <v>1</v>
      </c>
      <c r="I165" s="1212">
        <v>1</v>
      </c>
      <c r="J165" s="903"/>
      <c r="K165" s="908"/>
      <c r="L165" s="593" t="str">
        <f>mergeValue(A165) &amp;"."&amp; mergeValue(B165)&amp;"."&amp; mergeValue(C165)&amp;"."&amp; mergeValue(D165)&amp;"."&amp; mergeValue(E165)</f>
        <v>1.1.1.1.1</v>
      </c>
      <c r="M165" s="554" t="s">
        <v>9</v>
      </c>
      <c r="N165" s="581"/>
      <c r="O165" s="1215"/>
      <c r="P165" s="1216"/>
      <c r="Q165" s="1216"/>
      <c r="R165" s="1216"/>
      <c r="S165" s="1216"/>
      <c r="T165" s="1216"/>
      <c r="U165" s="1216"/>
      <c r="V165" s="1217"/>
      <c r="W165" s="630" t="s">
        <v>638</v>
      </c>
      <c r="X165" s="585"/>
      <c r="Y165" s="585"/>
      <c r="Z165" s="585"/>
      <c r="AA165" s="585"/>
      <c r="AB165" s="585"/>
      <c r="AC165" s="585"/>
      <c r="AD165" s="585"/>
      <c r="AE165" s="585"/>
      <c r="AF165" s="585"/>
      <c r="AG165" s="585"/>
    </row>
    <row r="166" spans="1:33" s="523" customFormat="1" ht="90">
      <c r="A166" s="1212"/>
      <c r="B166" s="1212"/>
      <c r="C166" s="1212"/>
      <c r="D166" s="1212"/>
      <c r="E166" s="1212"/>
      <c r="F166" s="1212">
        <v>1</v>
      </c>
      <c r="G166" s="901"/>
      <c r="H166" s="901"/>
      <c r="I166" s="1212"/>
      <c r="J166" s="1212">
        <v>1</v>
      </c>
      <c r="K166" s="909"/>
      <c r="L166" s="593" t="str">
        <f>mergeValue(A166) &amp;"."&amp; mergeValue(B166)&amp;"."&amp; mergeValue(C166)&amp;"."&amp; mergeValue(D166)&amp;"."&amp; mergeValue(E166)&amp;"."&amp; mergeValue(F166)</f>
        <v>1.1.1.1.1.1</v>
      </c>
      <c r="M166" s="555" t="s">
        <v>10</v>
      </c>
      <c r="N166" s="581"/>
      <c r="O166" s="1215"/>
      <c r="P166" s="1216"/>
      <c r="Q166" s="1216"/>
      <c r="R166" s="1216"/>
      <c r="S166" s="1216"/>
      <c r="T166" s="1216"/>
      <c r="U166" s="1216"/>
      <c r="V166" s="1217"/>
      <c r="W166" s="630" t="s">
        <v>636</v>
      </c>
      <c r="X166" s="585"/>
      <c r="Y166" s="589" t="str">
        <f>strCheckUnique(Z166:Z169)</f>
        <v/>
      </c>
      <c r="Z166" s="585"/>
      <c r="AA166" s="589" t="str">
        <f>IF(O166="","",O166 &amp; ":_")</f>
        <v/>
      </c>
      <c r="AB166" s="585"/>
      <c r="AC166" s="585"/>
      <c r="AD166" s="585"/>
      <c r="AE166" s="585"/>
      <c r="AF166" s="585"/>
      <c r="AG166" s="585"/>
    </row>
    <row r="167" spans="1:33" s="523" customFormat="1" ht="188.25" customHeight="1">
      <c r="A167" s="1212"/>
      <c r="B167" s="1212"/>
      <c r="C167" s="1212"/>
      <c r="D167" s="1212"/>
      <c r="E167" s="1212"/>
      <c r="F167" s="1212"/>
      <c r="G167" s="901">
        <v>1</v>
      </c>
      <c r="H167" s="901"/>
      <c r="I167" s="1212"/>
      <c r="J167" s="1212"/>
      <c r="K167" s="909">
        <v>1</v>
      </c>
      <c r="L167" s="593" t="str">
        <f>mergeValue(A167) &amp;"."&amp; mergeValue(B167)&amp;"."&amp; mergeValue(C167)&amp;"."&amp; mergeValue(D167)&amp;"."&amp; mergeValue(E167)&amp;"."&amp; mergeValue(F167)&amp;"."&amp; mergeValue(G167)</f>
        <v>1.1.1.1.1.1.1</v>
      </c>
      <c r="M167" s="1069"/>
      <c r="N167" s="586"/>
      <c r="O167" s="1078"/>
      <c r="P167" s="562"/>
      <c r="Q167" s="562"/>
      <c r="R167" s="1247"/>
      <c r="S167" s="1219" t="s">
        <v>84</v>
      </c>
      <c r="T167" s="1247"/>
      <c r="U167" s="1219" t="s">
        <v>84</v>
      </c>
      <c r="V167" s="578"/>
      <c r="W167" s="1211" t="s">
        <v>656</v>
      </c>
      <c r="X167" s="585" t="str">
        <f>strCheckDate(O168:V168)</f>
        <v/>
      </c>
      <c r="Y167" s="589"/>
      <c r="Z167" s="589" t="str">
        <f>IF(M167="","",M167 )</f>
        <v/>
      </c>
      <c r="AA167" s="589"/>
      <c r="AB167" s="589"/>
      <c r="AC167" s="589"/>
      <c r="AD167" s="585"/>
      <c r="AE167" s="585"/>
      <c r="AF167" s="585"/>
      <c r="AG167" s="585"/>
    </row>
    <row r="168" spans="1:33" s="523" customFormat="1" ht="11.25" hidden="1" customHeight="1">
      <c r="A168" s="1212"/>
      <c r="B168" s="1212"/>
      <c r="C168" s="1212"/>
      <c r="D168" s="1212"/>
      <c r="E168" s="1212"/>
      <c r="F168" s="1212"/>
      <c r="G168" s="901"/>
      <c r="H168" s="901"/>
      <c r="I168" s="1212"/>
      <c r="J168" s="1212"/>
      <c r="K168" s="909"/>
      <c r="L168" s="600"/>
      <c r="M168" s="646"/>
      <c r="N168" s="586"/>
      <c r="O168" s="584"/>
      <c r="P168" s="562"/>
      <c r="Q168" s="584" t="str">
        <f>R167 &amp; "-" &amp; T167</f>
        <v>-</v>
      </c>
      <c r="R168" s="1218"/>
      <c r="S168" s="1219"/>
      <c r="T168" s="1218"/>
      <c r="U168" s="1219"/>
      <c r="V168" s="578"/>
      <c r="W168" s="1211"/>
      <c r="X168" s="585"/>
      <c r="Y168" s="585"/>
      <c r="Z168" s="585"/>
      <c r="AA168" s="585"/>
      <c r="AB168" s="585"/>
      <c r="AC168" s="585"/>
      <c r="AD168" s="585"/>
      <c r="AE168" s="585"/>
      <c r="AF168" s="585"/>
      <c r="AG168" s="585"/>
    </row>
    <row r="169" spans="1:33" s="522" customFormat="1" ht="15" customHeight="1">
      <c r="A169" s="1212"/>
      <c r="B169" s="1212"/>
      <c r="C169" s="1212"/>
      <c r="D169" s="1212"/>
      <c r="E169" s="1212"/>
      <c r="F169" s="1212"/>
      <c r="G169" s="903"/>
      <c r="H169" s="901"/>
      <c r="I169" s="1212"/>
      <c r="J169" s="1212"/>
      <c r="K169" s="908"/>
      <c r="L169" s="538"/>
      <c r="M169" s="557" t="s">
        <v>25</v>
      </c>
      <c r="N169" s="551"/>
      <c r="O169" s="545"/>
      <c r="P169" s="545"/>
      <c r="Q169" s="545"/>
      <c r="R169" s="573"/>
      <c r="S169" s="564"/>
      <c r="T169" s="563"/>
      <c r="U169" s="551"/>
      <c r="V169" s="560"/>
      <c r="W169" s="1211"/>
      <c r="X169" s="587"/>
      <c r="Y169" s="587"/>
      <c r="Z169" s="587"/>
      <c r="AA169" s="587"/>
      <c r="AB169" s="587"/>
      <c r="AC169" s="587"/>
      <c r="AD169" s="587"/>
      <c r="AE169" s="587"/>
      <c r="AF169" s="587"/>
      <c r="AG169" s="587"/>
    </row>
    <row r="170" spans="1:33" s="522" customFormat="1" ht="15" customHeight="1">
      <c r="A170" s="1212"/>
      <c r="B170" s="1212"/>
      <c r="C170" s="1212"/>
      <c r="D170" s="1212"/>
      <c r="E170" s="1212"/>
      <c r="F170" s="903"/>
      <c r="G170" s="903"/>
      <c r="H170" s="901"/>
      <c r="I170" s="1212"/>
      <c r="J170" s="903"/>
      <c r="K170" s="908"/>
      <c r="L170" s="538"/>
      <c r="M170" s="556" t="s">
        <v>11</v>
      </c>
      <c r="N170" s="550"/>
      <c r="O170" s="545"/>
      <c r="P170" s="545"/>
      <c r="Q170" s="545"/>
      <c r="R170" s="573"/>
      <c r="S170" s="564"/>
      <c r="T170" s="563"/>
      <c r="U170" s="550"/>
      <c r="V170" s="564"/>
      <c r="W170" s="560"/>
      <c r="X170" s="587"/>
      <c r="Y170" s="587"/>
      <c r="Z170" s="587"/>
      <c r="AA170" s="587"/>
      <c r="AB170" s="587"/>
      <c r="AC170" s="587"/>
      <c r="AD170" s="587"/>
      <c r="AE170" s="587"/>
      <c r="AF170" s="587"/>
      <c r="AG170" s="587"/>
    </row>
    <row r="171" spans="1:33" s="522" customFormat="1" ht="15" customHeight="1">
      <c r="A171" s="1212"/>
      <c r="B171" s="1212"/>
      <c r="C171" s="1212"/>
      <c r="D171" s="1212"/>
      <c r="E171" s="907"/>
      <c r="F171" s="903"/>
      <c r="G171" s="903"/>
      <c r="H171" s="903"/>
      <c r="I171" s="899"/>
      <c r="J171" s="896"/>
      <c r="K171" s="906"/>
      <c r="L171" s="538"/>
      <c r="M171" s="551" t="s">
        <v>12</v>
      </c>
      <c r="N171" s="549"/>
      <c r="O171" s="545"/>
      <c r="P171" s="545"/>
      <c r="Q171" s="545"/>
      <c r="R171" s="573"/>
      <c r="S171" s="564"/>
      <c r="T171" s="563"/>
      <c r="U171" s="549"/>
      <c r="V171" s="564"/>
      <c r="W171" s="560"/>
      <c r="X171" s="587"/>
      <c r="Y171" s="587"/>
      <c r="Z171" s="587"/>
      <c r="AA171" s="587"/>
      <c r="AB171" s="587"/>
      <c r="AC171" s="587"/>
      <c r="AD171" s="587"/>
      <c r="AE171" s="587"/>
      <c r="AF171" s="587"/>
      <c r="AG171" s="587"/>
    </row>
    <row r="172" spans="1:33" s="522" customFormat="1" ht="15" customHeight="1">
      <c r="A172" s="1212"/>
      <c r="B172" s="1212"/>
      <c r="C172" s="1212"/>
      <c r="D172" s="907"/>
      <c r="E172" s="907"/>
      <c r="F172" s="903"/>
      <c r="G172" s="903"/>
      <c r="H172" s="903"/>
      <c r="I172" s="899"/>
      <c r="J172" s="896"/>
      <c r="K172" s="906"/>
      <c r="L172" s="538"/>
      <c r="M172" s="550" t="s">
        <v>17</v>
      </c>
      <c r="N172" s="549"/>
      <c r="O172" s="545"/>
      <c r="P172" s="545"/>
      <c r="Q172" s="545"/>
      <c r="R172" s="573"/>
      <c r="S172" s="564"/>
      <c r="T172" s="563"/>
      <c r="U172" s="549"/>
      <c r="V172" s="564"/>
      <c r="W172" s="560"/>
      <c r="X172" s="587"/>
      <c r="Y172" s="587"/>
      <c r="Z172" s="587"/>
      <c r="AA172" s="587"/>
      <c r="AB172" s="587"/>
      <c r="AC172" s="587"/>
      <c r="AD172" s="587"/>
      <c r="AE172" s="587"/>
      <c r="AF172" s="587"/>
      <c r="AG172" s="587"/>
    </row>
    <row r="173" spans="1:33" s="522" customFormat="1" ht="15" customHeight="1">
      <c r="A173" s="1212"/>
      <c r="B173" s="1212"/>
      <c r="C173" s="907"/>
      <c r="D173" s="907"/>
      <c r="E173" s="907"/>
      <c r="F173" s="907"/>
      <c r="G173" s="912"/>
      <c r="H173" s="899"/>
      <c r="I173" s="910"/>
      <c r="J173" s="896"/>
      <c r="K173" s="911"/>
      <c r="L173" s="538"/>
      <c r="M173" s="549" t="s">
        <v>18</v>
      </c>
      <c r="N173" s="549"/>
      <c r="O173" s="545"/>
      <c r="P173" s="545"/>
      <c r="Q173" s="545"/>
      <c r="R173" s="573"/>
      <c r="S173" s="564"/>
      <c r="T173" s="563"/>
      <c r="U173" s="549"/>
      <c r="V173" s="564"/>
      <c r="W173" s="560"/>
      <c r="X173" s="587"/>
      <c r="Y173" s="587"/>
      <c r="Z173" s="587"/>
      <c r="AA173" s="587"/>
      <c r="AB173" s="587"/>
      <c r="AC173" s="587"/>
      <c r="AD173" s="587"/>
      <c r="AE173" s="587"/>
      <c r="AF173" s="587"/>
      <c r="AG173" s="587"/>
    </row>
    <row r="174" spans="1:33" s="522" customFormat="1" ht="15" customHeight="1">
      <c r="A174" s="1212"/>
      <c r="B174" s="907"/>
      <c r="C174" s="907"/>
      <c r="D174" s="907"/>
      <c r="E174" s="907"/>
      <c r="F174" s="907"/>
      <c r="G174" s="912"/>
      <c r="H174" s="899"/>
      <c r="I174" s="899"/>
      <c r="J174" s="896"/>
      <c r="K174" s="906"/>
      <c r="L174" s="538"/>
      <c r="M174" s="558" t="s">
        <v>19</v>
      </c>
      <c r="N174" s="549"/>
      <c r="O174" s="545"/>
      <c r="P174" s="545"/>
      <c r="Q174" s="545"/>
      <c r="R174" s="573"/>
      <c r="S174" s="564"/>
      <c r="T174" s="563"/>
      <c r="U174" s="549"/>
      <c r="V174" s="564"/>
      <c r="W174" s="560"/>
      <c r="X174" s="587"/>
      <c r="Y174" s="587"/>
      <c r="Z174" s="587"/>
      <c r="AA174" s="587"/>
      <c r="AB174" s="587"/>
      <c r="AC174" s="587"/>
      <c r="AD174" s="587"/>
      <c r="AE174" s="587"/>
      <c r="AF174" s="587"/>
      <c r="AG174" s="587"/>
    </row>
    <row r="175" spans="1:33" s="522" customFormat="1" ht="15" customHeight="1">
      <c r="A175" s="895"/>
      <c r="B175" s="895"/>
      <c r="C175" s="895"/>
      <c r="D175" s="895"/>
      <c r="E175" s="895"/>
      <c r="F175" s="895"/>
      <c r="G175" s="895"/>
      <c r="H175" s="895"/>
      <c r="I175" s="895"/>
      <c r="J175" s="895"/>
      <c r="K175" s="895"/>
      <c r="L175" s="538"/>
      <c r="M175" s="565" t="s">
        <v>309</v>
      </c>
      <c r="N175" s="549"/>
      <c r="O175" s="545"/>
      <c r="P175" s="545"/>
      <c r="Q175" s="545"/>
      <c r="R175" s="573"/>
      <c r="S175" s="564"/>
      <c r="T175" s="563"/>
      <c r="U175" s="549"/>
      <c r="V175" s="757"/>
      <c r="W175" s="757"/>
      <c r="X175" s="757"/>
      <c r="Y175" s="766"/>
      <c r="Z175" s="765"/>
      <c r="AA175" s="764"/>
      <c r="AB175" s="758"/>
      <c r="AC175" s="765"/>
      <c r="AD175" s="762"/>
      <c r="AE175" s="587"/>
      <c r="AF175" s="587"/>
      <c r="AG175" s="587"/>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5" customFormat="1" ht="22.5">
      <c r="A179" s="1212">
        <v>1</v>
      </c>
      <c r="B179" s="980"/>
      <c r="C179" s="980"/>
      <c r="D179" s="980"/>
      <c r="E179" s="980"/>
      <c r="F179" s="980"/>
      <c r="G179" s="981"/>
      <c r="H179" s="981"/>
      <c r="I179" s="983"/>
      <c r="J179" s="975"/>
      <c r="K179" s="975"/>
      <c r="L179" s="724">
        <f>mergeValue(A179)</f>
        <v>1</v>
      </c>
      <c r="M179" s="641" t="s">
        <v>20</v>
      </c>
      <c r="N179" s="716"/>
      <c r="O179" s="1306"/>
      <c r="P179" s="1307"/>
      <c r="Q179" s="1307"/>
      <c r="R179" s="1307"/>
      <c r="S179" s="1307"/>
      <c r="T179" s="1307"/>
      <c r="U179" s="1307"/>
      <c r="V179" s="1307"/>
      <c r="W179" s="1308"/>
      <c r="X179" s="717" t="s">
        <v>476</v>
      </c>
      <c r="Y179" s="719"/>
      <c r="Z179" s="719"/>
      <c r="AA179" s="719"/>
      <c r="AB179" s="719"/>
      <c r="AC179" s="719"/>
      <c r="AD179" s="719"/>
      <c r="AE179" s="719"/>
      <c r="AF179" s="719"/>
      <c r="AG179" s="719"/>
    </row>
    <row r="180" spans="1:47" s="685" customFormat="1" ht="22.5">
      <c r="A180" s="1212"/>
      <c r="B180" s="1212">
        <v>1</v>
      </c>
      <c r="C180" s="980"/>
      <c r="D180" s="980"/>
      <c r="E180" s="980"/>
      <c r="F180" s="980"/>
      <c r="G180" s="985"/>
      <c r="H180" s="982"/>
      <c r="I180" s="987"/>
      <c r="J180" s="972"/>
      <c r="K180" s="971"/>
      <c r="L180" s="724" t="str">
        <f>mergeValue(A180) &amp;"."&amp; mergeValue(B180)</f>
        <v>1.1</v>
      </c>
      <c r="M180" s="692" t="s">
        <v>16</v>
      </c>
      <c r="N180" s="716"/>
      <c r="O180" s="1306"/>
      <c r="P180" s="1307"/>
      <c r="Q180" s="1307"/>
      <c r="R180" s="1307"/>
      <c r="S180" s="1307"/>
      <c r="T180" s="1307"/>
      <c r="U180" s="1307"/>
      <c r="V180" s="1307"/>
      <c r="W180" s="1308"/>
      <c r="X180" s="717" t="s">
        <v>477</v>
      </c>
      <c r="Y180" s="719"/>
      <c r="Z180" s="719"/>
      <c r="AA180" s="719"/>
      <c r="AB180" s="719"/>
      <c r="AC180" s="719"/>
      <c r="AD180" s="719"/>
      <c r="AE180" s="719"/>
      <c r="AF180" s="719"/>
      <c r="AG180" s="719"/>
    </row>
    <row r="181" spans="1:47" s="685" customFormat="1" ht="22.5">
      <c r="A181" s="1212"/>
      <c r="B181" s="1212"/>
      <c r="C181" s="1212">
        <v>1</v>
      </c>
      <c r="D181" s="980"/>
      <c r="E181" s="980"/>
      <c r="F181" s="980"/>
      <c r="G181" s="985"/>
      <c r="H181" s="982"/>
      <c r="I181" s="988"/>
      <c r="J181" s="972"/>
      <c r="K181" s="971"/>
      <c r="L181" s="724" t="str">
        <f>mergeValue(A181) &amp;"."&amp; mergeValue(B181)&amp;"."&amp; mergeValue(C181)</f>
        <v>1.1.1</v>
      </c>
      <c r="M181" s="693" t="s">
        <v>7</v>
      </c>
      <c r="N181" s="716"/>
      <c r="O181" s="1306"/>
      <c r="P181" s="1307"/>
      <c r="Q181" s="1307"/>
      <c r="R181" s="1307"/>
      <c r="S181" s="1307"/>
      <c r="T181" s="1307"/>
      <c r="U181" s="1307"/>
      <c r="V181" s="1307"/>
      <c r="W181" s="1308"/>
      <c r="X181" s="717" t="s">
        <v>633</v>
      </c>
      <c r="Y181" s="719"/>
      <c r="Z181" s="719"/>
      <c r="AA181" s="719"/>
      <c r="AB181" s="719"/>
      <c r="AC181" s="719"/>
      <c r="AD181" s="719"/>
      <c r="AE181" s="719"/>
      <c r="AF181" s="719"/>
      <c r="AG181" s="719"/>
    </row>
    <row r="182" spans="1:47" s="685" customFormat="1" ht="22.5">
      <c r="A182" s="1212"/>
      <c r="B182" s="1212"/>
      <c r="C182" s="1212"/>
      <c r="D182" s="1212">
        <v>1</v>
      </c>
      <c r="E182" s="980"/>
      <c r="F182" s="980"/>
      <c r="G182" s="985"/>
      <c r="H182" s="982"/>
      <c r="I182" s="988"/>
      <c r="J182" s="986"/>
      <c r="K182" s="971"/>
      <c r="L182" s="724" t="str">
        <f>mergeValue(A182) &amp;"."&amp; mergeValue(B182)&amp;"."&amp; mergeValue(C182)&amp;"."&amp; mergeValue(D182)</f>
        <v>1.1.1.1</v>
      </c>
      <c r="M182" s="694" t="s">
        <v>22</v>
      </c>
      <c r="N182" s="716"/>
      <c r="O182" s="1306"/>
      <c r="P182" s="1307"/>
      <c r="Q182" s="1307"/>
      <c r="R182" s="1307"/>
      <c r="S182" s="1307"/>
      <c r="T182" s="1307"/>
      <c r="U182" s="1307"/>
      <c r="V182" s="1307"/>
      <c r="W182" s="1308"/>
      <c r="X182" s="717" t="s">
        <v>687</v>
      </c>
      <c r="Y182" s="719"/>
      <c r="Z182" s="719"/>
      <c r="AA182" s="719"/>
      <c r="AB182" s="719"/>
      <c r="AC182" s="719"/>
      <c r="AD182" s="719"/>
      <c r="AE182" s="719"/>
      <c r="AF182" s="719"/>
      <c r="AG182" s="719"/>
    </row>
    <row r="183" spans="1:47" s="685" customFormat="1" ht="56.25" customHeight="1">
      <c r="A183" s="1212"/>
      <c r="B183" s="1212"/>
      <c r="C183" s="1212"/>
      <c r="D183" s="1212"/>
      <c r="E183" s="980">
        <v>1</v>
      </c>
      <c r="F183" s="980"/>
      <c r="G183" s="985"/>
      <c r="H183" s="982"/>
      <c r="I183" s="988"/>
      <c r="J183" s="986"/>
      <c r="K183" s="976"/>
      <c r="L183" s="724" t="str">
        <f>mergeValue(A183) &amp;"."&amp; mergeValue(B183)&amp;"."&amp; mergeValue(C183)&amp;"."&amp; mergeValue(D183)&amp;"."&amp; mergeValue(E183)</f>
        <v>1.1.1.1.1</v>
      </c>
      <c r="M183" s="1072"/>
      <c r="N183" s="690"/>
      <c r="O183" s="1074"/>
      <c r="P183" s="1075"/>
      <c r="Q183" s="671"/>
      <c r="R183" s="671"/>
      <c r="S183" s="1091"/>
      <c r="T183" s="650" t="s">
        <v>84</v>
      </c>
      <c r="U183" s="1091"/>
      <c r="V183" s="650" t="s">
        <v>84</v>
      </c>
      <c r="W183" s="727"/>
      <c r="X183" s="717" t="s">
        <v>688</v>
      </c>
      <c r="Y183" s="719" t="str">
        <f>strCheckDateTwo(N183:W183)</f>
        <v/>
      </c>
      <c r="Z183" s="719"/>
      <c r="AA183" s="719"/>
      <c r="AB183" s="719"/>
      <c r="AC183" s="719"/>
      <c r="AD183" s="719"/>
      <c r="AE183" s="719"/>
      <c r="AF183" s="719"/>
      <c r="AG183" s="719"/>
    </row>
    <row r="184" spans="1:47" s="685" customFormat="1" ht="14.25" hidden="1" customHeight="1">
      <c r="A184" s="1212"/>
      <c r="B184" s="1212"/>
      <c r="C184" s="1212"/>
      <c r="D184" s="1212"/>
      <c r="E184" s="980"/>
      <c r="F184" s="980"/>
      <c r="G184" s="985"/>
      <c r="H184" s="982"/>
      <c r="I184" s="988"/>
      <c r="J184" s="986"/>
      <c r="K184" s="976"/>
      <c r="L184" s="714"/>
      <c r="M184" s="701"/>
      <c r="N184" s="646"/>
      <c r="O184" s="646"/>
      <c r="P184" s="646"/>
      <c r="Q184" s="646"/>
      <c r="R184" s="718" t="str">
        <f>S183 &amp; "-" &amp; U183</f>
        <v>-</v>
      </c>
      <c r="S184" s="728"/>
      <c r="T184" s="720"/>
      <c r="U184" s="728"/>
      <c r="V184" s="646"/>
      <c r="W184" s="646"/>
      <c r="X184" s="700"/>
      <c r="Y184" s="719"/>
      <c r="Z184" s="719"/>
      <c r="AA184" s="719"/>
      <c r="AB184" s="719"/>
      <c r="AC184" s="719"/>
      <c r="AD184" s="719"/>
      <c r="AE184" s="719"/>
      <c r="AF184" s="719"/>
      <c r="AG184" s="719"/>
    </row>
    <row r="185" spans="1:47" s="685" customFormat="1" ht="15" customHeight="1">
      <c r="A185" s="1212"/>
      <c r="B185" s="1212"/>
      <c r="C185" s="1212"/>
      <c r="D185" s="1212"/>
      <c r="E185" s="980"/>
      <c r="F185" s="980"/>
      <c r="G185" s="985"/>
      <c r="H185" s="982"/>
      <c r="I185" s="988"/>
      <c r="J185" s="986"/>
      <c r="K185" s="976"/>
      <c r="L185" s="688"/>
      <c r="M185" s="697" t="s">
        <v>5</v>
      </c>
      <c r="N185" s="695"/>
      <c r="O185" s="691"/>
      <c r="P185" s="691"/>
      <c r="Q185" s="691"/>
      <c r="R185" s="691"/>
      <c r="S185" s="708"/>
      <c r="T185" s="704"/>
      <c r="U185" s="703"/>
      <c r="V185" s="695"/>
      <c r="W185" s="695"/>
      <c r="X185" s="699"/>
      <c r="Y185" s="719"/>
      <c r="Z185" s="719"/>
      <c r="AA185" s="719"/>
      <c r="AB185" s="719"/>
      <c r="AC185" s="719"/>
      <c r="AD185" s="719"/>
      <c r="AE185" s="719"/>
      <c r="AF185" s="719"/>
      <c r="AG185" s="719"/>
    </row>
    <row r="186" spans="1:47" s="684" customFormat="1" ht="15" customHeight="1">
      <c r="A186" s="1212"/>
      <c r="B186" s="1212"/>
      <c r="C186" s="1212"/>
      <c r="D186" s="984"/>
      <c r="E186" s="984"/>
      <c r="F186" s="984"/>
      <c r="G186" s="985"/>
      <c r="H186" s="984"/>
      <c r="I186" s="988"/>
      <c r="J186" s="974"/>
      <c r="K186" s="978"/>
      <c r="L186" s="688"/>
      <c r="M186" s="696" t="s">
        <v>17</v>
      </c>
      <c r="N186" s="695"/>
      <c r="O186" s="691"/>
      <c r="P186" s="691"/>
      <c r="Q186" s="691"/>
      <c r="R186" s="691"/>
      <c r="S186" s="708"/>
      <c r="T186" s="704"/>
      <c r="U186" s="703"/>
      <c r="V186" s="695"/>
      <c r="W186" s="704"/>
      <c r="X186" s="699"/>
      <c r="Y186" s="721"/>
      <c r="Z186" s="721"/>
      <c r="AA186" s="721"/>
      <c r="AB186" s="721"/>
      <c r="AC186" s="721"/>
      <c r="AD186" s="721"/>
      <c r="AE186" s="721"/>
      <c r="AF186" s="721"/>
      <c r="AG186" s="721"/>
    </row>
    <row r="187" spans="1:47" s="684" customFormat="1" ht="15" customHeight="1">
      <c r="A187" s="1212"/>
      <c r="B187" s="1212"/>
      <c r="C187" s="984"/>
      <c r="D187" s="984"/>
      <c r="E187" s="984"/>
      <c r="F187" s="984"/>
      <c r="G187" s="985"/>
      <c r="H187" s="984"/>
      <c r="I187" s="979"/>
      <c r="J187" s="974"/>
      <c r="K187" s="978"/>
      <c r="L187" s="688"/>
      <c r="M187" s="695" t="s">
        <v>18</v>
      </c>
      <c r="N187" s="695"/>
      <c r="O187" s="691"/>
      <c r="P187" s="691"/>
      <c r="Q187" s="691"/>
      <c r="R187" s="691"/>
      <c r="S187" s="708"/>
      <c r="T187" s="704"/>
      <c r="U187" s="703"/>
      <c r="V187" s="695"/>
      <c r="W187" s="704"/>
      <c r="X187" s="699"/>
      <c r="Y187" s="721"/>
      <c r="Z187" s="721"/>
      <c r="AA187" s="721"/>
      <c r="AB187" s="721"/>
      <c r="AC187" s="721"/>
      <c r="AD187" s="721"/>
      <c r="AE187" s="721"/>
      <c r="AF187" s="721"/>
      <c r="AG187" s="721"/>
    </row>
    <row r="188" spans="1:47" s="684" customFormat="1" ht="15" customHeight="1">
      <c r="A188" s="1212"/>
      <c r="B188" s="984"/>
      <c r="C188" s="984"/>
      <c r="D188" s="984"/>
      <c r="E188" s="984"/>
      <c r="F188" s="984"/>
      <c r="G188" s="985"/>
      <c r="H188" s="984"/>
      <c r="I188" s="979"/>
      <c r="J188" s="974"/>
      <c r="K188" s="978"/>
      <c r="L188" s="688"/>
      <c r="M188" s="698" t="s">
        <v>19</v>
      </c>
      <c r="N188" s="695"/>
      <c r="O188" s="691"/>
      <c r="P188" s="691"/>
      <c r="Q188" s="691"/>
      <c r="R188" s="691"/>
      <c r="S188" s="708"/>
      <c r="T188" s="704"/>
      <c r="U188" s="703"/>
      <c r="V188" s="695"/>
      <c r="W188" s="704"/>
      <c r="X188" s="699"/>
      <c r="Y188" s="721"/>
      <c r="Z188" s="721"/>
      <c r="AA188" s="721"/>
      <c r="AB188" s="721"/>
      <c r="AC188" s="721"/>
      <c r="AD188" s="721"/>
      <c r="AE188" s="721"/>
      <c r="AF188" s="721"/>
      <c r="AG188" s="721"/>
    </row>
    <row r="189" spans="1:47" s="684" customFormat="1" ht="15" customHeight="1">
      <c r="A189" s="970"/>
      <c r="B189" s="970"/>
      <c r="C189" s="970"/>
      <c r="D189" s="970"/>
      <c r="E189" s="970"/>
      <c r="F189" s="970"/>
      <c r="G189" s="977"/>
      <c r="H189" s="978"/>
      <c r="I189" s="973"/>
      <c r="J189" s="974"/>
      <c r="K189" s="970"/>
      <c r="L189" s="688"/>
      <c r="M189" s="705" t="s">
        <v>309</v>
      </c>
      <c r="N189" s="695"/>
      <c r="O189" s="691"/>
      <c r="P189" s="691"/>
      <c r="Q189" s="691"/>
      <c r="R189" s="691"/>
      <c r="S189" s="708"/>
      <c r="T189" s="704"/>
      <c r="U189" s="703"/>
      <c r="V189" s="695"/>
      <c r="W189" s="704"/>
      <c r="X189" s="699"/>
      <c r="Y189" s="721"/>
      <c r="Z189" s="721"/>
      <c r="AA189" s="721"/>
      <c r="AB189" s="721"/>
      <c r="AC189" s="721"/>
      <c r="AD189" s="721"/>
      <c r="AE189" s="721"/>
      <c r="AF189" s="721"/>
      <c r="AG189" s="721"/>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5" customFormat="1" ht="22.5">
      <c r="A193" s="1212">
        <v>1</v>
      </c>
      <c r="B193" s="1015"/>
      <c r="C193" s="1015"/>
      <c r="D193" s="1015"/>
      <c r="E193" s="1015"/>
      <c r="F193" s="1008"/>
      <c r="G193" s="1014"/>
      <c r="H193" s="1014"/>
      <c r="I193" s="996"/>
      <c r="J193" s="995"/>
      <c r="K193" s="995"/>
      <c r="L193" s="724">
        <f>mergeValue(A193)</f>
        <v>1</v>
      </c>
      <c r="M193" s="641" t="s">
        <v>20</v>
      </c>
      <c r="N193" s="1303"/>
      <c r="O193" s="1304"/>
      <c r="P193" s="1304"/>
      <c r="Q193" s="1304"/>
      <c r="R193" s="1304"/>
      <c r="S193" s="1304"/>
      <c r="T193" s="1304"/>
      <c r="U193" s="1304"/>
      <c r="V193" s="1304"/>
      <c r="W193" s="1304"/>
      <c r="X193" s="1304"/>
      <c r="Y193" s="1304"/>
      <c r="Z193" s="1304"/>
      <c r="AA193" s="1304"/>
      <c r="AB193" s="1304"/>
      <c r="AC193" s="1304"/>
      <c r="AD193" s="1304"/>
      <c r="AE193" s="1304"/>
      <c r="AF193" s="1305"/>
      <c r="AG193" s="717" t="s">
        <v>476</v>
      </c>
      <c r="AH193" s="719"/>
      <c r="AI193" s="719"/>
      <c r="AJ193" s="719"/>
      <c r="AK193" s="719"/>
      <c r="AL193" s="719"/>
      <c r="AM193" s="719"/>
      <c r="AN193" s="719"/>
      <c r="AO193" s="719"/>
      <c r="AP193" s="719"/>
      <c r="AQ193" s="719"/>
      <c r="AR193" s="719"/>
    </row>
    <row r="194" spans="1:46" s="685" customFormat="1" ht="22.5">
      <c r="A194" s="1212"/>
      <c r="B194" s="1212">
        <v>1</v>
      </c>
      <c r="C194" s="1015"/>
      <c r="D194" s="1015"/>
      <c r="E194" s="1015"/>
      <c r="F194" s="1008"/>
      <c r="G194" s="1017"/>
      <c r="H194" s="1018"/>
      <c r="I194" s="997"/>
      <c r="J194" s="992"/>
      <c r="K194" s="990"/>
      <c r="L194" s="724" t="str">
        <f>mergeValue(A194) &amp;"."&amp; mergeValue(B194)</f>
        <v>1.1</v>
      </c>
      <c r="M194" s="692" t="s">
        <v>16</v>
      </c>
      <c r="N194" s="1300"/>
      <c r="O194" s="1301"/>
      <c r="P194" s="1301"/>
      <c r="Q194" s="1301"/>
      <c r="R194" s="1301"/>
      <c r="S194" s="1301"/>
      <c r="T194" s="1301"/>
      <c r="U194" s="1301"/>
      <c r="V194" s="1301"/>
      <c r="W194" s="1301"/>
      <c r="X194" s="1301"/>
      <c r="Y194" s="1301"/>
      <c r="Z194" s="1301"/>
      <c r="AA194" s="1301"/>
      <c r="AB194" s="1301"/>
      <c r="AC194" s="1301"/>
      <c r="AD194" s="1301"/>
      <c r="AE194" s="1301"/>
      <c r="AF194" s="1302"/>
      <c r="AG194" s="717" t="s">
        <v>477</v>
      </c>
      <c r="AH194" s="719"/>
      <c r="AI194" s="719"/>
      <c r="AJ194" s="719"/>
      <c r="AK194" s="719"/>
      <c r="AL194" s="719"/>
      <c r="AM194" s="719"/>
      <c r="AN194" s="719"/>
      <c r="AO194" s="719"/>
      <c r="AP194" s="719"/>
      <c r="AQ194" s="719"/>
      <c r="AR194" s="719"/>
    </row>
    <row r="195" spans="1:46" s="685" customFormat="1" ht="22.5">
      <c r="A195" s="1212"/>
      <c r="B195" s="1212"/>
      <c r="C195" s="1212">
        <v>1</v>
      </c>
      <c r="D195" s="1015"/>
      <c r="E195" s="1015"/>
      <c r="F195" s="1008"/>
      <c r="G195" s="1017"/>
      <c r="H195" s="1018"/>
      <c r="I195" s="997"/>
      <c r="J195" s="992"/>
      <c r="K195" s="990"/>
      <c r="L195" s="724" t="str">
        <f>mergeValue(A195) &amp;"."&amp; mergeValue(B195)&amp;"."&amp; mergeValue(C195)</f>
        <v>1.1.1</v>
      </c>
      <c r="M195" s="693" t="s">
        <v>7</v>
      </c>
      <c r="N195" s="1300"/>
      <c r="O195" s="1301"/>
      <c r="P195" s="1301"/>
      <c r="Q195" s="1301"/>
      <c r="R195" s="1301"/>
      <c r="S195" s="1301"/>
      <c r="T195" s="1301"/>
      <c r="U195" s="1301"/>
      <c r="V195" s="1301"/>
      <c r="W195" s="1301"/>
      <c r="X195" s="1301"/>
      <c r="Y195" s="1301"/>
      <c r="Z195" s="1301"/>
      <c r="AA195" s="1301"/>
      <c r="AB195" s="1301"/>
      <c r="AC195" s="1301"/>
      <c r="AD195" s="1301"/>
      <c r="AE195" s="1301"/>
      <c r="AF195" s="1302"/>
      <c r="AG195" s="717" t="s">
        <v>633</v>
      </c>
      <c r="AH195" s="719"/>
      <c r="AI195" s="719"/>
      <c r="AJ195" s="719"/>
      <c r="AK195" s="719"/>
      <c r="AL195" s="719"/>
      <c r="AM195" s="719"/>
      <c r="AN195" s="719"/>
      <c r="AO195" s="719"/>
      <c r="AP195" s="719"/>
      <c r="AQ195" s="719"/>
      <c r="AR195" s="719"/>
    </row>
    <row r="196" spans="1:46" s="685" customFormat="1" ht="15" customHeight="1">
      <c r="A196" s="1212"/>
      <c r="B196" s="1212"/>
      <c r="C196" s="1212"/>
      <c r="D196" s="1212">
        <v>1</v>
      </c>
      <c r="E196" s="1015"/>
      <c r="F196" s="1008"/>
      <c r="G196" s="1017"/>
      <c r="H196" s="1018"/>
      <c r="I196" s="997"/>
      <c r="J196" s="992"/>
      <c r="K196" s="990"/>
      <c r="L196" s="724" t="str">
        <f>mergeValue(A196) &amp;"."&amp; mergeValue(B196)&amp;"."&amp; mergeValue(C196)&amp;"."&amp; mergeValue(D196)</f>
        <v>1.1.1.1</v>
      </c>
      <c r="M196" s="694" t="s">
        <v>22</v>
      </c>
      <c r="N196" s="1300"/>
      <c r="O196" s="1301"/>
      <c r="P196" s="1301"/>
      <c r="Q196" s="1301"/>
      <c r="R196" s="1301"/>
      <c r="S196" s="1301"/>
      <c r="T196" s="1301"/>
      <c r="U196" s="1301"/>
      <c r="V196" s="1301"/>
      <c r="W196" s="1301"/>
      <c r="X196" s="1301"/>
      <c r="Y196" s="1301"/>
      <c r="Z196" s="1301"/>
      <c r="AA196" s="1301"/>
      <c r="AB196" s="1301"/>
      <c r="AC196" s="1301"/>
      <c r="AD196" s="1301"/>
      <c r="AE196" s="1301"/>
      <c r="AF196" s="1302"/>
      <c r="AG196" s="717" t="s">
        <v>680</v>
      </c>
      <c r="AH196" s="719"/>
      <c r="AI196" s="719"/>
      <c r="AJ196" s="719"/>
      <c r="AK196" s="719"/>
      <c r="AL196" s="719"/>
      <c r="AM196" s="719"/>
      <c r="AN196" s="719"/>
      <c r="AO196" s="719"/>
      <c r="AP196" s="719"/>
      <c r="AQ196" s="719"/>
      <c r="AR196" s="719"/>
    </row>
    <row r="197" spans="1:46" s="685" customFormat="1" ht="17.100000000000001" customHeight="1">
      <c r="A197" s="1212"/>
      <c r="B197" s="1212"/>
      <c r="C197" s="1212"/>
      <c r="D197" s="1212"/>
      <c r="E197" s="1212">
        <v>1</v>
      </c>
      <c r="F197" s="1008"/>
      <c r="G197" s="1017"/>
      <c r="H197" s="1018"/>
      <c r="I197" s="1019"/>
      <c r="J197" s="1009"/>
      <c r="K197" s="1168"/>
      <c r="L197" s="1273" t="str">
        <f>mergeValue(A197) &amp;"."&amp; mergeValue(B197)&amp;"."&amp; mergeValue(C197)&amp;"."&amp; mergeValue(D197)&amp;"."&amp; mergeValue(E197)</f>
        <v>1.1.1.1.1</v>
      </c>
      <c r="M197" s="1274"/>
      <c r="N197" s="1219" t="s">
        <v>85</v>
      </c>
      <c r="O197" s="1281"/>
      <c r="P197" s="1279">
        <v>1</v>
      </c>
      <c r="Q197" s="1331"/>
      <c r="R197" s="1219" t="s">
        <v>85</v>
      </c>
      <c r="S197" s="1281"/>
      <c r="T197" s="1279">
        <v>1</v>
      </c>
      <c r="U197" s="1331"/>
      <c r="V197" s="1219" t="s">
        <v>85</v>
      </c>
      <c r="W197" s="701"/>
      <c r="X197" s="689">
        <v>1</v>
      </c>
      <c r="Y197" s="1096"/>
      <c r="Z197" s="671"/>
      <c r="AA197" s="671"/>
      <c r="AB197" s="1247"/>
      <c r="AC197" s="1219" t="s">
        <v>84</v>
      </c>
      <c r="AD197" s="1247"/>
      <c r="AE197" s="1219" t="s">
        <v>84</v>
      </c>
      <c r="AF197" s="715"/>
      <c r="AG197" s="1276" t="s">
        <v>681</v>
      </c>
      <c r="AH197" s="719" t="str">
        <f>strCheckDate(Z198:AF198)</f>
        <v/>
      </c>
      <c r="AI197" s="722" t="str">
        <f>IF(AND(COUNTIF(AJ192:AJ192,AJ197)&gt;1,AJ197&lt;&gt;""),"ErrUnique:HasDoubleConn","")</f>
        <v/>
      </c>
      <c r="AJ197" s="722"/>
      <c r="AK197" s="722"/>
      <c r="AL197" s="722"/>
      <c r="AM197" s="722"/>
      <c r="AN197" s="722"/>
      <c r="AO197" s="719"/>
      <c r="AP197" s="719"/>
      <c r="AQ197" s="719"/>
      <c r="AR197" s="719"/>
    </row>
    <row r="198" spans="1:46" s="685" customFormat="1" ht="17.100000000000001" customHeight="1">
      <c r="A198" s="1212"/>
      <c r="B198" s="1212"/>
      <c r="C198" s="1212"/>
      <c r="D198" s="1212"/>
      <c r="E198" s="1212"/>
      <c r="F198" s="1008"/>
      <c r="G198" s="1017"/>
      <c r="H198" s="1018"/>
      <c r="I198" s="1019"/>
      <c r="J198" s="1009"/>
      <c r="K198" s="1168"/>
      <c r="L198" s="1273"/>
      <c r="M198" s="1274"/>
      <c r="N198" s="1219"/>
      <c r="O198" s="1281"/>
      <c r="P198" s="1279"/>
      <c r="Q198" s="1331"/>
      <c r="R198" s="1219"/>
      <c r="S198" s="1281"/>
      <c r="T198" s="1279"/>
      <c r="U198" s="1331"/>
      <c r="V198" s="1219"/>
      <c r="W198" s="726"/>
      <c r="X198" s="705"/>
      <c r="Y198" s="705"/>
      <c r="Z198" s="707"/>
      <c r="AA198" s="603" t="str">
        <f>AB197 &amp; "-" &amp; AD197</f>
        <v>-</v>
      </c>
      <c r="AB198" s="1218"/>
      <c r="AC198" s="1219"/>
      <c r="AD198" s="1218"/>
      <c r="AE198" s="1219"/>
      <c r="AF198" s="673"/>
      <c r="AG198" s="1277"/>
      <c r="AH198" s="719"/>
      <c r="AI198" s="722"/>
      <c r="AJ198" s="722"/>
      <c r="AK198" s="722"/>
      <c r="AL198" s="722"/>
      <c r="AM198" s="722"/>
      <c r="AN198" s="722"/>
      <c r="AO198" s="719"/>
      <c r="AP198" s="719"/>
      <c r="AQ198" s="719"/>
      <c r="AR198" s="719"/>
    </row>
    <row r="199" spans="1:46" s="685" customFormat="1" ht="17.100000000000001" customHeight="1">
      <c r="A199" s="1212"/>
      <c r="B199" s="1212"/>
      <c r="C199" s="1212"/>
      <c r="D199" s="1212"/>
      <c r="E199" s="1212"/>
      <c r="F199" s="1008"/>
      <c r="G199" s="1017"/>
      <c r="H199" s="1018"/>
      <c r="I199" s="1019"/>
      <c r="J199" s="1009"/>
      <c r="K199" s="1168"/>
      <c r="L199" s="1273"/>
      <c r="M199" s="1274"/>
      <c r="N199" s="1219"/>
      <c r="O199" s="1281"/>
      <c r="P199" s="1279"/>
      <c r="Q199" s="1331"/>
      <c r="R199" s="1219"/>
      <c r="S199" s="602"/>
      <c r="T199" s="698"/>
      <c r="U199" s="705"/>
      <c r="V199" s="706"/>
      <c r="W199" s="706"/>
      <c r="X199" s="706"/>
      <c r="Y199" s="706"/>
      <c r="Z199" s="707"/>
      <c r="AA199" s="707"/>
      <c r="AB199" s="708"/>
      <c r="AC199" s="704"/>
      <c r="AD199" s="704"/>
      <c r="AE199" s="708"/>
      <c r="AF199" s="704"/>
      <c r="AG199" s="1277"/>
      <c r="AH199" s="719"/>
      <c r="AI199" s="722"/>
      <c r="AJ199" s="722"/>
      <c r="AK199" s="722"/>
      <c r="AL199" s="722"/>
      <c r="AM199" s="722"/>
      <c r="AN199" s="722"/>
      <c r="AO199" s="719"/>
      <c r="AP199" s="719"/>
      <c r="AQ199" s="719"/>
      <c r="AR199" s="719"/>
    </row>
    <row r="200" spans="1:46" s="685" customFormat="1" ht="17.100000000000001" customHeight="1">
      <c r="A200" s="1212"/>
      <c r="B200" s="1212"/>
      <c r="C200" s="1212"/>
      <c r="D200" s="1212"/>
      <c r="E200" s="1212"/>
      <c r="F200" s="1008"/>
      <c r="G200" s="1017"/>
      <c r="H200" s="1018"/>
      <c r="I200" s="1019"/>
      <c r="J200" s="1009"/>
      <c r="K200" s="1168"/>
      <c r="L200" s="1273"/>
      <c r="M200" s="1274"/>
      <c r="N200" s="1219"/>
      <c r="O200" s="709"/>
      <c r="P200" s="711"/>
      <c r="Q200" s="710"/>
      <c r="R200" s="706"/>
      <c r="S200" s="706"/>
      <c r="T200" s="706"/>
      <c r="U200" s="706"/>
      <c r="V200" s="706"/>
      <c r="W200" s="706"/>
      <c r="X200" s="706"/>
      <c r="Y200" s="706"/>
      <c r="Z200" s="707"/>
      <c r="AA200" s="707"/>
      <c r="AB200" s="708"/>
      <c r="AC200" s="704"/>
      <c r="AD200" s="704"/>
      <c r="AE200" s="708"/>
      <c r="AF200" s="704"/>
      <c r="AG200" s="1277"/>
      <c r="AH200" s="719"/>
      <c r="AI200" s="722"/>
      <c r="AJ200" s="722"/>
      <c r="AK200" s="722"/>
      <c r="AL200" s="722"/>
      <c r="AM200" s="722"/>
      <c r="AN200" s="722"/>
      <c r="AO200" s="719"/>
      <c r="AP200" s="719"/>
      <c r="AQ200" s="719"/>
      <c r="AR200" s="719"/>
    </row>
    <row r="201" spans="1:46" s="684" customFormat="1" ht="15" customHeight="1">
      <c r="A201" s="1212"/>
      <c r="B201" s="1212"/>
      <c r="C201" s="1212"/>
      <c r="D201" s="1212"/>
      <c r="E201" s="1016"/>
      <c r="F201" s="1010"/>
      <c r="G201" s="1012"/>
      <c r="H201" s="1010"/>
      <c r="I201" s="1019"/>
      <c r="J201" s="1009"/>
      <c r="K201" s="1003"/>
      <c r="L201" s="688"/>
      <c r="M201" s="697" t="s">
        <v>5</v>
      </c>
      <c r="N201" s="697"/>
      <c r="O201" s="697"/>
      <c r="P201" s="697"/>
      <c r="Q201" s="697"/>
      <c r="R201" s="697"/>
      <c r="S201" s="697"/>
      <c r="T201" s="697"/>
      <c r="U201" s="697"/>
      <c r="V201" s="697"/>
      <c r="W201" s="697"/>
      <c r="X201" s="697"/>
      <c r="Y201" s="697"/>
      <c r="Z201" s="697"/>
      <c r="AA201" s="697"/>
      <c r="AB201" s="697"/>
      <c r="AC201" s="697"/>
      <c r="AD201" s="697"/>
      <c r="AE201" s="697"/>
      <c r="AF201" s="697"/>
      <c r="AG201" s="1278"/>
      <c r="AH201" s="721"/>
      <c r="AI201" s="721"/>
      <c r="AJ201" s="723"/>
      <c r="AK201" s="723"/>
      <c r="AL201" s="723"/>
      <c r="AM201" s="723"/>
      <c r="AN201" s="723"/>
      <c r="AO201" s="721"/>
      <c r="AP201" s="721"/>
      <c r="AQ201" s="721"/>
      <c r="AR201" s="721"/>
    </row>
    <row r="202" spans="1:46" s="684" customFormat="1" ht="15" customHeight="1">
      <c r="A202" s="1212"/>
      <c r="B202" s="1212"/>
      <c r="C202" s="1212"/>
      <c r="D202" s="1016"/>
      <c r="E202" s="1016"/>
      <c r="F202" s="1010"/>
      <c r="G202" s="1017"/>
      <c r="H202" s="1010"/>
      <c r="I202" s="1003"/>
      <c r="J202" s="994"/>
      <c r="K202" s="1003"/>
      <c r="L202" s="688"/>
      <c r="M202" s="696" t="s">
        <v>17</v>
      </c>
      <c r="N202" s="696"/>
      <c r="O202" s="696"/>
      <c r="P202" s="696"/>
      <c r="Q202" s="696"/>
      <c r="R202" s="696"/>
      <c r="S202" s="696"/>
      <c r="T202" s="696"/>
      <c r="U202" s="696"/>
      <c r="V202" s="696"/>
      <c r="W202" s="696"/>
      <c r="X202" s="696"/>
      <c r="Y202" s="696"/>
      <c r="Z202" s="696"/>
      <c r="AA202" s="696"/>
      <c r="AB202" s="696"/>
      <c r="AC202" s="696"/>
      <c r="AD202" s="696"/>
      <c r="AE202" s="696"/>
      <c r="AF202" s="704"/>
      <c r="AG202" s="699"/>
      <c r="AH202" s="721"/>
      <c r="AI202" s="721"/>
      <c r="AJ202" s="723"/>
      <c r="AK202" s="723"/>
      <c r="AL202" s="723"/>
      <c r="AM202" s="723"/>
      <c r="AN202" s="723"/>
      <c r="AO202" s="721"/>
      <c r="AP202" s="721"/>
      <c r="AQ202" s="721"/>
      <c r="AR202" s="721"/>
    </row>
    <row r="203" spans="1:46" s="684" customFormat="1" ht="15" customHeight="1">
      <c r="A203" s="1212"/>
      <c r="B203" s="1212"/>
      <c r="C203" s="1016"/>
      <c r="D203" s="1016"/>
      <c r="E203" s="1016"/>
      <c r="F203" s="1010"/>
      <c r="G203" s="1017"/>
      <c r="H203" s="1010"/>
      <c r="I203" s="1003"/>
      <c r="J203" s="994"/>
      <c r="K203" s="1003"/>
      <c r="L203" s="688"/>
      <c r="M203" s="695" t="s">
        <v>18</v>
      </c>
      <c r="N203" s="695"/>
      <c r="O203" s="695"/>
      <c r="P203" s="695"/>
      <c r="Q203" s="695"/>
      <c r="R203" s="695"/>
      <c r="S203" s="695"/>
      <c r="T203" s="695"/>
      <c r="U203" s="695"/>
      <c r="V203" s="695"/>
      <c r="W203" s="695"/>
      <c r="X203" s="695"/>
      <c r="Y203" s="695"/>
      <c r="Z203" s="691"/>
      <c r="AA203" s="691"/>
      <c r="AB203" s="708"/>
      <c r="AC203" s="704"/>
      <c r="AD203" s="703"/>
      <c r="AE203" s="695"/>
      <c r="AF203" s="704"/>
      <c r="AG203" s="699"/>
      <c r="AH203" s="721"/>
      <c r="AI203" s="721"/>
      <c r="AJ203" s="721"/>
      <c r="AK203" s="721"/>
      <c r="AL203" s="721"/>
      <c r="AM203" s="721"/>
      <c r="AN203" s="721"/>
      <c r="AO203" s="721"/>
      <c r="AP203" s="721"/>
      <c r="AQ203" s="721"/>
      <c r="AR203" s="721"/>
    </row>
    <row r="204" spans="1:46" s="684" customFormat="1" ht="15" customHeight="1">
      <c r="A204" s="1212"/>
      <c r="B204" s="1016"/>
      <c r="C204" s="1016"/>
      <c r="D204" s="1016"/>
      <c r="E204" s="1016"/>
      <c r="F204" s="1010"/>
      <c r="G204" s="1017"/>
      <c r="H204" s="1010"/>
      <c r="I204" s="1003"/>
      <c r="J204" s="994"/>
      <c r="K204" s="1003"/>
      <c r="L204" s="688"/>
      <c r="M204" s="698" t="s">
        <v>19</v>
      </c>
      <c r="N204" s="698"/>
      <c r="O204" s="698"/>
      <c r="P204" s="698"/>
      <c r="Q204" s="698"/>
      <c r="R204" s="698"/>
      <c r="S204" s="698"/>
      <c r="T204" s="698"/>
      <c r="U204" s="698"/>
      <c r="V204" s="698"/>
      <c r="W204" s="698"/>
      <c r="X204" s="698"/>
      <c r="Y204" s="698"/>
      <c r="Z204" s="691"/>
      <c r="AA204" s="691"/>
      <c r="AB204" s="708"/>
      <c r="AC204" s="704"/>
      <c r="AD204" s="703"/>
      <c r="AE204" s="695"/>
      <c r="AF204" s="704"/>
      <c r="AG204" s="699"/>
      <c r="AH204" s="721"/>
      <c r="AI204" s="721"/>
      <c r="AJ204" s="721"/>
      <c r="AK204" s="721"/>
      <c r="AL204" s="721"/>
      <c r="AM204" s="721"/>
      <c r="AN204" s="721"/>
      <c r="AO204" s="721"/>
      <c r="AP204" s="721"/>
      <c r="AQ204" s="721"/>
      <c r="AR204" s="721"/>
    </row>
    <row r="205" spans="1:46" s="684" customFormat="1" ht="15" customHeight="1">
      <c r="A205" s="989"/>
      <c r="B205" s="989"/>
      <c r="C205" s="989"/>
      <c r="D205" s="989"/>
      <c r="E205" s="989"/>
      <c r="F205" s="989"/>
      <c r="G205" s="1002"/>
      <c r="H205" s="1003"/>
      <c r="I205" s="993"/>
      <c r="J205" s="994"/>
      <c r="K205" s="989"/>
      <c r="L205" s="688"/>
      <c r="M205" s="705" t="s">
        <v>309</v>
      </c>
      <c r="N205" s="705"/>
      <c r="O205" s="705"/>
      <c r="P205" s="705"/>
      <c r="Q205" s="705"/>
      <c r="R205" s="705"/>
      <c r="S205" s="705"/>
      <c r="T205" s="705"/>
      <c r="U205" s="705"/>
      <c r="V205" s="705"/>
      <c r="W205" s="705"/>
      <c r="X205" s="705"/>
      <c r="Y205" s="705"/>
      <c r="Z205" s="691"/>
      <c r="AA205" s="691"/>
      <c r="AB205" s="708"/>
      <c r="AC205" s="704"/>
      <c r="AD205" s="703"/>
      <c r="AE205" s="695"/>
      <c r="AF205" s="704"/>
      <c r="AG205" s="699"/>
      <c r="AH205" s="721"/>
      <c r="AI205" s="721"/>
      <c r="AJ205" s="721"/>
      <c r="AK205" s="721"/>
      <c r="AL205" s="721"/>
      <c r="AM205" s="721"/>
      <c r="AN205" s="721"/>
      <c r="AO205" s="721"/>
      <c r="AP205" s="721"/>
      <c r="AQ205" s="721"/>
      <c r="AR205" s="721"/>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14"/>
      <c r="R207" s="157"/>
      <c r="S207" s="157"/>
      <c r="T207" s="157"/>
      <c r="U207" s="1214"/>
      <c r="V207" s="157"/>
      <c r="W207" s="157"/>
      <c r="X207" s="157"/>
      <c r="Y207" s="1093"/>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14"/>
      <c r="R208" s="157"/>
      <c r="S208" s="157"/>
      <c r="T208" s="157"/>
      <c r="U208" s="1214"/>
      <c r="V208" s="157"/>
      <c r="W208" s="157"/>
      <c r="X208" s="157"/>
      <c r="Y208" s="157"/>
      <c r="Z208" s="157"/>
      <c r="AA208" s="157"/>
      <c r="AB208" s="157"/>
      <c r="AC208" s="157"/>
    </row>
    <row r="209" spans="1:83" ht="15" customHeight="1">
      <c r="G209" s="156"/>
      <c r="H209" s="157"/>
      <c r="I209" s="157"/>
      <c r="J209" s="85"/>
      <c r="K209" s="157"/>
      <c r="L209" s="157"/>
      <c r="M209" s="157"/>
      <c r="N209" s="157"/>
      <c r="O209" s="157"/>
      <c r="Q209" s="1214"/>
      <c r="V209" s="157"/>
      <c r="W209" s="157"/>
      <c r="X209" s="157"/>
      <c r="Z209" s="157"/>
      <c r="AA209" s="157"/>
      <c r="AB209" s="157"/>
      <c r="AC209" s="730"/>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1"/>
      <c r="B211" s="731"/>
      <c r="C211" s="731"/>
      <c r="D211" s="731"/>
      <c r="E211" s="731"/>
      <c r="F211" s="731"/>
      <c r="G211" s="734"/>
      <c r="H211" s="735"/>
      <c r="I211" s="735"/>
      <c r="J211" s="732"/>
      <c r="K211" s="735"/>
      <c r="L211" s="735"/>
      <c r="M211" s="735"/>
      <c r="N211" s="1309" t="s">
        <v>85</v>
      </c>
      <c r="O211" s="1281"/>
      <c r="P211" s="1279">
        <v>1</v>
      </c>
      <c r="Q211" s="1310"/>
      <c r="R211" s="1219" t="s">
        <v>84</v>
      </c>
      <c r="S211" s="1311"/>
      <c r="T211" s="1298">
        <v>1</v>
      </c>
      <c r="U211" s="1215"/>
      <c r="V211" s="1219" t="s">
        <v>84</v>
      </c>
      <c r="W211" s="837"/>
      <c r="X211" s="738">
        <v>1</v>
      </c>
      <c r="Y211" s="1093"/>
      <c r="Z211" s="735"/>
      <c r="AA211" s="735"/>
      <c r="AB211" s="735"/>
      <c r="AC211" s="735"/>
      <c r="AD211" s="735"/>
      <c r="AE211" s="731"/>
      <c r="AF211" s="729"/>
      <c r="AG211" s="729"/>
      <c r="AH211" s="729"/>
      <c r="AI211" s="729"/>
      <c r="AJ211" s="729"/>
      <c r="AK211" s="729"/>
      <c r="AL211" s="729"/>
      <c r="AM211" s="729"/>
      <c r="AN211" s="729"/>
      <c r="AO211" s="729"/>
      <c r="AP211" s="729"/>
      <c r="AQ211" s="729"/>
      <c r="AR211" s="729"/>
      <c r="AS211" s="729"/>
      <c r="AT211" s="729"/>
      <c r="AU211" s="729"/>
      <c r="AV211" s="729"/>
      <c r="AW211" s="729"/>
      <c r="AX211" s="729"/>
      <c r="AY211" s="729"/>
      <c r="AZ211" s="729"/>
      <c r="BA211" s="729"/>
      <c r="BB211" s="729"/>
      <c r="BC211" s="729"/>
      <c r="BD211" s="729"/>
      <c r="BE211" s="729"/>
      <c r="BF211" s="729"/>
      <c r="BG211" s="729"/>
      <c r="BH211" s="729"/>
      <c r="BI211" s="729"/>
      <c r="BJ211" s="729"/>
      <c r="BK211" s="729"/>
      <c r="BL211" s="729"/>
      <c r="BM211" s="729"/>
      <c r="BN211" s="729"/>
      <c r="BO211" s="729"/>
      <c r="BP211" s="729"/>
      <c r="BQ211" s="729"/>
      <c r="BR211" s="729"/>
      <c r="BS211" s="729"/>
      <c r="BT211" s="729"/>
      <c r="BU211" s="729"/>
      <c r="BV211" s="729"/>
      <c r="BW211" s="729"/>
      <c r="BX211" s="729"/>
      <c r="BY211" s="729"/>
      <c r="BZ211" s="729"/>
      <c r="CA211" s="729"/>
      <c r="CB211" s="729"/>
      <c r="CC211" s="729"/>
      <c r="CD211" s="729"/>
      <c r="CE211" s="729"/>
    </row>
    <row r="212" spans="1:83" ht="15" customHeight="1">
      <c r="A212" s="731"/>
      <c r="B212" s="731"/>
      <c r="C212" s="731"/>
      <c r="D212" s="731"/>
      <c r="E212" s="731"/>
      <c r="F212" s="731"/>
      <c r="G212" s="734"/>
      <c r="H212" s="735"/>
      <c r="I212" s="735"/>
      <c r="J212" s="732"/>
      <c r="K212" s="735"/>
      <c r="L212" s="735"/>
      <c r="M212" s="735"/>
      <c r="N212" s="1309"/>
      <c r="O212" s="1281"/>
      <c r="P212" s="1279"/>
      <c r="Q212" s="1310"/>
      <c r="R212" s="1219"/>
      <c r="S212" s="1312"/>
      <c r="T212" s="1299"/>
      <c r="U212" s="1215"/>
      <c r="V212" s="1219"/>
      <c r="W212" s="736"/>
      <c r="X212" s="736"/>
      <c r="Y212" s="736" t="s">
        <v>713</v>
      </c>
      <c r="Z212" s="735"/>
      <c r="AA212" s="735"/>
      <c r="AB212" s="735"/>
      <c r="AC212" s="735"/>
      <c r="AD212" s="735"/>
      <c r="AE212" s="735"/>
      <c r="AF212" s="729"/>
      <c r="AG212" s="729"/>
      <c r="AH212" s="729"/>
      <c r="AI212" s="729"/>
      <c r="AJ212" s="729"/>
      <c r="AK212" s="729"/>
      <c r="AL212" s="729"/>
      <c r="AM212" s="729"/>
      <c r="AN212" s="729"/>
      <c r="AO212" s="729"/>
      <c r="AP212" s="729"/>
      <c r="AQ212" s="729"/>
      <c r="AR212" s="729"/>
      <c r="AS212" s="729"/>
      <c r="AT212" s="729"/>
      <c r="AU212" s="729"/>
      <c r="AV212" s="729"/>
      <c r="AW212" s="729"/>
      <c r="AX212" s="729"/>
      <c r="AY212" s="729"/>
      <c r="AZ212" s="729"/>
      <c r="BA212" s="729"/>
      <c r="BB212" s="729"/>
      <c r="BC212" s="729"/>
      <c r="BD212" s="729"/>
      <c r="BE212" s="729"/>
      <c r="BF212" s="729"/>
      <c r="BG212" s="729"/>
      <c r="BH212" s="729"/>
      <c r="BI212" s="729"/>
      <c r="BJ212" s="729"/>
      <c r="BK212" s="729"/>
      <c r="BL212" s="729"/>
      <c r="BM212" s="729"/>
      <c r="BN212" s="729"/>
      <c r="BO212" s="729"/>
      <c r="BP212" s="729"/>
      <c r="BQ212" s="729"/>
      <c r="BR212" s="729"/>
      <c r="BS212" s="729"/>
      <c r="BT212" s="729"/>
      <c r="BU212" s="729"/>
      <c r="BV212" s="729"/>
      <c r="BW212" s="729"/>
      <c r="BX212" s="729"/>
      <c r="BY212" s="729"/>
      <c r="BZ212" s="729"/>
      <c r="CA212" s="729"/>
      <c r="CB212" s="729"/>
      <c r="CC212" s="729"/>
      <c r="CD212" s="729"/>
      <c r="CE212" s="729"/>
    </row>
    <row r="213" spans="1:83" ht="15" customHeight="1">
      <c r="A213" s="731"/>
      <c r="B213" s="731"/>
      <c r="C213" s="731"/>
      <c r="D213" s="731"/>
      <c r="E213" s="731"/>
      <c r="F213" s="731"/>
      <c r="G213" s="734"/>
      <c r="H213" s="735"/>
      <c r="I213" s="735"/>
      <c r="J213" s="732"/>
      <c r="K213" s="735"/>
      <c r="L213" s="735"/>
      <c r="M213" s="735"/>
      <c r="N213" s="1309"/>
      <c r="O213" s="1281"/>
      <c r="P213" s="1279"/>
      <c r="Q213" s="1310"/>
      <c r="R213" s="1219"/>
      <c r="S213" s="733"/>
      <c r="T213" s="733"/>
      <c r="U213" s="736" t="s">
        <v>714</v>
      </c>
      <c r="V213" s="836"/>
      <c r="W213" s="737"/>
      <c r="X213" s="737"/>
      <c r="Y213" s="737"/>
      <c r="Z213" s="735"/>
      <c r="AA213" s="735"/>
      <c r="AB213" s="735"/>
      <c r="AC213" s="735"/>
      <c r="AD213" s="735"/>
      <c r="AE213" s="735"/>
      <c r="AF213" s="729"/>
      <c r="AG213" s="729"/>
      <c r="AH213" s="729"/>
      <c r="AI213" s="729"/>
      <c r="AJ213" s="729"/>
      <c r="AK213" s="729"/>
      <c r="AL213" s="729"/>
      <c r="AM213" s="729"/>
      <c r="AN213" s="729"/>
      <c r="AO213" s="729"/>
      <c r="AP213" s="729"/>
      <c r="AQ213" s="729"/>
      <c r="AR213" s="729"/>
      <c r="AS213" s="729"/>
      <c r="AT213" s="729"/>
      <c r="AU213" s="729"/>
      <c r="AV213" s="729"/>
      <c r="AW213" s="729"/>
      <c r="AX213" s="729"/>
      <c r="AY213" s="729"/>
      <c r="AZ213" s="729"/>
      <c r="BA213" s="729"/>
      <c r="BB213" s="729"/>
      <c r="BC213" s="729"/>
      <c r="BD213" s="729"/>
      <c r="BE213" s="729"/>
      <c r="BF213" s="729"/>
      <c r="BG213" s="729"/>
      <c r="BH213" s="729"/>
      <c r="BI213" s="729"/>
      <c r="BJ213" s="729"/>
      <c r="BK213" s="729"/>
      <c r="BL213" s="729"/>
      <c r="BM213" s="729"/>
      <c r="BN213" s="729"/>
      <c r="BO213" s="729"/>
      <c r="BP213" s="729"/>
      <c r="BQ213" s="729"/>
      <c r="BR213" s="729"/>
      <c r="BS213" s="729"/>
      <c r="BT213" s="729"/>
      <c r="BU213" s="729"/>
      <c r="BV213" s="729"/>
      <c r="BW213" s="729"/>
      <c r="BX213" s="729"/>
      <c r="BY213" s="729"/>
      <c r="BZ213" s="729"/>
      <c r="CA213" s="729"/>
      <c r="CB213" s="729"/>
      <c r="CC213" s="729"/>
      <c r="CD213" s="729"/>
      <c r="CE213" s="729"/>
    </row>
    <row r="214" spans="1:83" ht="15" customHeight="1">
      <c r="A214" s="731"/>
      <c r="B214" s="731"/>
      <c r="C214" s="731"/>
      <c r="D214" s="731"/>
      <c r="E214" s="731"/>
      <c r="F214" s="731"/>
      <c r="G214" s="734"/>
      <c r="H214" s="735"/>
      <c r="I214" s="735"/>
      <c r="J214" s="732"/>
      <c r="K214" s="735"/>
      <c r="L214" s="735"/>
      <c r="M214" s="735"/>
      <c r="N214" s="1219"/>
      <c r="O214" s="834"/>
      <c r="P214" s="834"/>
      <c r="Q214" s="835"/>
      <c r="R214" s="836"/>
      <c r="S214" s="737"/>
      <c r="T214" s="737"/>
      <c r="U214" s="737"/>
      <c r="V214" s="737"/>
      <c r="W214" s="737"/>
      <c r="X214" s="737"/>
      <c r="Y214" s="737"/>
      <c r="Z214" s="735"/>
      <c r="AA214" s="735"/>
      <c r="AB214" s="735"/>
      <c r="AC214" s="735"/>
      <c r="AD214" s="735"/>
      <c r="AE214" s="735"/>
      <c r="AF214" s="729"/>
      <c r="AG214" s="729"/>
      <c r="AH214" s="729"/>
      <c r="AI214" s="729"/>
      <c r="AJ214" s="729"/>
      <c r="AK214" s="729"/>
      <c r="AL214" s="729"/>
      <c r="AM214" s="729"/>
      <c r="AN214" s="729"/>
      <c r="AO214" s="729"/>
      <c r="AP214" s="729"/>
      <c r="AQ214" s="729"/>
      <c r="AR214" s="729"/>
      <c r="AS214" s="729"/>
      <c r="AT214" s="729"/>
      <c r="AU214" s="729"/>
      <c r="AV214" s="729"/>
      <c r="AW214" s="729"/>
      <c r="AX214" s="729"/>
      <c r="AY214" s="729"/>
      <c r="AZ214" s="729"/>
      <c r="BA214" s="729"/>
      <c r="BB214" s="729"/>
      <c r="BC214" s="729"/>
      <c r="BD214" s="729"/>
      <c r="BE214" s="729"/>
      <c r="BF214" s="729"/>
      <c r="BG214" s="729"/>
      <c r="BH214" s="729"/>
      <c r="BI214" s="729"/>
      <c r="BJ214" s="729"/>
      <c r="BK214" s="729"/>
      <c r="BL214" s="729"/>
      <c r="BM214" s="729"/>
      <c r="BN214" s="729"/>
      <c r="BO214" s="729"/>
      <c r="BP214" s="729"/>
      <c r="BQ214" s="729"/>
      <c r="BR214" s="729"/>
      <c r="BS214" s="729"/>
      <c r="BT214" s="729"/>
      <c r="BU214" s="729"/>
      <c r="BV214" s="729"/>
      <c r="BW214" s="729"/>
      <c r="BX214" s="729"/>
      <c r="BY214" s="729"/>
      <c r="BZ214" s="729"/>
      <c r="CA214" s="729"/>
      <c r="CB214" s="729"/>
      <c r="CC214" s="729"/>
      <c r="CD214" s="729"/>
      <c r="CE214" s="729"/>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2" customFormat="1" ht="18.75" customHeight="1">
      <c r="X217" s="721"/>
      <c r="Y217" s="721"/>
      <c r="Z217" s="721"/>
      <c r="AA217" s="721"/>
      <c r="AB217" s="721"/>
      <c r="AC217" s="721"/>
      <c r="AD217" s="721"/>
      <c r="AE217" s="721"/>
      <c r="AF217" s="721"/>
      <c r="AG217" s="721"/>
      <c r="AH217" s="721"/>
      <c r="AI217" s="721"/>
      <c r="AJ217" s="721"/>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2" customFormat="1" ht="17.100000000000001" customHeight="1">
      <c r="L219" s="122"/>
      <c r="M219" s="122"/>
      <c r="N219" s="122"/>
      <c r="O219" s="122"/>
      <c r="P219" s="122"/>
      <c r="Q219" s="122"/>
      <c r="R219" s="122"/>
      <c r="S219" s="122"/>
      <c r="T219" s="122"/>
      <c r="U219" s="122"/>
      <c r="V219" s="122"/>
      <c r="W219" s="122"/>
      <c r="X219" s="721"/>
      <c r="Y219" s="721"/>
      <c r="Z219" s="721"/>
      <c r="AA219" s="721"/>
      <c r="AB219" s="721"/>
      <c r="AC219" s="721"/>
      <c r="AD219" s="721"/>
      <c r="AE219" s="721"/>
      <c r="AF219" s="721"/>
      <c r="AG219" s="721"/>
      <c r="AH219" s="721"/>
      <c r="AI219" s="721"/>
      <c r="AJ219" s="721"/>
    </row>
    <row r="220" spans="1:83" s="799" customFormat="1" ht="22.5">
      <c r="A220" s="1212">
        <v>1</v>
      </c>
      <c r="B220" s="883"/>
      <c r="C220" s="883"/>
      <c r="D220" s="883"/>
      <c r="E220" s="884"/>
      <c r="F220" s="885"/>
      <c r="G220" s="885"/>
      <c r="H220" s="885"/>
      <c r="I220" s="886"/>
      <c r="J220" s="881"/>
      <c r="K220" s="888"/>
      <c r="L220" s="781">
        <f>mergeValue(A220)</f>
        <v>1</v>
      </c>
      <c r="M220" s="641" t="s">
        <v>20</v>
      </c>
      <c r="N220" s="646"/>
      <c r="O220" s="1291"/>
      <c r="P220" s="1292"/>
      <c r="Q220" s="1292"/>
      <c r="R220" s="1292"/>
      <c r="S220" s="1292"/>
      <c r="T220" s="1292"/>
      <c r="U220" s="1292"/>
      <c r="V220" s="1293"/>
      <c r="W220" s="630" t="s">
        <v>476</v>
      </c>
      <c r="X220" s="808"/>
      <c r="Y220" s="829"/>
      <c r="Z220" s="829" t="str">
        <f t="shared" ref="Z220:Z233" si="3">IF(M220="","",M220 )</f>
        <v>Наименование тарифа</v>
      </c>
      <c r="AA220" s="829"/>
      <c r="AB220" s="829"/>
      <c r="AC220" s="829"/>
      <c r="AD220" s="808"/>
      <c r="AE220" s="808"/>
      <c r="AF220" s="808"/>
      <c r="AG220" s="808"/>
      <c r="AH220" s="808"/>
      <c r="AI220" s="808"/>
      <c r="AJ220" s="808"/>
    </row>
    <row r="221" spans="1:83" s="799" customFormat="1" ht="22.5">
      <c r="A221" s="1212"/>
      <c r="B221" s="1212">
        <v>1</v>
      </c>
      <c r="C221" s="883"/>
      <c r="D221" s="883"/>
      <c r="E221" s="885"/>
      <c r="F221" s="885"/>
      <c r="G221" s="885"/>
      <c r="H221" s="885"/>
      <c r="I221" s="880"/>
      <c r="J221" s="879"/>
      <c r="K221" s="882"/>
      <c r="L221" s="781" t="str">
        <f>mergeValue(A221) &amp;"."&amp; mergeValue(B221)</f>
        <v>1.1</v>
      </c>
      <c r="M221" s="692" t="s">
        <v>16</v>
      </c>
      <c r="N221" s="646"/>
      <c r="O221" s="1291"/>
      <c r="P221" s="1292"/>
      <c r="Q221" s="1292"/>
      <c r="R221" s="1292"/>
      <c r="S221" s="1292"/>
      <c r="T221" s="1292"/>
      <c r="U221" s="1292"/>
      <c r="V221" s="1293"/>
      <c r="W221" s="630" t="s">
        <v>477</v>
      </c>
      <c r="X221" s="808"/>
      <c r="Y221" s="829"/>
      <c r="Z221" s="829" t="str">
        <f t="shared" si="3"/>
        <v>Территория действия тарифа</v>
      </c>
      <c r="AA221" s="829"/>
      <c r="AB221" s="829"/>
      <c r="AC221" s="829"/>
      <c r="AD221" s="808"/>
      <c r="AE221" s="808"/>
      <c r="AF221" s="808"/>
      <c r="AG221" s="808"/>
      <c r="AH221" s="808"/>
      <c r="AI221" s="808"/>
      <c r="AJ221" s="808"/>
    </row>
    <row r="222" spans="1:83" s="799" customFormat="1" ht="22.5">
      <c r="A222" s="1212"/>
      <c r="B222" s="1212"/>
      <c r="C222" s="1212">
        <v>1</v>
      </c>
      <c r="D222" s="883"/>
      <c r="E222" s="885"/>
      <c r="F222" s="885"/>
      <c r="G222" s="885"/>
      <c r="H222" s="885"/>
      <c r="I222" s="887"/>
      <c r="J222" s="879"/>
      <c r="K222" s="882"/>
      <c r="L222" s="781" t="str">
        <f>mergeValue(A222) &amp;"."&amp; mergeValue(B222)&amp;"."&amp; mergeValue(C222)</f>
        <v>1.1.1</v>
      </c>
      <c r="M222" s="693" t="s">
        <v>7</v>
      </c>
      <c r="N222" s="646"/>
      <c r="O222" s="1291"/>
      <c r="P222" s="1292"/>
      <c r="Q222" s="1292"/>
      <c r="R222" s="1292"/>
      <c r="S222" s="1292"/>
      <c r="T222" s="1292"/>
      <c r="U222" s="1292"/>
      <c r="V222" s="1293"/>
      <c r="W222" s="630" t="s">
        <v>633</v>
      </c>
      <c r="X222" s="808"/>
      <c r="Y222" s="829"/>
      <c r="Z222" s="829" t="str">
        <f t="shared" si="3"/>
        <v xml:space="preserve">Наименование системы теплоснабжения </v>
      </c>
      <c r="AA222" s="829"/>
      <c r="AB222" s="829"/>
      <c r="AC222" s="829"/>
      <c r="AD222" s="808"/>
      <c r="AE222" s="808"/>
      <c r="AF222" s="808"/>
      <c r="AG222" s="808"/>
      <c r="AH222" s="808"/>
      <c r="AI222" s="808"/>
      <c r="AJ222" s="808"/>
    </row>
    <row r="223" spans="1:83" s="799" customFormat="1" ht="22.5">
      <c r="A223" s="1212"/>
      <c r="B223" s="1212"/>
      <c r="C223" s="1212"/>
      <c r="D223" s="1212">
        <v>1</v>
      </c>
      <c r="E223" s="885"/>
      <c r="F223" s="885"/>
      <c r="G223" s="885"/>
      <c r="H223" s="885"/>
      <c r="I223" s="887"/>
      <c r="J223" s="879"/>
      <c r="K223" s="882"/>
      <c r="L223" s="781" t="str">
        <f>mergeValue(A223) &amp;"."&amp; mergeValue(B223)&amp;"."&amp; mergeValue(C223)&amp;"."&amp; mergeValue(D223)</f>
        <v>1.1.1.1</v>
      </c>
      <c r="M223" s="694" t="s">
        <v>22</v>
      </c>
      <c r="N223" s="646"/>
      <c r="O223" s="1291"/>
      <c r="P223" s="1292"/>
      <c r="Q223" s="1292"/>
      <c r="R223" s="1292"/>
      <c r="S223" s="1292"/>
      <c r="T223" s="1292"/>
      <c r="U223" s="1292"/>
      <c r="V223" s="1293"/>
      <c r="W223" s="630" t="s">
        <v>634</v>
      </c>
      <c r="X223" s="808"/>
      <c r="Y223" s="829"/>
      <c r="Z223" s="829" t="str">
        <f t="shared" si="3"/>
        <v xml:space="preserve">Источник тепловой энергии  </v>
      </c>
      <c r="AA223" s="829"/>
      <c r="AB223" s="829"/>
      <c r="AC223" s="829"/>
      <c r="AD223" s="808"/>
      <c r="AE223" s="808"/>
      <c r="AF223" s="808"/>
      <c r="AG223" s="808"/>
      <c r="AH223" s="808"/>
      <c r="AI223" s="808"/>
      <c r="AJ223" s="808"/>
    </row>
    <row r="224" spans="1:83" s="799" customFormat="1" ht="101.25">
      <c r="A224" s="1212"/>
      <c r="B224" s="1212"/>
      <c r="C224" s="1212"/>
      <c r="D224" s="1212"/>
      <c r="E224" s="1212">
        <v>1</v>
      </c>
      <c r="F224" s="885"/>
      <c r="G224" s="885"/>
      <c r="H224" s="883">
        <v>1</v>
      </c>
      <c r="I224" s="1212">
        <v>1</v>
      </c>
      <c r="J224" s="885"/>
      <c r="K224" s="890"/>
      <c r="L224" s="781" t="str">
        <f>mergeValue(A224) &amp;"."&amp; mergeValue(B224)&amp;"."&amp; mergeValue(C224)&amp;"."&amp; mergeValue(D224)&amp;"."&amp; mergeValue(E224)</f>
        <v>1.1.1.1.1</v>
      </c>
      <c r="M224" s="554" t="s">
        <v>9</v>
      </c>
      <c r="N224" s="646"/>
      <c r="O224" s="1215"/>
      <c r="P224" s="1216"/>
      <c r="Q224" s="1216"/>
      <c r="R224" s="1216"/>
      <c r="S224" s="1216"/>
      <c r="T224" s="1216"/>
      <c r="U224" s="1216"/>
      <c r="V224" s="1217"/>
      <c r="W224" s="630" t="s">
        <v>638</v>
      </c>
      <c r="X224" s="808"/>
      <c r="Y224" s="829"/>
      <c r="Z224" s="829" t="str">
        <f t="shared" si="3"/>
        <v>Схема подключения теплопотребляющей установки к коллектору источника тепловой энергии</v>
      </c>
      <c r="AA224" s="829"/>
      <c r="AB224" s="829"/>
      <c r="AC224" s="829"/>
      <c r="AD224" s="808"/>
      <c r="AE224" s="808"/>
      <c r="AF224" s="808"/>
      <c r="AG224" s="808"/>
      <c r="AH224" s="808"/>
      <c r="AI224" s="808"/>
      <c r="AJ224" s="808"/>
    </row>
    <row r="225" spans="1:43" s="799" customFormat="1" ht="90">
      <c r="A225" s="1212"/>
      <c r="B225" s="1212"/>
      <c r="C225" s="1212"/>
      <c r="D225" s="1212"/>
      <c r="E225" s="1212"/>
      <c r="F225" s="1212">
        <v>1</v>
      </c>
      <c r="G225" s="883"/>
      <c r="H225" s="883"/>
      <c r="I225" s="1212"/>
      <c r="J225" s="1212">
        <v>1</v>
      </c>
      <c r="K225" s="891"/>
      <c r="L225" s="781" t="str">
        <f>mergeValue(A225) &amp;"."&amp; mergeValue(B225)&amp;"."&amp; mergeValue(C225)&amp;"."&amp; mergeValue(D225)&amp;"."&amp; mergeValue(E225)&amp;"."&amp; mergeValue(F225)</f>
        <v>1.1.1.1.1.1</v>
      </c>
      <c r="M225" s="555" t="s">
        <v>10</v>
      </c>
      <c r="N225" s="646"/>
      <c r="O225" s="1215"/>
      <c r="P225" s="1216"/>
      <c r="Q225" s="1216"/>
      <c r="R225" s="1216"/>
      <c r="S225" s="1216"/>
      <c r="T225" s="1216"/>
      <c r="U225" s="1216"/>
      <c r="V225" s="1217"/>
      <c r="W225" s="630" t="s">
        <v>636</v>
      </c>
      <c r="X225" s="808"/>
      <c r="Y225" s="829"/>
      <c r="Z225" s="829" t="str">
        <f t="shared" si="3"/>
        <v>Группа потребителей</v>
      </c>
      <c r="AA225" s="829"/>
      <c r="AB225" s="829"/>
      <c r="AC225" s="829"/>
      <c r="AD225" s="808"/>
      <c r="AE225" s="808"/>
      <c r="AF225" s="808"/>
      <c r="AG225" s="808"/>
      <c r="AH225" s="808"/>
      <c r="AI225" s="808"/>
      <c r="AJ225" s="808"/>
    </row>
    <row r="226" spans="1:43" s="799" customFormat="1" ht="195.75" customHeight="1">
      <c r="A226" s="1212"/>
      <c r="B226" s="1212"/>
      <c r="C226" s="1212"/>
      <c r="D226" s="1212"/>
      <c r="E226" s="1212"/>
      <c r="F226" s="1212"/>
      <c r="G226" s="883">
        <v>1</v>
      </c>
      <c r="H226" s="883"/>
      <c r="I226" s="1212"/>
      <c r="J226" s="1212"/>
      <c r="K226" s="891">
        <v>1</v>
      </c>
      <c r="L226" s="781" t="str">
        <f>mergeValue(A226) &amp;"."&amp; mergeValue(B226)&amp;"."&amp; mergeValue(C226)&amp;"."&amp; mergeValue(D226)&amp;"."&amp; mergeValue(E226)&amp;"."&amp; mergeValue(F226)&amp;"."&amp; mergeValue(G226)</f>
        <v>1.1.1.1.1.1.1</v>
      </c>
      <c r="M226" s="1069"/>
      <c r="N226" s="646"/>
      <c r="O226" s="763"/>
      <c r="P226" s="763"/>
      <c r="Q226" s="763"/>
      <c r="R226" s="1218"/>
      <c r="S226" s="1219" t="s">
        <v>84</v>
      </c>
      <c r="T226" s="1218"/>
      <c r="U226" s="1219" t="s">
        <v>84</v>
      </c>
      <c r="V226" s="763"/>
      <c r="W226" s="1211" t="s">
        <v>655</v>
      </c>
      <c r="X226" s="808" t="str">
        <f>strCheckDate(O227:V227)</f>
        <v/>
      </c>
      <c r="Y226" s="829"/>
      <c r="Z226" s="829" t="str">
        <f t="shared" si="3"/>
        <v/>
      </c>
      <c r="AA226" s="829"/>
      <c r="AB226" s="829"/>
      <c r="AC226" s="829"/>
      <c r="AD226" s="808"/>
      <c r="AE226" s="808"/>
      <c r="AF226" s="808"/>
      <c r="AG226" s="808"/>
      <c r="AH226" s="808"/>
      <c r="AI226" s="808"/>
      <c r="AJ226" s="808"/>
    </row>
    <row r="227" spans="1:43" s="799" customFormat="1" ht="14.25" hidden="1" customHeight="1">
      <c r="A227" s="1212"/>
      <c r="B227" s="1212"/>
      <c r="C227" s="1212"/>
      <c r="D227" s="1212"/>
      <c r="E227" s="1212"/>
      <c r="F227" s="1212"/>
      <c r="G227" s="883"/>
      <c r="H227" s="883"/>
      <c r="I227" s="1212"/>
      <c r="J227" s="1212"/>
      <c r="K227" s="891"/>
      <c r="L227" s="800"/>
      <c r="M227" s="646"/>
      <c r="N227" s="646"/>
      <c r="O227" s="763"/>
      <c r="P227" s="763"/>
      <c r="Q227" s="769" t="str">
        <f>R226 &amp; "-" &amp; T226</f>
        <v>-</v>
      </c>
      <c r="R227" s="1218"/>
      <c r="S227" s="1219"/>
      <c r="T227" s="1218"/>
      <c r="U227" s="1219"/>
      <c r="V227" s="763"/>
      <c r="W227" s="1211"/>
      <c r="X227" s="808"/>
      <c r="Y227" s="829"/>
      <c r="Z227" s="829" t="str">
        <f t="shared" si="3"/>
        <v/>
      </c>
      <c r="AA227" s="829"/>
      <c r="AB227" s="829"/>
      <c r="AC227" s="829"/>
      <c r="AD227" s="808"/>
      <c r="AE227" s="808"/>
      <c r="AF227" s="808"/>
      <c r="AG227" s="808"/>
      <c r="AH227" s="808"/>
      <c r="AI227" s="808"/>
      <c r="AJ227" s="808"/>
    </row>
    <row r="228" spans="1:43" s="799" customFormat="1" ht="15" customHeight="1">
      <c r="A228" s="1212"/>
      <c r="B228" s="1212"/>
      <c r="C228" s="1212"/>
      <c r="D228" s="1212"/>
      <c r="E228" s="1212"/>
      <c r="F228" s="1212"/>
      <c r="G228" s="885"/>
      <c r="H228" s="883"/>
      <c r="I228" s="1212"/>
      <c r="J228" s="1212"/>
      <c r="K228" s="890"/>
      <c r="L228" s="688"/>
      <c r="M228" s="557" t="s">
        <v>25</v>
      </c>
      <c r="N228" s="765"/>
      <c r="O228" s="765"/>
      <c r="P228" s="765"/>
      <c r="Q228" s="765"/>
      <c r="R228" s="765"/>
      <c r="S228" s="765"/>
      <c r="T228" s="765"/>
      <c r="U228" s="765"/>
      <c r="V228" s="762"/>
      <c r="W228" s="1211"/>
      <c r="X228" s="808"/>
      <c r="Y228" s="829"/>
      <c r="Z228" s="829" t="str">
        <f t="shared" si="3"/>
        <v>Добавить вид теплоносителя (параметры теплоносителя)</v>
      </c>
      <c r="AA228" s="829"/>
      <c r="AB228" s="829"/>
      <c r="AC228" s="829"/>
      <c r="AD228" s="808"/>
      <c r="AE228" s="808"/>
      <c r="AF228" s="808"/>
      <c r="AG228" s="808"/>
      <c r="AH228" s="808"/>
      <c r="AI228" s="808"/>
      <c r="AJ228" s="808"/>
    </row>
    <row r="229" spans="1:43" s="799" customFormat="1" ht="15" customHeight="1">
      <c r="A229" s="1212"/>
      <c r="B229" s="1212"/>
      <c r="C229" s="1212"/>
      <c r="D229" s="1212"/>
      <c r="E229" s="1212"/>
      <c r="F229" s="885"/>
      <c r="G229" s="885"/>
      <c r="H229" s="883"/>
      <c r="I229" s="1212"/>
      <c r="J229" s="885"/>
      <c r="K229" s="890"/>
      <c r="L229" s="688"/>
      <c r="M229" s="556" t="s">
        <v>11</v>
      </c>
      <c r="N229" s="765"/>
      <c r="O229" s="765"/>
      <c r="P229" s="765"/>
      <c r="Q229" s="765"/>
      <c r="R229" s="765"/>
      <c r="S229" s="765"/>
      <c r="T229" s="765"/>
      <c r="U229" s="764"/>
      <c r="V229" s="765"/>
      <c r="W229" s="665"/>
      <c r="X229" s="808"/>
      <c r="Y229" s="829"/>
      <c r="Z229" s="829" t="str">
        <f t="shared" si="3"/>
        <v>Добавить группу потребителей</v>
      </c>
      <c r="AA229" s="829"/>
      <c r="AB229" s="829"/>
      <c r="AC229" s="829"/>
      <c r="AD229" s="808"/>
      <c r="AE229" s="808"/>
      <c r="AF229" s="808"/>
      <c r="AG229" s="808"/>
      <c r="AH229" s="808"/>
      <c r="AI229" s="808"/>
      <c r="AJ229" s="808"/>
    </row>
    <row r="230" spans="1:43" s="799" customFormat="1" ht="15" customHeight="1">
      <c r="A230" s="1212"/>
      <c r="B230" s="1212"/>
      <c r="C230" s="1212"/>
      <c r="D230" s="1212"/>
      <c r="E230" s="889"/>
      <c r="F230" s="885"/>
      <c r="G230" s="885"/>
      <c r="H230" s="885"/>
      <c r="I230" s="881"/>
      <c r="J230" s="878"/>
      <c r="K230" s="888"/>
      <c r="L230" s="688"/>
      <c r="M230" s="760" t="s">
        <v>12</v>
      </c>
      <c r="N230" s="765"/>
      <c r="O230" s="765"/>
      <c r="P230" s="765"/>
      <c r="Q230" s="765"/>
      <c r="R230" s="765"/>
      <c r="S230" s="765"/>
      <c r="T230" s="765"/>
      <c r="U230" s="764"/>
      <c r="V230" s="765"/>
      <c r="W230" s="665"/>
      <c r="X230" s="808"/>
      <c r="Y230" s="829"/>
      <c r="Z230" s="829" t="str">
        <f t="shared" si="3"/>
        <v>Добавить схему подключения</v>
      </c>
      <c r="AA230" s="829"/>
      <c r="AB230" s="829"/>
      <c r="AC230" s="829"/>
      <c r="AD230" s="808"/>
      <c r="AE230" s="808"/>
      <c r="AF230" s="808"/>
      <c r="AG230" s="808"/>
      <c r="AH230" s="808"/>
      <c r="AI230" s="808"/>
      <c r="AJ230" s="808"/>
    </row>
    <row r="231" spans="1:43" s="799" customFormat="1" ht="15" customHeight="1">
      <c r="A231" s="1212"/>
      <c r="B231" s="1212"/>
      <c r="C231" s="1212"/>
      <c r="D231" s="889"/>
      <c r="E231" s="889"/>
      <c r="F231" s="885"/>
      <c r="G231" s="885"/>
      <c r="H231" s="885"/>
      <c r="I231" s="881"/>
      <c r="J231" s="878"/>
      <c r="K231" s="888"/>
      <c r="L231" s="688"/>
      <c r="M231" s="759" t="s">
        <v>17</v>
      </c>
      <c r="N231" s="765"/>
      <c r="O231" s="765"/>
      <c r="P231" s="765"/>
      <c r="Q231" s="765"/>
      <c r="R231" s="765"/>
      <c r="S231" s="765"/>
      <c r="T231" s="765"/>
      <c r="U231" s="764"/>
      <c r="V231" s="765"/>
      <c r="W231" s="665"/>
      <c r="X231" s="808"/>
      <c r="Y231" s="829"/>
      <c r="Z231" s="829" t="str">
        <f t="shared" si="3"/>
        <v>Добавить источник тепловой энергии</v>
      </c>
      <c r="AA231" s="829"/>
      <c r="AB231" s="829"/>
      <c r="AC231" s="829"/>
      <c r="AD231" s="808"/>
      <c r="AE231" s="808"/>
      <c r="AF231" s="808"/>
      <c r="AG231" s="808"/>
      <c r="AH231" s="808"/>
      <c r="AI231" s="808"/>
      <c r="AJ231" s="808"/>
    </row>
    <row r="232" spans="1:43" s="799" customFormat="1" ht="15" customHeight="1">
      <c r="A232" s="1212"/>
      <c r="B232" s="1212"/>
      <c r="C232" s="889"/>
      <c r="D232" s="889"/>
      <c r="E232" s="889"/>
      <c r="F232" s="889"/>
      <c r="G232" s="894"/>
      <c r="H232" s="881"/>
      <c r="I232" s="892"/>
      <c r="J232" s="878"/>
      <c r="K232" s="893"/>
      <c r="L232" s="688"/>
      <c r="M232" s="758" t="s">
        <v>18</v>
      </c>
      <c r="N232" s="765"/>
      <c r="O232" s="765"/>
      <c r="P232" s="765"/>
      <c r="Q232" s="765"/>
      <c r="R232" s="765"/>
      <c r="S232" s="765"/>
      <c r="T232" s="765"/>
      <c r="U232" s="764"/>
      <c r="V232" s="765"/>
      <c r="W232" s="665"/>
      <c r="X232" s="808"/>
      <c r="Y232" s="829"/>
      <c r="Z232" s="829" t="str">
        <f t="shared" si="3"/>
        <v>Добавить наименование системы теплоснабжения</v>
      </c>
      <c r="AA232" s="829"/>
      <c r="AB232" s="829"/>
      <c r="AC232" s="829"/>
      <c r="AD232" s="808"/>
      <c r="AE232" s="808"/>
      <c r="AF232" s="808"/>
      <c r="AG232" s="808"/>
      <c r="AH232" s="808"/>
      <c r="AI232" s="808"/>
      <c r="AJ232" s="808"/>
    </row>
    <row r="233" spans="1:43" s="799" customFormat="1" ht="15" customHeight="1">
      <c r="A233" s="1212"/>
      <c r="B233" s="889"/>
      <c r="C233" s="889"/>
      <c r="D233" s="889"/>
      <c r="E233" s="889"/>
      <c r="F233" s="889"/>
      <c r="G233" s="894"/>
      <c r="H233" s="881"/>
      <c r="I233" s="881"/>
      <c r="J233" s="878"/>
      <c r="K233" s="888"/>
      <c r="L233" s="688"/>
      <c r="M233" s="733" t="s">
        <v>19</v>
      </c>
      <c r="N233" s="765"/>
      <c r="O233" s="765"/>
      <c r="P233" s="765"/>
      <c r="Q233" s="765"/>
      <c r="R233" s="765"/>
      <c r="S233" s="765"/>
      <c r="T233" s="765"/>
      <c r="U233" s="764"/>
      <c r="V233" s="765"/>
      <c r="W233" s="665"/>
      <c r="X233" s="808"/>
      <c r="Y233" s="829"/>
      <c r="Z233" s="829" t="str">
        <f t="shared" si="3"/>
        <v>Добавить территорию действия тарифа</v>
      </c>
      <c r="AA233" s="829"/>
      <c r="AB233" s="829"/>
      <c r="AC233" s="829"/>
      <c r="AD233" s="808"/>
      <c r="AE233" s="808"/>
      <c r="AF233" s="808"/>
      <c r="AG233" s="808"/>
      <c r="AH233" s="808"/>
      <c r="AI233" s="808"/>
      <c r="AJ233" s="808"/>
    </row>
    <row r="234" spans="1:43" s="742" customFormat="1" ht="15" customHeight="1">
      <c r="A234" s="877"/>
      <c r="B234" s="877"/>
      <c r="C234" s="877"/>
      <c r="D234" s="877"/>
      <c r="E234" s="877"/>
      <c r="F234" s="877"/>
      <c r="G234" s="877"/>
      <c r="H234" s="877"/>
      <c r="I234" s="877"/>
      <c r="J234" s="877"/>
      <c r="K234" s="877"/>
      <c r="L234" s="492"/>
      <c r="M234" s="736" t="s">
        <v>309</v>
      </c>
      <c r="N234" s="765"/>
      <c r="O234" s="765"/>
      <c r="P234" s="765"/>
      <c r="Q234" s="765"/>
      <c r="R234" s="765"/>
      <c r="S234" s="765"/>
      <c r="T234" s="765"/>
      <c r="U234" s="764"/>
      <c r="V234" s="765"/>
      <c r="W234" s="765"/>
      <c r="X234" s="765"/>
      <c r="Y234" s="765"/>
      <c r="Z234" s="765"/>
      <c r="AA234" s="765"/>
      <c r="AB234" s="764"/>
      <c r="AC234" s="765"/>
      <c r="AD234" s="665"/>
      <c r="AE234" s="721"/>
      <c r="AF234" s="721"/>
      <c r="AG234" s="721"/>
      <c r="AH234" s="721"/>
    </row>
    <row r="235" spans="1:43" s="989" customFormat="1" ht="18.75" customHeight="1">
      <c r="X235" s="1010"/>
      <c r="Y235" s="1010"/>
      <c r="Z235" s="1010"/>
      <c r="AA235" s="1010"/>
      <c r="AB235" s="1010"/>
      <c r="AC235" s="1010"/>
      <c r="AD235" s="1010"/>
      <c r="AE235" s="1010"/>
      <c r="AF235" s="1010"/>
      <c r="AG235" s="1010"/>
      <c r="AH235" s="1010"/>
      <c r="AI235" s="1010"/>
      <c r="AJ235" s="1010"/>
    </row>
    <row r="236" spans="1:43"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43" s="989" customFormat="1" ht="17.100000000000001" customHeight="1">
      <c r="L237" s="122"/>
      <c r="M237" s="122"/>
      <c r="N237" s="122"/>
      <c r="O237" s="122"/>
      <c r="P237" s="122"/>
      <c r="Q237" s="122"/>
      <c r="R237" s="122"/>
      <c r="S237" s="122"/>
      <c r="T237" s="122"/>
      <c r="U237" s="122"/>
      <c r="V237" s="122"/>
      <c r="W237" s="122"/>
      <c r="X237" s="1010"/>
      <c r="Y237" s="1010"/>
      <c r="Z237" s="1010"/>
      <c r="AA237" s="1010"/>
      <c r="AB237" s="1010"/>
      <c r="AC237" s="1010"/>
      <c r="AD237" s="1010"/>
      <c r="AE237" s="1010"/>
      <c r="AF237" s="1010"/>
      <c r="AG237" s="1010"/>
      <c r="AH237" s="1010"/>
      <c r="AI237" s="1010"/>
      <c r="AJ237" s="1010"/>
    </row>
    <row r="238" spans="1:43" s="990" customFormat="1" ht="22.5">
      <c r="A238" s="1212">
        <v>1</v>
      </c>
      <c r="B238" s="1015"/>
      <c r="C238" s="1015"/>
      <c r="D238" s="1015"/>
      <c r="E238" s="981"/>
      <c r="F238" s="1026"/>
      <c r="G238" s="1026"/>
      <c r="H238" s="1026"/>
      <c r="I238" s="983"/>
      <c r="J238" s="979"/>
      <c r="K238" s="963"/>
      <c r="L238" s="1030">
        <f>mergeValue(A238)</f>
        <v>1</v>
      </c>
      <c r="M238" s="641" t="s">
        <v>20</v>
      </c>
      <c r="N238" s="646"/>
      <c r="O238" s="1291"/>
      <c r="P238" s="1292"/>
      <c r="Q238" s="1292"/>
      <c r="R238" s="1292"/>
      <c r="S238" s="1292"/>
      <c r="T238" s="1292"/>
      <c r="U238" s="1292"/>
      <c r="V238" s="1292"/>
      <c r="W238" s="1292"/>
      <c r="X238" s="1292"/>
      <c r="Y238" s="1292"/>
      <c r="Z238" s="1292"/>
      <c r="AA238" s="1292"/>
      <c r="AB238" s="1292"/>
      <c r="AC238" s="1293"/>
      <c r="AD238" s="630" t="s">
        <v>476</v>
      </c>
      <c r="AE238" s="1008"/>
      <c r="AF238" s="829"/>
      <c r="AG238" s="829" t="str">
        <f t="shared" ref="AG238:AG251" si="4">IF(M238="","",M238 )</f>
        <v>Наименование тарифа</v>
      </c>
      <c r="AH238" s="829"/>
      <c r="AI238" s="829"/>
      <c r="AJ238" s="829"/>
      <c r="AK238" s="1008"/>
      <c r="AL238" s="1008"/>
      <c r="AM238" s="1008"/>
      <c r="AN238" s="1008"/>
      <c r="AO238" s="1008"/>
      <c r="AP238" s="1008"/>
      <c r="AQ238" s="1008"/>
    </row>
    <row r="239" spans="1:43" s="990" customFormat="1" ht="22.5">
      <c r="A239" s="1212"/>
      <c r="B239" s="1212">
        <v>1</v>
      </c>
      <c r="C239" s="1015"/>
      <c r="D239" s="1015"/>
      <c r="E239" s="1026"/>
      <c r="F239" s="1026"/>
      <c r="G239" s="1026"/>
      <c r="H239" s="1026"/>
      <c r="I239" s="1021"/>
      <c r="J239" s="954"/>
      <c r="K239" s="957"/>
      <c r="L239" s="1030" t="str">
        <f>mergeValue(A239) &amp;"."&amp; mergeValue(B239)</f>
        <v>1.1</v>
      </c>
      <c r="M239" s="692" t="s">
        <v>16</v>
      </c>
      <c r="N239" s="646"/>
      <c r="O239" s="1291"/>
      <c r="P239" s="1292"/>
      <c r="Q239" s="1292"/>
      <c r="R239" s="1292"/>
      <c r="S239" s="1292"/>
      <c r="T239" s="1292"/>
      <c r="U239" s="1292"/>
      <c r="V239" s="1292"/>
      <c r="W239" s="1292"/>
      <c r="X239" s="1292"/>
      <c r="Y239" s="1292"/>
      <c r="Z239" s="1292"/>
      <c r="AA239" s="1292"/>
      <c r="AB239" s="1292"/>
      <c r="AC239" s="1293"/>
      <c r="AD239" s="630" t="s">
        <v>477</v>
      </c>
      <c r="AE239" s="1008"/>
      <c r="AF239" s="829"/>
      <c r="AG239" s="829" t="str">
        <f t="shared" si="4"/>
        <v>Территория действия тарифа</v>
      </c>
      <c r="AH239" s="829"/>
      <c r="AI239" s="829"/>
      <c r="AJ239" s="829"/>
      <c r="AK239" s="1008"/>
      <c r="AL239" s="1008"/>
      <c r="AM239" s="1008"/>
      <c r="AN239" s="1008"/>
      <c r="AO239" s="1008"/>
      <c r="AP239" s="1008"/>
      <c r="AQ239" s="1008"/>
    </row>
    <row r="240" spans="1:43" s="990" customFormat="1" ht="22.5">
      <c r="A240" s="1212"/>
      <c r="B240" s="1212"/>
      <c r="C240" s="1212">
        <v>1</v>
      </c>
      <c r="D240" s="1015"/>
      <c r="E240" s="1026"/>
      <c r="F240" s="1026"/>
      <c r="G240" s="1026"/>
      <c r="H240" s="1026"/>
      <c r="I240" s="962"/>
      <c r="J240" s="954"/>
      <c r="K240" s="957"/>
      <c r="L240" s="1030" t="str">
        <f>mergeValue(A240) &amp;"."&amp; mergeValue(B240)&amp;"."&amp; mergeValue(C240)</f>
        <v>1.1.1</v>
      </c>
      <c r="M240" s="693" t="s">
        <v>7</v>
      </c>
      <c r="N240" s="646"/>
      <c r="O240" s="1291"/>
      <c r="P240" s="1292"/>
      <c r="Q240" s="1292"/>
      <c r="R240" s="1292"/>
      <c r="S240" s="1292"/>
      <c r="T240" s="1292"/>
      <c r="U240" s="1292"/>
      <c r="V240" s="1292"/>
      <c r="W240" s="1292"/>
      <c r="X240" s="1292"/>
      <c r="Y240" s="1292"/>
      <c r="Z240" s="1292"/>
      <c r="AA240" s="1292"/>
      <c r="AB240" s="1292"/>
      <c r="AC240" s="1293"/>
      <c r="AD240" s="630" t="s">
        <v>633</v>
      </c>
      <c r="AE240" s="1008"/>
      <c r="AF240" s="829"/>
      <c r="AG240" s="829" t="str">
        <f t="shared" si="4"/>
        <v xml:space="preserve">Наименование системы теплоснабжения </v>
      </c>
      <c r="AH240" s="829"/>
      <c r="AI240" s="829"/>
      <c r="AJ240" s="829"/>
      <c r="AK240" s="1008"/>
      <c r="AL240" s="1008"/>
      <c r="AM240" s="1008"/>
      <c r="AN240" s="1008"/>
      <c r="AO240" s="1008"/>
      <c r="AP240" s="1008"/>
      <c r="AQ240" s="1008"/>
    </row>
    <row r="241" spans="1:43" s="990" customFormat="1" ht="22.5">
      <c r="A241" s="1212"/>
      <c r="B241" s="1212"/>
      <c r="C241" s="1212"/>
      <c r="D241" s="1212">
        <v>1</v>
      </c>
      <c r="E241" s="1026"/>
      <c r="F241" s="1026"/>
      <c r="G241" s="1026"/>
      <c r="H241" s="1026"/>
      <c r="I241" s="962"/>
      <c r="J241" s="954"/>
      <c r="K241" s="957"/>
      <c r="L241" s="1030" t="str">
        <f>mergeValue(A241) &amp;"."&amp; mergeValue(B241)&amp;"."&amp; mergeValue(C241)&amp;"."&amp; mergeValue(D241)</f>
        <v>1.1.1.1</v>
      </c>
      <c r="M241" s="694" t="s">
        <v>22</v>
      </c>
      <c r="N241" s="646"/>
      <c r="O241" s="1291"/>
      <c r="P241" s="1292"/>
      <c r="Q241" s="1292"/>
      <c r="R241" s="1292"/>
      <c r="S241" s="1292"/>
      <c r="T241" s="1292"/>
      <c r="U241" s="1292"/>
      <c r="V241" s="1292"/>
      <c r="W241" s="1292"/>
      <c r="X241" s="1292"/>
      <c r="Y241" s="1292"/>
      <c r="Z241" s="1292"/>
      <c r="AA241" s="1292"/>
      <c r="AB241" s="1292"/>
      <c r="AC241" s="1293"/>
      <c r="AD241" s="630" t="s">
        <v>634</v>
      </c>
      <c r="AE241" s="1008"/>
      <c r="AF241" s="829"/>
      <c r="AG241" s="829" t="str">
        <f t="shared" si="4"/>
        <v xml:space="preserve">Источник тепловой энергии  </v>
      </c>
      <c r="AH241" s="829"/>
      <c r="AI241" s="829"/>
      <c r="AJ241" s="829"/>
      <c r="AK241" s="1008"/>
      <c r="AL241" s="1008"/>
      <c r="AM241" s="1008"/>
      <c r="AN241" s="1008"/>
      <c r="AO241" s="1008"/>
      <c r="AP241" s="1008"/>
      <c r="AQ241" s="1008"/>
    </row>
    <row r="242" spans="1:43" s="990" customFormat="1" ht="101.25">
      <c r="A242" s="1212"/>
      <c r="B242" s="1212"/>
      <c r="C242" s="1212"/>
      <c r="D242" s="1212"/>
      <c r="E242" s="1212">
        <v>1</v>
      </c>
      <c r="F242" s="1026"/>
      <c r="G242" s="1026"/>
      <c r="H242" s="1015">
        <v>1</v>
      </c>
      <c r="I242" s="1212">
        <v>1</v>
      </c>
      <c r="J242" s="1026"/>
      <c r="K242" s="965"/>
      <c r="L242" s="1030" t="str">
        <f>mergeValue(A242) &amp;"."&amp; mergeValue(B242)&amp;"."&amp; mergeValue(C242)&amp;"."&amp; mergeValue(D242)&amp;"."&amp; mergeValue(E242)</f>
        <v>1.1.1.1.1</v>
      </c>
      <c r="M242" s="554" t="s">
        <v>9</v>
      </c>
      <c r="N242" s="646"/>
      <c r="O242" s="1215"/>
      <c r="P242" s="1216"/>
      <c r="Q242" s="1216"/>
      <c r="R242" s="1216"/>
      <c r="S242" s="1216"/>
      <c r="T242" s="1216"/>
      <c r="U242" s="1216"/>
      <c r="V242" s="1216"/>
      <c r="W242" s="1216"/>
      <c r="X242" s="1216"/>
      <c r="Y242" s="1216"/>
      <c r="Z242" s="1216"/>
      <c r="AA242" s="1216"/>
      <c r="AB242" s="1216"/>
      <c r="AC242" s="1217"/>
      <c r="AD242" s="630" t="s">
        <v>638</v>
      </c>
      <c r="AE242" s="1008"/>
      <c r="AF242" s="829"/>
      <c r="AG242" s="829" t="str">
        <f t="shared" si="4"/>
        <v>Схема подключения теплопотребляющей установки к коллектору источника тепловой энергии</v>
      </c>
      <c r="AH242" s="829"/>
      <c r="AI242" s="829"/>
      <c r="AJ242" s="829"/>
      <c r="AK242" s="1008"/>
      <c r="AL242" s="1008"/>
      <c r="AM242" s="1008"/>
      <c r="AN242" s="1008"/>
      <c r="AO242" s="1008"/>
      <c r="AP242" s="1008"/>
      <c r="AQ242" s="1008"/>
    </row>
    <row r="243" spans="1:43" s="990" customFormat="1" ht="90">
      <c r="A243" s="1212"/>
      <c r="B243" s="1212"/>
      <c r="C243" s="1212"/>
      <c r="D243" s="1212"/>
      <c r="E243" s="1212"/>
      <c r="F243" s="1212">
        <v>1</v>
      </c>
      <c r="G243" s="1015"/>
      <c r="H243" s="1015"/>
      <c r="I243" s="1212"/>
      <c r="J243" s="1212">
        <v>1</v>
      </c>
      <c r="K243" s="966"/>
      <c r="L243" s="1030" t="str">
        <f>mergeValue(A243) &amp;"."&amp; mergeValue(B243)&amp;"."&amp; mergeValue(C243)&amp;"."&amp; mergeValue(D243)&amp;"."&amp; mergeValue(E243)&amp;"."&amp; mergeValue(F243)</f>
        <v>1.1.1.1.1.1</v>
      </c>
      <c r="M243" s="555" t="s">
        <v>10</v>
      </c>
      <c r="N243" s="646"/>
      <c r="O243" s="1215"/>
      <c r="P243" s="1216"/>
      <c r="Q243" s="1216"/>
      <c r="R243" s="1216"/>
      <c r="S243" s="1216"/>
      <c r="T243" s="1216"/>
      <c r="U243" s="1216"/>
      <c r="V243" s="1216"/>
      <c r="W243" s="1216"/>
      <c r="X243" s="1216"/>
      <c r="Y243" s="1216"/>
      <c r="Z243" s="1216"/>
      <c r="AA243" s="1216"/>
      <c r="AB243" s="1216"/>
      <c r="AC243" s="1217"/>
      <c r="AD243" s="630" t="s">
        <v>636</v>
      </c>
      <c r="AE243" s="1008"/>
      <c r="AF243" s="829"/>
      <c r="AG243" s="829" t="str">
        <f t="shared" si="4"/>
        <v>Группа потребителей</v>
      </c>
      <c r="AH243" s="829"/>
      <c r="AI243" s="829"/>
      <c r="AJ243" s="829"/>
      <c r="AK243" s="1008"/>
      <c r="AL243" s="1008"/>
      <c r="AM243" s="1008"/>
      <c r="AN243" s="1008"/>
      <c r="AO243" s="1008"/>
      <c r="AP243" s="1008"/>
      <c r="AQ243" s="1008"/>
    </row>
    <row r="244" spans="1:43" s="990" customFormat="1" ht="189" customHeight="1">
      <c r="A244" s="1212"/>
      <c r="B244" s="1212"/>
      <c r="C244" s="1212"/>
      <c r="D244" s="1212"/>
      <c r="E244" s="1212"/>
      <c r="F244" s="1212"/>
      <c r="G244" s="1015">
        <v>1</v>
      </c>
      <c r="H244" s="1015"/>
      <c r="I244" s="1212"/>
      <c r="J244" s="1212"/>
      <c r="K244" s="966">
        <v>1</v>
      </c>
      <c r="L244" s="1030" t="str">
        <f>mergeValue(A244) &amp;"."&amp; mergeValue(B244)&amp;"."&amp; mergeValue(C244)&amp;"."&amp; mergeValue(D244)&amp;"."&amp; mergeValue(E244)&amp;"."&amp; mergeValue(F244)&amp;"."&amp; mergeValue(G244)</f>
        <v>1.1.1.1.1.1.1</v>
      </c>
      <c r="M244" s="1069"/>
      <c r="N244" s="646"/>
      <c r="O244" s="683"/>
      <c r="P244" s="763"/>
      <c r="Q244" s="1094"/>
      <c r="R244" s="1218"/>
      <c r="S244" s="1219" t="s">
        <v>84</v>
      </c>
      <c r="T244" s="1218"/>
      <c r="U244" s="1219" t="s">
        <v>84</v>
      </c>
      <c r="V244" s="683"/>
      <c r="W244" s="763"/>
      <c r="X244" s="1094"/>
      <c r="Y244" s="1218"/>
      <c r="Z244" s="1219" t="s">
        <v>84</v>
      </c>
      <c r="AA244" s="1218"/>
      <c r="AB244" s="1219" t="s">
        <v>85</v>
      </c>
      <c r="AC244" s="763"/>
      <c r="AD244" s="1229" t="s">
        <v>655</v>
      </c>
      <c r="AE244" s="1008" t="str">
        <f>strCheckDate(O245:AC245)</f>
        <v/>
      </c>
      <c r="AF244" s="829"/>
      <c r="AG244" s="829" t="str">
        <f t="shared" si="4"/>
        <v/>
      </c>
      <c r="AH244" s="829"/>
      <c r="AI244" s="829"/>
      <c r="AJ244" s="829"/>
      <c r="AK244" s="1008"/>
      <c r="AL244" s="1008"/>
      <c r="AM244" s="1008"/>
      <c r="AN244" s="1008"/>
      <c r="AO244" s="1008"/>
      <c r="AP244" s="1008"/>
      <c r="AQ244" s="1008"/>
    </row>
    <row r="245" spans="1:43" s="990" customFormat="1" ht="11.25" hidden="1" customHeight="1">
      <c r="A245" s="1212"/>
      <c r="B245" s="1212"/>
      <c r="C245" s="1212"/>
      <c r="D245" s="1212"/>
      <c r="E245" s="1212"/>
      <c r="F245" s="1212"/>
      <c r="G245" s="1015"/>
      <c r="H245" s="1015"/>
      <c r="I245" s="1212"/>
      <c r="J245" s="1212"/>
      <c r="K245" s="966"/>
      <c r="L245" s="800"/>
      <c r="M245" s="646"/>
      <c r="N245" s="646"/>
      <c r="O245" s="763"/>
      <c r="P245" s="763"/>
      <c r="Q245" s="769" t="str">
        <f>R244 &amp; "-" &amp; T244</f>
        <v>-</v>
      </c>
      <c r="R245" s="1218"/>
      <c r="S245" s="1219"/>
      <c r="T245" s="1218"/>
      <c r="U245" s="1219"/>
      <c r="V245" s="763"/>
      <c r="W245" s="763"/>
      <c r="X245" s="769" t="str">
        <f>Y244 &amp; "-" &amp; AA244</f>
        <v>-</v>
      </c>
      <c r="Y245" s="1218"/>
      <c r="Z245" s="1219"/>
      <c r="AA245" s="1218"/>
      <c r="AB245" s="1219"/>
      <c r="AC245" s="763"/>
      <c r="AD245" s="1230"/>
      <c r="AE245" s="1008"/>
      <c r="AF245" s="829"/>
      <c r="AG245" s="829" t="str">
        <f t="shared" si="4"/>
        <v/>
      </c>
      <c r="AH245" s="829"/>
      <c r="AI245" s="829"/>
      <c r="AJ245" s="829"/>
      <c r="AK245" s="1008"/>
      <c r="AL245" s="1008"/>
      <c r="AM245" s="1008"/>
      <c r="AN245" s="1008"/>
      <c r="AO245" s="1008"/>
      <c r="AP245" s="1008"/>
      <c r="AQ245" s="1008"/>
    </row>
    <row r="246" spans="1:43" s="990" customFormat="1" ht="15" customHeight="1">
      <c r="A246" s="1212"/>
      <c r="B246" s="1212"/>
      <c r="C246" s="1212"/>
      <c r="D246" s="1212"/>
      <c r="E246" s="1212"/>
      <c r="F246" s="1212"/>
      <c r="G246" s="1026"/>
      <c r="H246" s="1015"/>
      <c r="I246" s="1212"/>
      <c r="J246" s="1212"/>
      <c r="K246" s="965"/>
      <c r="L246" s="688"/>
      <c r="M246" s="557" t="s">
        <v>25</v>
      </c>
      <c r="N246" s="1006"/>
      <c r="O246" s="1006"/>
      <c r="P246" s="1006"/>
      <c r="Q246" s="1006"/>
      <c r="R246" s="1006"/>
      <c r="S246" s="1006"/>
      <c r="T246" s="1006"/>
      <c r="U246" s="1006"/>
      <c r="V246" s="1006"/>
      <c r="W246" s="1006"/>
      <c r="X246" s="1006"/>
      <c r="Y246" s="1006"/>
      <c r="Z246" s="1006"/>
      <c r="AA246" s="1006"/>
      <c r="AB246" s="1006"/>
      <c r="AC246" s="762"/>
      <c r="AD246" s="1231"/>
      <c r="AE246" s="1008"/>
      <c r="AF246" s="829"/>
      <c r="AG246" s="829" t="str">
        <f t="shared" si="4"/>
        <v>Добавить вид теплоносителя (параметры теплоносителя)</v>
      </c>
      <c r="AH246" s="829"/>
      <c r="AI246" s="829"/>
      <c r="AJ246" s="829"/>
      <c r="AK246" s="1008"/>
      <c r="AL246" s="1008"/>
      <c r="AM246" s="1008"/>
      <c r="AN246" s="1008"/>
      <c r="AO246" s="1008"/>
      <c r="AP246" s="1008"/>
      <c r="AQ246" s="1008"/>
    </row>
    <row r="247" spans="1:43" s="990" customFormat="1" ht="15" customHeight="1">
      <c r="A247" s="1212"/>
      <c r="B247" s="1212"/>
      <c r="C247" s="1212"/>
      <c r="D247" s="1212"/>
      <c r="E247" s="1212"/>
      <c r="F247" s="1026"/>
      <c r="G247" s="1026"/>
      <c r="H247" s="1015"/>
      <c r="I247" s="1212"/>
      <c r="J247" s="1026"/>
      <c r="K247" s="965"/>
      <c r="L247" s="688"/>
      <c r="M247" s="556" t="s">
        <v>11</v>
      </c>
      <c r="N247" s="1006"/>
      <c r="O247" s="1006"/>
      <c r="P247" s="1006"/>
      <c r="Q247" s="1006"/>
      <c r="R247" s="1006"/>
      <c r="S247" s="1006"/>
      <c r="T247" s="1006"/>
      <c r="U247" s="1005"/>
      <c r="V247" s="1006"/>
      <c r="W247" s="1006"/>
      <c r="X247" s="1006"/>
      <c r="Y247" s="1006"/>
      <c r="Z247" s="1006"/>
      <c r="AA247" s="1006"/>
      <c r="AB247" s="1005"/>
      <c r="AC247" s="1006"/>
      <c r="AD247" s="665"/>
      <c r="AE247" s="1008"/>
      <c r="AF247" s="829"/>
      <c r="AG247" s="829" t="str">
        <f t="shared" si="4"/>
        <v>Добавить группу потребителей</v>
      </c>
      <c r="AH247" s="829"/>
      <c r="AI247" s="829"/>
      <c r="AJ247" s="829"/>
      <c r="AK247" s="1008"/>
      <c r="AL247" s="1008"/>
      <c r="AM247" s="1008"/>
      <c r="AN247" s="1008"/>
      <c r="AO247" s="1008"/>
      <c r="AP247" s="1008"/>
      <c r="AQ247" s="1008"/>
    </row>
    <row r="248" spans="1:43" s="990" customFormat="1" ht="15" customHeight="1">
      <c r="A248" s="1212"/>
      <c r="B248" s="1212"/>
      <c r="C248" s="1212"/>
      <c r="D248" s="1212"/>
      <c r="E248" s="964"/>
      <c r="F248" s="1026"/>
      <c r="G248" s="1026"/>
      <c r="H248" s="1026"/>
      <c r="I248" s="979"/>
      <c r="J248" s="994"/>
      <c r="K248" s="963"/>
      <c r="L248" s="688"/>
      <c r="M248" s="1001" t="s">
        <v>12</v>
      </c>
      <c r="N248" s="1006"/>
      <c r="O248" s="1006"/>
      <c r="P248" s="1006"/>
      <c r="Q248" s="1006"/>
      <c r="R248" s="1006"/>
      <c r="S248" s="1006"/>
      <c r="T248" s="1006"/>
      <c r="U248" s="1005"/>
      <c r="V248" s="1006"/>
      <c r="W248" s="1006"/>
      <c r="X248" s="1006"/>
      <c r="Y248" s="1006"/>
      <c r="Z248" s="1006"/>
      <c r="AA248" s="1006"/>
      <c r="AB248" s="1005"/>
      <c r="AC248" s="1006"/>
      <c r="AD248" s="665"/>
      <c r="AE248" s="1008"/>
      <c r="AF248" s="829"/>
      <c r="AG248" s="829" t="str">
        <f t="shared" si="4"/>
        <v>Добавить схему подключения</v>
      </c>
      <c r="AH248" s="829"/>
      <c r="AI248" s="829"/>
      <c r="AJ248" s="829"/>
      <c r="AK248" s="1008"/>
      <c r="AL248" s="1008"/>
      <c r="AM248" s="1008"/>
      <c r="AN248" s="1008"/>
      <c r="AO248" s="1008"/>
      <c r="AP248" s="1008"/>
      <c r="AQ248" s="1008"/>
    </row>
    <row r="249" spans="1:43" s="990" customFormat="1" ht="15" customHeight="1">
      <c r="A249" s="1212"/>
      <c r="B249" s="1212"/>
      <c r="C249" s="1212"/>
      <c r="D249" s="964"/>
      <c r="E249" s="964"/>
      <c r="F249" s="1026"/>
      <c r="G249" s="1026"/>
      <c r="H249" s="1026"/>
      <c r="I249" s="979"/>
      <c r="J249" s="994"/>
      <c r="K249" s="963"/>
      <c r="L249" s="688"/>
      <c r="M249" s="1000" t="s">
        <v>17</v>
      </c>
      <c r="N249" s="1006"/>
      <c r="O249" s="1006"/>
      <c r="P249" s="1006"/>
      <c r="Q249" s="1006"/>
      <c r="R249" s="1006"/>
      <c r="S249" s="1006"/>
      <c r="T249" s="1006"/>
      <c r="U249" s="1005"/>
      <c r="V249" s="1006"/>
      <c r="W249" s="1006"/>
      <c r="X249" s="1006"/>
      <c r="Y249" s="1006"/>
      <c r="Z249" s="1006"/>
      <c r="AA249" s="1006"/>
      <c r="AB249" s="1005"/>
      <c r="AC249" s="1006"/>
      <c r="AD249" s="665"/>
      <c r="AE249" s="1008"/>
      <c r="AF249" s="829"/>
      <c r="AG249" s="829" t="str">
        <f t="shared" si="4"/>
        <v>Добавить источник тепловой энергии</v>
      </c>
      <c r="AH249" s="829"/>
      <c r="AI249" s="829"/>
      <c r="AJ249" s="829"/>
      <c r="AK249" s="1008"/>
      <c r="AL249" s="1008"/>
      <c r="AM249" s="1008"/>
      <c r="AN249" s="1008"/>
      <c r="AO249" s="1008"/>
      <c r="AP249" s="1008"/>
      <c r="AQ249" s="1008"/>
    </row>
    <row r="250" spans="1:43" s="990" customFormat="1" ht="15" customHeight="1">
      <c r="A250" s="1212"/>
      <c r="B250" s="1212"/>
      <c r="C250" s="964"/>
      <c r="D250" s="964"/>
      <c r="E250" s="964"/>
      <c r="F250" s="964"/>
      <c r="G250" s="969"/>
      <c r="H250" s="979"/>
      <c r="I250" s="967"/>
      <c r="J250" s="994"/>
      <c r="K250" s="968"/>
      <c r="L250" s="688"/>
      <c r="M250" s="999" t="s">
        <v>18</v>
      </c>
      <c r="N250" s="1006"/>
      <c r="O250" s="1006"/>
      <c r="P250" s="1006"/>
      <c r="Q250" s="1006"/>
      <c r="R250" s="1006"/>
      <c r="S250" s="1006"/>
      <c r="T250" s="1006"/>
      <c r="U250" s="1005"/>
      <c r="V250" s="1006"/>
      <c r="W250" s="1006"/>
      <c r="X250" s="1006"/>
      <c r="Y250" s="1006"/>
      <c r="Z250" s="1006"/>
      <c r="AA250" s="1006"/>
      <c r="AB250" s="1005"/>
      <c r="AC250" s="1006"/>
      <c r="AD250" s="665"/>
      <c r="AE250" s="1008"/>
      <c r="AF250" s="829"/>
      <c r="AG250" s="829" t="str">
        <f t="shared" si="4"/>
        <v>Добавить наименование системы теплоснабжения</v>
      </c>
      <c r="AH250" s="829"/>
      <c r="AI250" s="829"/>
      <c r="AJ250" s="829"/>
      <c r="AK250" s="1008"/>
      <c r="AL250" s="1008"/>
      <c r="AM250" s="1008"/>
      <c r="AN250" s="1008"/>
      <c r="AO250" s="1008"/>
      <c r="AP250" s="1008"/>
      <c r="AQ250" s="1008"/>
    </row>
    <row r="251" spans="1:43" s="990" customFormat="1" ht="15" customHeight="1">
      <c r="A251" s="1212"/>
      <c r="B251" s="964"/>
      <c r="C251" s="964"/>
      <c r="D251" s="964"/>
      <c r="E251" s="964"/>
      <c r="F251" s="964"/>
      <c r="G251" s="969"/>
      <c r="H251" s="979"/>
      <c r="I251" s="979"/>
      <c r="J251" s="994"/>
      <c r="K251" s="963"/>
      <c r="L251" s="688"/>
      <c r="M251" s="733" t="s">
        <v>19</v>
      </c>
      <c r="N251" s="1006"/>
      <c r="O251" s="1006"/>
      <c r="P251" s="1006"/>
      <c r="Q251" s="1006"/>
      <c r="R251" s="1006"/>
      <c r="S251" s="1006"/>
      <c r="T251" s="1006"/>
      <c r="U251" s="1005"/>
      <c r="V251" s="1006"/>
      <c r="W251" s="1006"/>
      <c r="X251" s="1006"/>
      <c r="Y251" s="1006"/>
      <c r="Z251" s="1006"/>
      <c r="AA251" s="1006"/>
      <c r="AB251" s="1005"/>
      <c r="AC251" s="1006"/>
      <c r="AD251" s="665"/>
      <c r="AE251" s="1008"/>
      <c r="AF251" s="829"/>
      <c r="AG251" s="829" t="str">
        <f t="shared" si="4"/>
        <v>Добавить территорию действия тарифа</v>
      </c>
      <c r="AH251" s="829"/>
      <c r="AI251" s="829"/>
      <c r="AJ251" s="829"/>
      <c r="AK251" s="1008"/>
      <c r="AL251" s="1008"/>
      <c r="AM251" s="1008"/>
      <c r="AN251" s="1008"/>
      <c r="AO251" s="1008"/>
      <c r="AP251" s="1008"/>
      <c r="AQ251" s="1008"/>
    </row>
    <row r="252" spans="1:43" s="989" customFormat="1" ht="15" customHeight="1">
      <c r="L252" s="492"/>
      <c r="M252" s="736" t="s">
        <v>309</v>
      </c>
      <c r="N252" s="1006"/>
      <c r="O252" s="1006"/>
      <c r="P252" s="1006"/>
      <c r="Q252" s="1006"/>
      <c r="R252" s="1006"/>
      <c r="S252" s="1006"/>
      <c r="T252" s="1006"/>
      <c r="U252" s="1005"/>
      <c r="V252" s="1006"/>
      <c r="W252" s="665"/>
      <c r="X252" s="1010"/>
      <c r="Y252" s="1010"/>
      <c r="Z252" s="1010"/>
      <c r="AA252" s="1010"/>
      <c r="AB252" s="1010"/>
      <c r="AC252" s="1010"/>
      <c r="AD252" s="1010"/>
      <c r="AE252" s="1010"/>
      <c r="AF252" s="1010"/>
      <c r="AG252" s="1010"/>
      <c r="AH252" s="1010"/>
    </row>
    <row r="253" spans="1:43" s="597" customFormat="1" ht="15" customHeight="1">
      <c r="A253" s="596"/>
      <c r="B253" s="596"/>
      <c r="C253" s="596"/>
      <c r="D253" s="596"/>
      <c r="E253" s="596"/>
      <c r="F253" s="596"/>
      <c r="G253" s="595"/>
      <c r="H253" s="596"/>
      <c r="I253" s="406"/>
      <c r="J253" s="682"/>
      <c r="K253" s="406"/>
      <c r="L253" s="598"/>
      <c r="M253" s="676"/>
      <c r="N253" s="775"/>
      <c r="O253" s="775"/>
      <c r="P253" s="775"/>
      <c r="Q253" s="775"/>
      <c r="R253" s="775"/>
      <c r="S253" s="775"/>
      <c r="T253" s="775"/>
      <c r="U253" s="680"/>
      <c r="V253" s="775"/>
      <c r="W253" s="775"/>
      <c r="X253" s="775"/>
      <c r="Y253" s="775"/>
      <c r="Z253" s="775"/>
      <c r="AA253" s="775"/>
      <c r="AB253" s="680"/>
      <c r="AC253" s="775"/>
      <c r="AD253" s="680"/>
      <c r="AE253" s="596"/>
      <c r="AF253" s="596"/>
      <c r="AG253" s="596"/>
      <c r="AH253" s="596"/>
    </row>
    <row r="254" spans="1:43" s="35" customFormat="1" ht="11.25">
      <c r="A254" s="35" t="s">
        <v>277</v>
      </c>
    </row>
    <row r="255" spans="1:43" ht="11.25"/>
    <row r="256" spans="1:43" s="13" customFormat="1" ht="15" customHeight="1">
      <c r="C256" s="167"/>
      <c r="D256" s="123"/>
      <c r="E256" s="1073"/>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6"/>
      <c r="F292" s="1086"/>
      <c r="G292" s="1086"/>
      <c r="H292" s="1086"/>
      <c r="I292" s="1091"/>
      <c r="J292" s="313"/>
      <c r="K292" s="314"/>
      <c r="M292" s="452"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7"/>
      <c r="E296" s="357"/>
      <c r="F296" s="357"/>
      <c r="G296" s="357"/>
      <c r="H296" s="357"/>
      <c r="I296" s="357"/>
      <c r="J296" s="357"/>
      <c r="K296" s="357"/>
      <c r="L296" s="357"/>
      <c r="U296" s="262"/>
    </row>
    <row r="297" spans="1:83" s="265" customFormat="1" ht="15" customHeight="1">
      <c r="A297" s="89"/>
      <c r="B297" s="186" t="s">
        <v>405</v>
      </c>
      <c r="C297" s="1295"/>
      <c r="D297" s="1164">
        <v>1</v>
      </c>
      <c r="E297" s="1214"/>
      <c r="F297" s="351"/>
      <c r="G297" s="188">
        <v>0</v>
      </c>
      <c r="H297" s="356"/>
      <c r="I297" s="250"/>
      <c r="J297" s="393"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95"/>
      <c r="D298" s="1164"/>
      <c r="E298" s="1214"/>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7"/>
      <c r="G301" s="357"/>
      <c r="H301" s="357"/>
      <c r="I301" s="357"/>
      <c r="J301" s="357"/>
      <c r="K301" s="357"/>
      <c r="L301" s="357"/>
      <c r="Q301" s="268"/>
      <c r="U301" s="262"/>
    </row>
    <row r="302" spans="1:83" s="265" customFormat="1" ht="15" customHeight="1">
      <c r="A302" s="89"/>
      <c r="B302" s="186" t="s">
        <v>405</v>
      </c>
      <c r="C302" s="1296"/>
      <c r="D302" s="249"/>
      <c r="E302" s="454"/>
      <c r="F302" s="1297"/>
      <c r="G302" s="1164">
        <v>0</v>
      </c>
      <c r="H302" s="1294"/>
      <c r="I302" s="250"/>
      <c r="J302" s="393"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96"/>
      <c r="D303" s="249"/>
      <c r="E303" s="454"/>
      <c r="F303" s="1297"/>
      <c r="G303" s="1164"/>
      <c r="H303" s="1294"/>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7"/>
      <c r="D307" s="261"/>
      <c r="E307" s="455"/>
      <c r="F307" s="261"/>
      <c r="G307" s="261"/>
      <c r="H307" s="261"/>
      <c r="I307" s="221"/>
      <c r="J307" s="188">
        <v>0</v>
      </c>
      <c r="K307" s="396"/>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1"/>
      <c r="F312" s="288"/>
      <c r="G312" s="292"/>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5"/>
      <c r="F317" s="294" t="s">
        <v>458</v>
      </c>
      <c r="G317" s="294" t="s">
        <v>458</v>
      </c>
      <c r="H317" s="313"/>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5"/>
      <c r="F322" s="294" t="s">
        <v>458</v>
      </c>
      <c r="G322" s="412"/>
      <c r="H322" s="294"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2">
        <f>E326</f>
        <v>0</v>
      </c>
      <c r="F327" s="294" t="s">
        <v>458</v>
      </c>
      <c r="G327" s="412"/>
      <c r="H327" s="294" t="s">
        <v>458</v>
      </c>
      <c r="I327" s="212"/>
      <c r="K327" s="212"/>
      <c r="L327" s="212"/>
    </row>
    <row r="328" spans="1:12" s="36" customFormat="1" ht="14.25">
      <c r="A328" s="285"/>
      <c r="B328" s="186"/>
      <c r="C328" s="86"/>
      <c r="D328" s="101"/>
      <c r="E328" s="303"/>
      <c r="F328" s="304"/>
      <c r="G328"/>
      <c r="H328" s="304"/>
      <c r="I328" s="212"/>
      <c r="K328" s="212"/>
      <c r="L328" s="212"/>
    </row>
    <row r="330" spans="1:12" s="35" customFormat="1" ht="11.25">
      <c r="A330" s="35" t="s">
        <v>471</v>
      </c>
    </row>
    <row r="331" spans="1:12" ht="11.25"/>
    <row r="332" spans="1:12" s="36" customFormat="1" ht="20.100000000000001" customHeight="1">
      <c r="A332" s="285"/>
      <c r="B332" s="186"/>
      <c r="C332" s="86"/>
      <c r="D332" s="187"/>
      <c r="E332" s="302">
        <f>E331</f>
        <v>0</v>
      </c>
      <c r="F332" s="294" t="s">
        <v>458</v>
      </c>
      <c r="G332" s="305"/>
      <c r="H332" s="294" t="s">
        <v>458</v>
      </c>
      <c r="I332" s="212"/>
      <c r="K332" s="212"/>
      <c r="L332" s="212"/>
    </row>
    <row r="335" spans="1:12" s="35" customFormat="1" ht="17.100000000000001" customHeight="1">
      <c r="A335" s="35" t="s">
        <v>507</v>
      </c>
    </row>
    <row r="337" spans="1:20" s="190" customFormat="1" ht="409.5">
      <c r="A337" s="1210">
        <v>1</v>
      </c>
      <c r="B337" s="214"/>
      <c r="C337" s="214"/>
      <c r="D337" s="214"/>
      <c r="F337" s="333" t="str">
        <f>"2." &amp;mergeValue(A337)</f>
        <v>2.1</v>
      </c>
      <c r="G337" s="415" t="s">
        <v>494</v>
      </c>
      <c r="H337" s="316"/>
      <c r="I337" s="196" t="s">
        <v>590</v>
      </c>
      <c r="J337" s="332"/>
      <c r="K337" s="214"/>
      <c r="L337" s="214"/>
      <c r="M337" s="214"/>
      <c r="N337" s="214"/>
      <c r="O337" s="214"/>
      <c r="P337" s="214"/>
      <c r="Q337" s="214"/>
      <c r="R337" s="214"/>
      <c r="S337" s="214"/>
      <c r="T337" s="214"/>
    </row>
    <row r="338" spans="1:20" s="190" customFormat="1" ht="90">
      <c r="A338" s="1210"/>
      <c r="B338" s="214"/>
      <c r="C338" s="214"/>
      <c r="D338" s="214"/>
      <c r="F338" s="333" t="str">
        <f>"3." &amp;mergeValue(A338)</f>
        <v>3.1</v>
      </c>
      <c r="G338" s="415" t="s">
        <v>495</v>
      </c>
      <c r="H338" s="316"/>
      <c r="I338" s="196" t="s">
        <v>588</v>
      </c>
      <c r="J338" s="332"/>
      <c r="K338" s="214"/>
      <c r="L338" s="214"/>
      <c r="M338" s="214"/>
      <c r="N338" s="214"/>
      <c r="O338" s="214"/>
      <c r="P338" s="214"/>
      <c r="Q338" s="214"/>
      <c r="R338" s="214"/>
      <c r="S338" s="214"/>
      <c r="T338" s="214"/>
    </row>
    <row r="339" spans="1:20" s="190" customFormat="1" ht="45">
      <c r="A339" s="1210"/>
      <c r="B339" s="214"/>
      <c r="C339" s="214"/>
      <c r="D339" s="214"/>
      <c r="F339" s="333" t="str">
        <f>"4."&amp;mergeValue(A339)</f>
        <v>4.1</v>
      </c>
      <c r="G339" s="415" t="s">
        <v>496</v>
      </c>
      <c r="H339" s="317" t="s">
        <v>458</v>
      </c>
      <c r="I339" s="196"/>
      <c r="J339" s="332"/>
      <c r="K339" s="214"/>
      <c r="L339" s="214"/>
      <c r="M339" s="214"/>
      <c r="N339" s="214"/>
      <c r="O339" s="214"/>
      <c r="P339" s="214"/>
      <c r="Q339" s="214"/>
      <c r="R339" s="214"/>
      <c r="S339" s="214"/>
      <c r="T339" s="214"/>
    </row>
    <row r="340" spans="1:20" s="190" customFormat="1" ht="101.25">
      <c r="A340" s="1210"/>
      <c r="B340" s="1210">
        <v>1</v>
      </c>
      <c r="C340" s="340"/>
      <c r="D340" s="340"/>
      <c r="F340" s="333" t="str">
        <f>"4."&amp;mergeValue(A340) &amp;"."&amp;mergeValue(B340)</f>
        <v>4.1.1</v>
      </c>
      <c r="G340" s="323" t="s">
        <v>592</v>
      </c>
      <c r="H340" s="316" t="str">
        <f>IF(region_name="","",region_name)</f>
        <v>Ленинградская область</v>
      </c>
      <c r="I340" s="196" t="s">
        <v>499</v>
      </c>
      <c r="J340" s="332"/>
      <c r="K340" s="214"/>
      <c r="L340" s="214"/>
      <c r="M340" s="214"/>
      <c r="N340" s="214"/>
      <c r="O340" s="214"/>
      <c r="P340" s="214"/>
      <c r="Q340" s="214"/>
      <c r="R340" s="214"/>
      <c r="S340" s="214"/>
      <c r="T340" s="214"/>
    </row>
    <row r="341" spans="1:20" s="190" customFormat="1" ht="191.25">
      <c r="A341" s="1210"/>
      <c r="B341" s="1210"/>
      <c r="C341" s="1210">
        <v>1</v>
      </c>
      <c r="D341" s="340"/>
      <c r="F341" s="333" t="str">
        <f>"4."&amp;mergeValue(A341) &amp;"."&amp;mergeValue(B341)&amp;"."&amp;mergeValue(C341)</f>
        <v>4.1.1.1</v>
      </c>
      <c r="G341" s="339" t="s">
        <v>497</v>
      </c>
      <c r="H341" s="316"/>
      <c r="I341" s="196" t="s">
        <v>500</v>
      </c>
      <c r="J341" s="332"/>
      <c r="K341" s="214"/>
      <c r="L341" s="214"/>
      <c r="M341" s="214"/>
      <c r="N341" s="214"/>
      <c r="O341" s="214"/>
      <c r="P341" s="214"/>
      <c r="Q341" s="214"/>
      <c r="R341" s="214"/>
      <c r="S341" s="214"/>
      <c r="T341" s="214"/>
    </row>
    <row r="342" spans="1:20" s="190" customFormat="1" ht="33.75" customHeight="1">
      <c r="A342" s="1210"/>
      <c r="B342" s="1210"/>
      <c r="C342" s="1210"/>
      <c r="D342" s="340">
        <v>1</v>
      </c>
      <c r="F342" s="333" t="str">
        <f>"4."&amp;mergeValue(A342) &amp;"."&amp;mergeValue(B342)&amp;"."&amp;mergeValue(C342)&amp;"."&amp;mergeValue(D342)</f>
        <v>4.1.1.1.1</v>
      </c>
      <c r="G342" s="418" t="s">
        <v>498</v>
      </c>
      <c r="H342" s="316"/>
      <c r="I342" s="1211" t="s">
        <v>591</v>
      </c>
      <c r="J342" s="332"/>
      <c r="K342" s="214"/>
      <c r="L342" s="214"/>
      <c r="M342" s="214"/>
      <c r="N342" s="214"/>
      <c r="O342" s="214"/>
      <c r="P342" s="214"/>
      <c r="Q342" s="214"/>
      <c r="R342" s="214"/>
      <c r="S342" s="214"/>
      <c r="T342" s="214"/>
    </row>
    <row r="343" spans="1:20" s="190" customFormat="1" ht="18.75">
      <c r="A343" s="1210"/>
      <c r="B343" s="1210"/>
      <c r="C343" s="1210"/>
      <c r="D343" s="340"/>
      <c r="F343" s="422"/>
      <c r="G343" s="423" t="s">
        <v>4</v>
      </c>
      <c r="H343" s="424"/>
      <c r="I343" s="1211"/>
      <c r="J343" s="332"/>
      <c r="K343" s="214"/>
      <c r="L343" s="214"/>
      <c r="M343" s="214"/>
      <c r="N343" s="214"/>
      <c r="O343" s="214"/>
      <c r="P343" s="214"/>
      <c r="Q343" s="214"/>
      <c r="R343" s="214"/>
      <c r="S343" s="214"/>
      <c r="T343" s="214"/>
    </row>
    <row r="344" spans="1:20" s="190" customFormat="1" ht="18.75">
      <c r="A344" s="1210"/>
      <c r="B344" s="1210"/>
      <c r="C344" s="340"/>
      <c r="D344" s="340"/>
      <c r="F344" s="336"/>
      <c r="G344" s="149" t="s">
        <v>403</v>
      </c>
      <c r="H344" s="337"/>
      <c r="I344" s="338"/>
      <c r="J344" s="332"/>
      <c r="K344" s="214"/>
      <c r="L344" s="214"/>
      <c r="M344" s="214"/>
      <c r="N344" s="214"/>
      <c r="O344" s="214"/>
      <c r="P344" s="214"/>
      <c r="Q344" s="214"/>
      <c r="R344" s="214"/>
      <c r="S344" s="214"/>
      <c r="T344" s="214"/>
    </row>
    <row r="345" spans="1:20" s="190" customFormat="1" ht="18.75">
      <c r="A345" s="1210"/>
      <c r="B345" s="214"/>
      <c r="C345" s="214"/>
      <c r="D345" s="214"/>
      <c r="F345" s="336"/>
      <c r="G345" s="155" t="s">
        <v>506</v>
      </c>
      <c r="H345" s="337"/>
      <c r="I345" s="338"/>
      <c r="J345" s="332"/>
      <c r="K345" s="214"/>
      <c r="L345" s="214"/>
      <c r="M345" s="214"/>
      <c r="N345" s="214"/>
      <c r="O345" s="214"/>
      <c r="P345" s="214"/>
      <c r="Q345" s="214"/>
      <c r="R345" s="214"/>
      <c r="S345" s="214"/>
      <c r="T345" s="214"/>
    </row>
    <row r="346" spans="1:20" s="190" customFormat="1" ht="18.75">
      <c r="A346" s="214"/>
      <c r="B346" s="214"/>
      <c r="C346" s="214"/>
      <c r="D346" s="214"/>
      <c r="F346" s="336"/>
      <c r="G346" s="165" t="s">
        <v>505</v>
      </c>
      <c r="H346" s="337"/>
      <c r="I346" s="338"/>
      <c r="J346" s="332"/>
      <c r="K346" s="214"/>
      <c r="L346" s="214"/>
      <c r="M346" s="214"/>
      <c r="N346" s="214"/>
      <c r="O346" s="214"/>
      <c r="P346" s="214"/>
      <c r="Q346" s="214"/>
      <c r="R346" s="214"/>
      <c r="S346" s="214"/>
      <c r="T346" s="214"/>
    </row>
  </sheetData>
  <sheetProtection formatColumns="0" formatRows="0"/>
  <dataConsolidate link="1"/>
  <mergeCells count="289">
    <mergeCell ref="O221:V221"/>
    <mergeCell ref="O222:V222"/>
    <mergeCell ref="O223:V223"/>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J243:J246"/>
    <mergeCell ref="J225:J228"/>
    <mergeCell ref="I224:I229"/>
    <mergeCell ref="AD244:AD246"/>
    <mergeCell ref="R244:R245"/>
    <mergeCell ref="S244:S245"/>
    <mergeCell ref="T244:T245"/>
    <mergeCell ref="U244:U245"/>
    <mergeCell ref="T226:T227"/>
    <mergeCell ref="W226:W228"/>
    <mergeCell ref="U226:U227"/>
    <mergeCell ref="Y244:Y245"/>
    <mergeCell ref="Z244:Z245"/>
    <mergeCell ref="AA244:AA245"/>
    <mergeCell ref="AB244:AB245"/>
    <mergeCell ref="O238:AC238"/>
    <mergeCell ref="O239:AC239"/>
    <mergeCell ref="O240:AC240"/>
    <mergeCell ref="C105:C116"/>
    <mergeCell ref="D106:D114"/>
    <mergeCell ref="A143:A156"/>
    <mergeCell ref="A179:A188"/>
    <mergeCell ref="B180:B187"/>
    <mergeCell ref="C181:C186"/>
    <mergeCell ref="D182:D185"/>
    <mergeCell ref="A193:A204"/>
    <mergeCell ref="B194:B203"/>
    <mergeCell ref="C195:C202"/>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31:A44"/>
    <mergeCell ref="B32:B43"/>
    <mergeCell ref="C33:C42"/>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A49:A62"/>
    <mergeCell ref="B50:B61"/>
    <mergeCell ref="C51:C60"/>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D52:D59"/>
    <mergeCell ref="A337:A345"/>
    <mergeCell ref="C341:C343"/>
    <mergeCell ref="I342:I343"/>
    <mergeCell ref="H302:H303"/>
    <mergeCell ref="B340:B344"/>
    <mergeCell ref="C297:C298"/>
    <mergeCell ref="C302:C303"/>
    <mergeCell ref="F302:F303"/>
    <mergeCell ref="G302:G303"/>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R73:R74"/>
    <mergeCell ref="S73:S74"/>
    <mergeCell ref="T73:T74"/>
    <mergeCell ref="D70:D77"/>
    <mergeCell ref="E71:E76"/>
    <mergeCell ref="A85:A98"/>
    <mergeCell ref="B86:B97"/>
    <mergeCell ref="C87:C96"/>
    <mergeCell ref="D88:D95"/>
    <mergeCell ref="E89:E94"/>
    <mergeCell ref="O241:AC241"/>
    <mergeCell ref="O242:AC242"/>
    <mergeCell ref="O243:AC243"/>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L238:WWL245 WMP238:WMP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Z238:JZ245 TV238:TV245 ADR238:ADR245 ANN238:ANN245 AXJ238:AXJ245 BHF238:BHF245 BRB238:BRB245 CAX238:CAX245 CKT238:CKT245 CUP238:CUP245 DEL238:DEL245 DOH238:DOH245 DYD238:DYD245 EHZ238:EHZ245 ERV238:ERV245 FBR238:FBR245 FLN238:FLN245 FVJ238:FVJ245 GFF238:GFF245 GPB238:GPB245 GYX238:GYX245 HIT238:HIT245 HSP238:HSP245 ICL238:ICL245 IMH238:IMH245 IWD238:IWD245 JFZ238:JFZ245 JPV238:JPV245 JZR238:JZR245 KJN238:KJN245 KTJ238:KTJ245 LDF238:LDF245 LNB238:LNB245 LWX238:LWX245 MGT238:MGT245 MQP238:MQP245 NAL238:NAL245 NKH238:NKH245 NUD238:NUD245 ODZ238:ODZ245 ONV238:ONV245 OXR238:OXR245 PHN238:PHN245 PRJ238:PRJ245 QBF238:QBF245 QLB238:QLB245 QUX238:QUX245 RET238:RET245 ROP238:ROP245 RYL238:RYL245 SIH238:SIH245 SSD238:SSD245 TBZ238:TBZ245 TLV238:TLV245 TVR238:TVR245 UFN238:UFN245 UPJ238:UPJ245 UZF238:UZF245 VJB238:VJB245 VSX238:VSX245 WCT238:WCT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244 V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V244 S244 WWJ244 WMN244 WCR244 VSV244 VIZ244 UZD244 UPH244 UFL244 TVP244 TLT244 TBX244 SSB244 SIF244 RYJ244 RON244 RER244 QUV244 QKZ244 QBD244 PRH244 PHL244 OXP244 ONT244 ODX244 NUB244 NKF244 NAJ244 MQN244 MGR244 LWV244 LMZ244 LDD244 KTH244 KJL244 JZP244 JPT244 JFX244 IWB244 IMF244 ICJ244 HSN244 HIR244 GYV244 GOZ244 GFD244 FVH244 FLL244 FBP244 ERT244 EHX244 DYB244 DOF244 DEJ244 CUN244 CKR244 CAV244 BQZ244 BHD244 AXH244 ANL244 ADP244 TT244 TR244 JX244 WWH244 WML244 WCP244 VST244 VIX244 UZB244 UPF244 UFJ244 TVN244 TLR244 TBV244 SRZ244 SID244 RYH244 ROL244 REP244 QUT244 QKX244 QBB244 PRF244 PHJ244 OXN244 ONR244 ODV244 NTZ244 NKD244 NAH244 MQL244 MGP244 LWT244 LMX244 LDB244 KTF244 KJJ244 JZN244 JPR244 JFV244 IVZ244 IMD244 ICH244 HSL244 HIP244 GYT244 GOX244 GFB244 FVF244 FLJ244 FBN244 ERR244 EHV244 DXZ244 DOD244 DEH244 CUL244 CKP244 CAT244 BQX244 BHB244 AXF244 ANJ244 ADN244 S9:S10 S15:S16 U55 Z120 Z109:Z110 U167 V183 U91:U92 U244 Z244 AB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I244 WMM244 WCQ244 VSU244 VIY244 UZC244 UPG244 UFK244 TVO244 TLS244 TBW244 SSA244 SIE244 RYI244 ROM244 REQ244 QUU244 QKY244 QBC244 PRG244 PHK244 OXO244 ONS244 ODW244 NUA244 NKE244 NAI244 MQM244 MGQ244 LWU244 LMY244 LDC244 KTG244 KJK244 JZO244 JPS244 JFW244 IWA244 IME244 ICI244 HSM244 HIQ244 GYU244 GOY244 GFC244 FVG244 FLK244 FBO244 ERS244 EHW244 DYA244 DOE244 DEI244 CUM244 CKQ244 CAU244 BQY244 BHC244 AXG244 ANK244 ADO244 TS244 JW244 T244 WWG244 WMK244 WCO244 VSS244 VIW244 UZA244 UPE244 UFI244 TVM244 TLQ244 TBU244 SRY244 SIC244 RYG244 ROK244 REO244 QUS244 QKW244 QBA244 PRE244 PHI244 OXM244 ONQ244 ODU244 NTY244 NKC244 NAG244 MQK244 MGO244 LWS244 LMW244 LDA244 KTE244 KJI244 JZM244 JPQ244 JFU244 IVY244 IMC244 ICG244 HSK244 HIO244 GYS244 GOW244 GFA244 FVE244 FLI244 FBM244 ERQ244 EHU244 DXY244 DOC244 DEG244 CUK244 CKO244 CAS244 BQW244 BHA244 AXE244 ANI244 ADM244 TQ244 JU244 Y244 AA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T245 TP245 ADL245 ANH245 AXD245 BGZ245 BQV245 CAR245 CKN245 CUJ245 DEF245 DOB245 DXX245 EHT245 ERP245 FBL245 FLH245 FVD245 GEZ245 GOV245 GYR245 HIN245 HSJ245 ICF245 IMB245 IVX245 JFT245 JPP245 JZL245 KJH245 KTD245 LCZ245 LMV245 LWR245 MGN245 MQJ245 NAF245 NKB245 NTX245 ODT245 ONP245 OXL245 PHH245 PRD245 QAZ245 QKV245 QUR245 REN245 ROJ245 RYF245 SIB245 SRX245 TBT245 TLP245 TVL245 UFH245 UPD245 UYZ245 VIV245 VSR245 WCN245 WMJ245 WWF245 X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L243:WCS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P243:VSW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X243:UZE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T243:VJA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FF243:UFM243 WWD243:WWK243 WMH243:WMO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PB243:UPI243 JR243:JY243 TN243:TU243 ADJ243:ADQ243 ANF243:ANM243 AXB243:AXI243 BGX243:BHE243 BQT243:BRA243 CAP243:CAW243 CKL243:CKS243 CUH243:CUO243 DED243:DEK243 DNZ243:DOG243 DXV243:DYC243 EHR243:EHY243 ERN243:ERU243 FBJ243:FBQ243 FLF243:FLM243 FVB243:FVI243 GEX243:GFE243 GOT243:GPA243 GYP243:GYW243 HIL243:HIS243 HSH243:HSO243 ICD243:ICK243 ILZ243:IMG243 IVV243:IWC243 JFR243:JFY243 JPN243:JPU243 JZJ243:JZQ243 KJF243:KJM243 KTB243:KTI243 LCX243:LDE243 LMT243:LNA243 LWP243:LWW243 MGL243:MGS243 MQH243:MQO243 NAD243:NAK243 NJZ243:NKG243 NTV243:NUC243 ODR243:ODY243 ONN243:ONU243 OXJ243:OXQ243 PHF243:PHM243 PRB243:PRI243 QAX243:QBE243 QKT243:QLA243 QUP243:QUW243 REL243:RES243 ROH243:ROO243 RYD243:RYK243 SHZ243:SIG243 SRV243:SSC243 TBR243:TBY243 TLN243:TLU243 TVJ243:TVQ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R242 TN242 ADJ242 ANF242 AXB242 BGX242 BQT242 CAP242 CKL242 CUH242 DED242 DNZ242 DXV242 EHR242 ERN242 FBJ242 FLF242 FVB242 GEX242 GOT242 GYP242 HIL242 HSH242 ICD242 ILZ242 IVV242 JFR242 JPN242 JZJ242 KJF242 KTB242 LCX242 LMT242 LWP242 MGL242 MQH242 NAD242 NJZ242 NTV242 ODR242 ONN242 OXJ242 PHF242 PRB242 QAX242 QKT242 QUP242 REL242 ROH242 RYD242 SHZ242 SRV242 TBR242 TLN242 TVJ242 UFF242 UPB242 UYX242 VIT242 VSP242 WCL242 WMH242 WWD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P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L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H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D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Z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GI246:MGT251 MGB252:MGM253 ADG246:ADR251 ACZ252:ADK253 GEU246:GFF251 GEN252:GEY253 JO246:JZ251 JH252:JS253 LWM246:LWX251 LWF252:LWQ253 TK246:TV251 TD252:TO253 DEA246:DEL251 DDT252:DEE253 WWA246:WWL251 WVT252:WWE253 LMQ246:LNB251 LMJ252:LMU253 WME246:WMP251 WLX252:WMI253 FUY246:FVJ251 FUR252:FVC253 WCI246:WCT251 WCB252:WCM253 LCU246:LDF251 LCN252:LCY253 VSM246:VSX251 VSF252:VSQ253 BQQ246:BRB251 BQJ252:BQU253 VIQ246:VJB251 VIJ252:VIU253 KSY246:KTJ251 KSR252:KTC253 UYU246:UZF251 UYN252:UYY253 FLC246:FLN251 FKV252:FLG253 UOY246:UPJ251 UOR252:UPC253 KJC246:KJN251 KIV252:KJG253 UFC246:UFN251 UEV252:UFG253 CUE246:CUP251 CTX252:CUI253 TVG246:TVR251 TUZ252:TVK253 JZG246:JZR251 JYZ252:JZK253 TLK246:TLV251 TLD252:TLO253 FBG246:FBR251 FAZ252:FBK253 TBO246:TBZ251 TBH252:TBS253 JPK246:JPV251 JPD252:JPO253 SRS246:SSD251 SRL252:SRW253 AWY246:AXJ251 AWR252:AXC253 SHW246:SIH251 SHP252:SIA253 JFO246:JFZ251 JFH252:JFS253 RYA246:RYL251 RXT252:RYE253 ERK246:ERV251 ERD252:ERO253 ROE246:ROP251 RNX252:ROI253 IVS246:IWD251 IVL252:IVW253 REI246:RET251 REB252:REM253 CKI246:CKT251 CKB252:CKM253 QUM246:QUX251 QUF252:QUQ253 ILW246:IMH251 ILP252:IMA253 QKQ246:QLB251 QKJ252:QKU253 EHO246:EHZ251 EHH252:EHS253 QAU246:QBF251 QAN252:QAY253 ICA246:ICL251 IBT252:ICE253 PQY246:PRJ251 PQR252:PRC253 BGU246:BHF251 BGN252:BGY253 PHC246:PHN251 PGV252:PHG253 HSE246:HSP251 HRX252:HSI253 OXG246:OXR251 OWZ252:OXK253 DXS246:DYD251 DXL252:DXW253 ONK246:ONV251 OND252:ONO253 HII246:HIT251 HIB252:HIM253 ODO246:ODZ251 ODH252:ODS253 CAM246:CAX251 CAF252:CAQ253 NTS246:NUD251 NTL252:NTW253 GYM246:GYX251 GYF252:GYQ253 NJW246:NKH251 NJP252:NKA253 DNW246:DOH251 DNP252:DOA253 NAA246:NAL251 MZT252:NAE253 GOQ246:GPB251 GOJ252:GOU253 MQE246:MQP251 MPX252:MQI253 ANC246:ANN251 L246:AC246 L247:AD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6"/>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6"/>
      <c r="W1" s="457" t="s">
        <v>325</v>
      </c>
      <c r="X1" s="405" t="s">
        <v>294</v>
      </c>
      <c r="Y1" s="405" t="s">
        <v>308</v>
      </c>
      <c r="Z1" s="148"/>
      <c r="AA1" s="207" t="s">
        <v>363</v>
      </c>
      <c r="AB1" s="207"/>
      <c r="AC1" s="207" t="s">
        <v>364</v>
      </c>
      <c r="AD1" s="207"/>
      <c r="AF1" s="161" t="s">
        <v>337</v>
      </c>
      <c r="AH1" s="148" t="s">
        <v>338</v>
      </c>
      <c r="AI1" s="148" t="s">
        <v>339</v>
      </c>
      <c r="AK1" s="148" t="s">
        <v>354</v>
      </c>
      <c r="AM1" s="148" t="s">
        <v>355</v>
      </c>
      <c r="AP1" s="148" t="s">
        <v>371</v>
      </c>
      <c r="AQ1" s="148" t="s">
        <v>370</v>
      </c>
      <c r="AS1" s="405" t="s">
        <v>376</v>
      </c>
      <c r="AU1" s="161" t="s">
        <v>384</v>
      </c>
      <c r="AW1" s="407" t="s">
        <v>548</v>
      </c>
      <c r="AX1" s="407" t="s">
        <v>549</v>
      </c>
      <c r="AZ1" s="1332" t="s">
        <v>581</v>
      </c>
      <c r="BA1" s="1332"/>
      <c r="BC1" s="825"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6" t="s">
        <v>285</v>
      </c>
      <c r="O2" s="526" t="s">
        <v>642</v>
      </c>
      <c r="P2" s="660" t="s">
        <v>42</v>
      </c>
      <c r="Q2" s="180" t="s">
        <v>3</v>
      </c>
      <c r="R2" s="183" t="s">
        <v>24</v>
      </c>
      <c r="S2" s="181" t="s">
        <v>26</v>
      </c>
      <c r="T2" s="182" t="s">
        <v>30</v>
      </c>
      <c r="U2" s="178" t="s">
        <v>36</v>
      </c>
      <c r="V2" s="1037">
        <v>1</v>
      </c>
      <c r="W2" s="458"/>
      <c r="X2" s="459" t="s">
        <v>612</v>
      </c>
      <c r="Y2" s="44" t="s">
        <v>637</v>
      </c>
      <c r="Z2" s="160"/>
      <c r="AA2" s="751" t="s">
        <v>717</v>
      </c>
      <c r="AB2" s="753" t="s">
        <v>717</v>
      </c>
      <c r="AC2" s="44" t="s">
        <v>310</v>
      </c>
      <c r="AD2" s="209" t="s">
        <v>310</v>
      </c>
      <c r="AF2" s="45" t="s">
        <v>36</v>
      </c>
      <c r="AH2" s="143" t="s">
        <v>342</v>
      </c>
      <c r="AI2" s="143" t="s">
        <v>342</v>
      </c>
      <c r="AK2" s="143" t="s">
        <v>346</v>
      </c>
      <c r="AM2" s="143" t="s">
        <v>356</v>
      </c>
      <c r="AP2" s="1129" t="s">
        <v>612</v>
      </c>
      <c r="AQ2" s="1033" t="s">
        <v>770</v>
      </c>
      <c r="AS2" s="44" t="s">
        <v>374</v>
      </c>
      <c r="AU2" s="45" t="s">
        <v>377</v>
      </c>
      <c r="AW2" s="408" t="s">
        <v>550</v>
      </c>
      <c r="AX2" s="409" t="s">
        <v>550</v>
      </c>
      <c r="AZ2" s="444" t="s">
        <v>582</v>
      </c>
      <c r="BA2" s="445" t="s">
        <v>583</v>
      </c>
      <c r="BC2" s="802" t="s">
        <v>725</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6" t="s">
        <v>259</v>
      </c>
      <c r="O3" s="526" t="s">
        <v>643</v>
      </c>
      <c r="P3" s="660" t="s">
        <v>43</v>
      </c>
      <c r="Q3" s="180" t="s">
        <v>301</v>
      </c>
      <c r="R3" s="179" t="s">
        <v>303</v>
      </c>
      <c r="S3" s="181" t="s">
        <v>27</v>
      </c>
      <c r="T3" s="182" t="s">
        <v>31</v>
      </c>
      <c r="U3" s="178" t="s">
        <v>37</v>
      </c>
      <c r="V3" s="1037">
        <v>2</v>
      </c>
      <c r="W3" s="458"/>
      <c r="X3" s="459" t="s">
        <v>770</v>
      </c>
      <c r="Y3" s="44" t="s">
        <v>637</v>
      </c>
      <c r="Z3" s="160"/>
      <c r="AA3" s="751" t="s">
        <v>718</v>
      </c>
      <c r="AB3" s="753" t="s">
        <v>718</v>
      </c>
      <c r="AC3" s="44" t="s">
        <v>311</v>
      </c>
      <c r="AD3" s="209" t="s">
        <v>311</v>
      </c>
      <c r="AF3" s="45" t="s">
        <v>37</v>
      </c>
      <c r="AH3" s="143" t="s">
        <v>365</v>
      </c>
      <c r="AI3" s="143" t="s">
        <v>344</v>
      </c>
      <c r="AK3" s="143" t="s">
        <v>347</v>
      </c>
      <c r="AM3" s="143" t="s">
        <v>357</v>
      </c>
      <c r="AP3" s="1129" t="s">
        <v>771</v>
      </c>
      <c r="AQ3" s="1033" t="s">
        <v>613</v>
      </c>
      <c r="AS3" s="44" t="s">
        <v>375</v>
      </c>
      <c r="AU3" s="45" t="s">
        <v>378</v>
      </c>
      <c r="AW3" s="408" t="s">
        <v>551</v>
      </c>
      <c r="AX3" s="409" t="s">
        <v>551</v>
      </c>
      <c r="AZ3" s="146" t="s">
        <v>653</v>
      </c>
      <c r="BA3" s="179" t="s">
        <v>652</v>
      </c>
      <c r="BC3" s="802" t="s">
        <v>726</v>
      </c>
    </row>
    <row r="4" spans="1:55" ht="101.25">
      <c r="A4" s="6" t="s">
        <v>103</v>
      </c>
      <c r="B4" s="44">
        <v>2002</v>
      </c>
      <c r="C4" s="44">
        <v>2015</v>
      </c>
      <c r="E4" s="143" t="s">
        <v>188</v>
      </c>
      <c r="F4" s="143" t="s">
        <v>228</v>
      </c>
      <c r="H4" s="143" t="s">
        <v>2</v>
      </c>
      <c r="I4" s="143" t="s">
        <v>50</v>
      </c>
      <c r="J4" s="143" t="s">
        <v>283</v>
      </c>
      <c r="K4" s="144" t="s">
        <v>249</v>
      </c>
      <c r="L4" s="144" t="s">
        <v>249</v>
      </c>
      <c r="M4" s="144">
        <v>3</v>
      </c>
      <c r="N4" s="656" t="s">
        <v>286</v>
      </c>
      <c r="O4" s="543" t="s">
        <v>644</v>
      </c>
      <c r="Q4" s="180" t="s">
        <v>23</v>
      </c>
      <c r="R4" s="179" t="s">
        <v>773</v>
      </c>
      <c r="S4" s="181" t="s">
        <v>28</v>
      </c>
      <c r="T4" s="182" t="s">
        <v>32</v>
      </c>
      <c r="U4" s="178" t="s">
        <v>38</v>
      </c>
      <c r="V4" s="1037">
        <v>3</v>
      </c>
      <c r="W4" s="458"/>
      <c r="X4" s="459" t="s">
        <v>761</v>
      </c>
      <c r="Y4" s="751" t="s">
        <v>637</v>
      </c>
      <c r="Z4" s="208"/>
      <c r="AC4" s="44" t="s">
        <v>312</v>
      </c>
      <c r="AD4" s="209" t="s">
        <v>312</v>
      </c>
      <c r="AF4" s="45" t="s">
        <v>38</v>
      </c>
      <c r="AH4" s="45" t="s">
        <v>368</v>
      </c>
      <c r="AK4" s="143" t="s">
        <v>348</v>
      </c>
      <c r="AM4" s="143" t="s">
        <v>358</v>
      </c>
      <c r="AP4" s="1129" t="s">
        <v>770</v>
      </c>
      <c r="AQ4" s="1033" t="s">
        <v>614</v>
      </c>
      <c r="AS4" s="44" t="s">
        <v>345</v>
      </c>
      <c r="AU4" s="45" t="s">
        <v>379</v>
      </c>
      <c r="AW4" s="408" t="s">
        <v>552</v>
      </c>
      <c r="AX4" s="409" t="s">
        <v>552</v>
      </c>
      <c r="AZ4" s="146" t="s">
        <v>663</v>
      </c>
      <c r="BA4" s="179" t="s">
        <v>662</v>
      </c>
      <c r="BC4" s="802" t="s">
        <v>727</v>
      </c>
    </row>
    <row r="5" spans="1:55" ht="33.75">
      <c r="A5" s="6" t="s">
        <v>104</v>
      </c>
      <c r="B5" s="44">
        <v>2003</v>
      </c>
      <c r="C5" s="44">
        <v>2016</v>
      </c>
      <c r="E5" s="143" t="s">
        <v>189</v>
      </c>
      <c r="F5" s="143" t="s">
        <v>229</v>
      </c>
      <c r="I5" s="143" t="s">
        <v>51</v>
      </c>
      <c r="K5" s="144" t="s">
        <v>247</v>
      </c>
      <c r="L5" s="144" t="s">
        <v>247</v>
      </c>
      <c r="M5" s="144">
        <v>4</v>
      </c>
      <c r="N5" s="657" t="s">
        <v>287</v>
      </c>
      <c r="O5" s="543" t="s">
        <v>645</v>
      </c>
      <c r="Q5" s="180" t="s">
        <v>302</v>
      </c>
      <c r="R5" s="179" t="s">
        <v>304</v>
      </c>
      <c r="T5" s="45" t="s">
        <v>33</v>
      </c>
      <c r="U5" s="178" t="s">
        <v>39</v>
      </c>
      <c r="V5" s="1037">
        <v>4</v>
      </c>
      <c r="W5" s="458"/>
      <c r="X5" s="459" t="s">
        <v>613</v>
      </c>
      <c r="Y5" s="751" t="s">
        <v>661</v>
      </c>
      <c r="Z5" s="208">
        <v>1</v>
      </c>
      <c r="AF5" s="45" t="s">
        <v>327</v>
      </c>
      <c r="AH5" s="143" t="s">
        <v>366</v>
      </c>
      <c r="AK5" s="143" t="s">
        <v>349</v>
      </c>
      <c r="AM5" s="143" t="s">
        <v>359</v>
      </c>
      <c r="AP5" s="1129" t="s">
        <v>613</v>
      </c>
      <c r="AQ5" s="1033" t="s">
        <v>761</v>
      </c>
      <c r="AU5" s="45" t="s">
        <v>380</v>
      </c>
      <c r="AW5" s="408" t="s">
        <v>553</v>
      </c>
      <c r="AX5" s="409" t="s">
        <v>553</v>
      </c>
      <c r="AZ5" s="544" t="s">
        <v>664</v>
      </c>
      <c r="BA5" s="568" t="s">
        <v>670</v>
      </c>
      <c r="BC5" s="802" t="s">
        <v>728</v>
      </c>
    </row>
    <row r="6" spans="1:55" ht="45">
      <c r="A6" s="6" t="s">
        <v>105</v>
      </c>
      <c r="B6" s="44">
        <v>2004</v>
      </c>
      <c r="C6" s="44">
        <v>2017</v>
      </c>
      <c r="E6" s="143" t="s">
        <v>190</v>
      </c>
      <c r="F6" s="147"/>
      <c r="G6" s="148" t="s">
        <v>291</v>
      </c>
      <c r="H6" s="148" t="s">
        <v>258</v>
      </c>
      <c r="I6" s="143" t="s">
        <v>68</v>
      </c>
      <c r="J6" s="148" t="s">
        <v>264</v>
      </c>
      <c r="N6" s="657" t="s">
        <v>288</v>
      </c>
      <c r="O6" s="543" t="s">
        <v>646</v>
      </c>
      <c r="R6" s="179" t="s">
        <v>3</v>
      </c>
      <c r="T6" s="45" t="s">
        <v>34</v>
      </c>
      <c r="U6" s="178" t="s">
        <v>327</v>
      </c>
      <c r="V6" s="1037">
        <v>5</v>
      </c>
      <c r="W6" s="458"/>
      <c r="X6" s="751" t="s">
        <v>614</v>
      </c>
      <c r="Y6" s="751" t="s">
        <v>671</v>
      </c>
      <c r="Z6" s="208"/>
      <c r="AA6" s="219"/>
      <c r="AH6" s="143" t="s">
        <v>367</v>
      </c>
      <c r="AK6" s="143" t="s">
        <v>350</v>
      </c>
      <c r="AM6" s="143" t="s">
        <v>360</v>
      </c>
      <c r="AP6" s="1129" t="s">
        <v>614</v>
      </c>
      <c r="AQ6" s="1033" t="s">
        <v>615</v>
      </c>
      <c r="AU6" s="220" t="s">
        <v>381</v>
      </c>
      <c r="AW6" s="408" t="s">
        <v>554</v>
      </c>
      <c r="AX6" s="409" t="s">
        <v>554</v>
      </c>
      <c r="AZ6" s="544" t="s">
        <v>665</v>
      </c>
      <c r="BA6" s="568" t="s">
        <v>675</v>
      </c>
    </row>
    <row r="7" spans="1:55" ht="33.75">
      <c r="A7" s="6" t="s">
        <v>106</v>
      </c>
      <c r="B7" s="44">
        <v>2005</v>
      </c>
      <c r="E7" s="143" t="s">
        <v>191</v>
      </c>
      <c r="F7" s="147"/>
      <c r="G7" s="143" t="s">
        <v>255</v>
      </c>
      <c r="H7" s="143" t="s">
        <v>257</v>
      </c>
      <c r="I7" s="143" t="s">
        <v>69</v>
      </c>
      <c r="J7" s="143" t="s">
        <v>284</v>
      </c>
      <c r="N7" s="658" t="s">
        <v>289</v>
      </c>
      <c r="O7" s="543" t="s">
        <v>647</v>
      </c>
      <c r="U7" s="178" t="s">
        <v>85</v>
      </c>
      <c r="V7" s="1038" t="s">
        <v>69</v>
      </c>
      <c r="W7" s="458"/>
      <c r="X7" s="751" t="s">
        <v>615</v>
      </c>
      <c r="Y7" s="751" t="s">
        <v>661</v>
      </c>
      <c r="Z7" s="208"/>
      <c r="AA7" s="219"/>
      <c r="AH7" s="143" t="s">
        <v>343</v>
      </c>
      <c r="AK7" s="143" t="s">
        <v>351</v>
      </c>
      <c r="AM7" s="143" t="s">
        <v>361</v>
      </c>
      <c r="AP7" s="1129" t="s">
        <v>761</v>
      </c>
      <c r="AQ7" s="1033" t="s">
        <v>616</v>
      </c>
      <c r="AU7" s="220" t="s">
        <v>382</v>
      </c>
      <c r="AW7" s="408" t="s">
        <v>555</v>
      </c>
      <c r="AX7" s="409" t="s">
        <v>555</v>
      </c>
      <c r="AZ7" s="544" t="s">
        <v>683</v>
      </c>
      <c r="BA7" s="568" t="s">
        <v>684</v>
      </c>
    </row>
    <row r="8" spans="1:55" ht="33.75">
      <c r="A8" s="6" t="s">
        <v>107</v>
      </c>
      <c r="B8" s="44">
        <v>2006</v>
      </c>
      <c r="E8" s="143" t="s">
        <v>192</v>
      </c>
      <c r="F8" s="147"/>
      <c r="G8" s="143" t="s">
        <v>256</v>
      </c>
      <c r="H8" s="143" t="s">
        <v>263</v>
      </c>
      <c r="I8" s="143" t="s">
        <v>183</v>
      </c>
      <c r="J8" s="143" t="s">
        <v>280</v>
      </c>
      <c r="N8" s="659" t="s">
        <v>290</v>
      </c>
      <c r="O8" s="543" t="s">
        <v>648</v>
      </c>
      <c r="V8" s="1038" t="s">
        <v>183</v>
      </c>
      <c r="W8" s="458"/>
      <c r="X8" s="751" t="s">
        <v>616</v>
      </c>
      <c r="Y8" s="751" t="s">
        <v>661</v>
      </c>
      <c r="Z8" s="208"/>
      <c r="AA8" s="219"/>
      <c r="AK8" s="143" t="s">
        <v>352</v>
      </c>
      <c r="AP8" s="1129" t="s">
        <v>615</v>
      </c>
      <c r="AQ8" s="1033" t="s">
        <v>619</v>
      </c>
      <c r="AU8" s="220" t="s">
        <v>383</v>
      </c>
      <c r="AW8" s="408" t="s">
        <v>556</v>
      </c>
      <c r="AX8" s="409" t="s">
        <v>556</v>
      </c>
      <c r="AZ8" s="146" t="s">
        <v>691</v>
      </c>
      <c r="BA8" s="179" t="s">
        <v>690</v>
      </c>
    </row>
    <row r="9" spans="1:55" ht="56.25">
      <c r="A9" s="6" t="s">
        <v>108</v>
      </c>
      <c r="B9" s="44">
        <v>2007</v>
      </c>
      <c r="E9" s="143" t="s">
        <v>193</v>
      </c>
      <c r="F9" s="147"/>
      <c r="G9" s="143" t="s">
        <v>263</v>
      </c>
      <c r="I9" s="143" t="s">
        <v>184</v>
      </c>
      <c r="O9" s="543" t="s">
        <v>649</v>
      </c>
      <c r="V9" s="1038" t="s">
        <v>184</v>
      </c>
      <c r="W9" s="458"/>
      <c r="X9" s="751" t="s">
        <v>617</v>
      </c>
      <c r="Y9" s="751" t="s">
        <v>637</v>
      </c>
      <c r="Z9" s="208">
        <v>1</v>
      </c>
      <c r="AA9" s="219"/>
      <c r="AK9" s="143" t="s">
        <v>353</v>
      </c>
      <c r="AP9" s="1129" t="s">
        <v>616</v>
      </c>
      <c r="AQ9" s="1033" t="s">
        <v>618</v>
      </c>
      <c r="AW9" s="408" t="s">
        <v>557</v>
      </c>
      <c r="AX9" s="409" t="s">
        <v>557</v>
      </c>
      <c r="AZ9" s="146" t="s">
        <v>768</v>
      </c>
      <c r="BA9" s="179" t="s">
        <v>602</v>
      </c>
    </row>
    <row r="10" spans="1:55" ht="45">
      <c r="A10" s="6" t="s">
        <v>109</v>
      </c>
      <c r="B10" s="44">
        <v>2008</v>
      </c>
      <c r="E10" s="143" t="s">
        <v>194</v>
      </c>
      <c r="F10" s="147"/>
      <c r="I10" s="143" t="s">
        <v>208</v>
      </c>
      <c r="O10" s="543" t="s">
        <v>650</v>
      </c>
      <c r="V10" s="1039" t="s">
        <v>208</v>
      </c>
      <c r="W10" s="1036"/>
      <c r="X10" s="1034" t="s">
        <v>618</v>
      </c>
      <c r="Y10" s="1035" t="s">
        <v>685</v>
      </c>
      <c r="Z10" s="208"/>
      <c r="AP10" s="1129" t="s">
        <v>619</v>
      </c>
      <c r="AQ10" s="1033" t="s">
        <v>617</v>
      </c>
      <c r="AW10" s="408" t="s">
        <v>558</v>
      </c>
      <c r="AX10" s="409" t="s">
        <v>558</v>
      </c>
    </row>
    <row r="11" spans="1:55" ht="112.5">
      <c r="A11" s="6" t="s">
        <v>110</v>
      </c>
      <c r="B11" s="44">
        <v>2009</v>
      </c>
      <c r="E11" s="143" t="s">
        <v>195</v>
      </c>
      <c r="F11" s="147"/>
      <c r="I11" s="143" t="s">
        <v>209</v>
      </c>
      <c r="O11" s="526" t="s">
        <v>651</v>
      </c>
      <c r="V11" s="1038" t="s">
        <v>209</v>
      </c>
      <c r="W11" s="460"/>
      <c r="X11" s="459" t="s">
        <v>619</v>
      </c>
      <c r="Y11" s="751" t="s">
        <v>673</v>
      </c>
      <c r="Z11" s="208"/>
      <c r="AP11" s="1129" t="s">
        <v>618</v>
      </c>
      <c r="AQ11" s="740" t="s">
        <v>612</v>
      </c>
      <c r="AW11" s="408" t="s">
        <v>559</v>
      </c>
      <c r="AX11" s="409" t="s">
        <v>559</v>
      </c>
    </row>
    <row r="12" spans="1:55" ht="33.75">
      <c r="A12" s="6" t="s">
        <v>65</v>
      </c>
      <c r="B12" s="44">
        <v>2010</v>
      </c>
      <c r="E12" s="143" t="s">
        <v>196</v>
      </c>
      <c r="F12" s="147"/>
      <c r="G12" s="148" t="s">
        <v>292</v>
      </c>
      <c r="H12" s="148" t="s">
        <v>260</v>
      </c>
      <c r="I12" s="143" t="s">
        <v>210</v>
      </c>
      <c r="O12" s="526" t="s">
        <v>3</v>
      </c>
      <c r="V12" s="1038" t="s">
        <v>210</v>
      </c>
      <c r="W12" s="544"/>
      <c r="X12" s="459" t="s">
        <v>764</v>
      </c>
      <c r="Y12" s="751" t="s">
        <v>637</v>
      </c>
      <c r="AP12" s="1129" t="s">
        <v>617</v>
      </c>
      <c r="AW12" s="408" t="s">
        <v>209</v>
      </c>
      <c r="AX12" s="409" t="s">
        <v>209</v>
      </c>
    </row>
    <row r="13" spans="1:55" ht="22.5">
      <c r="A13" s="6" t="s">
        <v>111</v>
      </c>
      <c r="B13" s="44">
        <v>2011</v>
      </c>
      <c r="E13" s="143" t="s">
        <v>197</v>
      </c>
      <c r="F13" s="147"/>
      <c r="G13" s="143" t="s">
        <v>261</v>
      </c>
      <c r="H13" s="143" t="s">
        <v>262</v>
      </c>
      <c r="I13" s="143" t="s">
        <v>211</v>
      </c>
      <c r="V13" s="1038" t="s">
        <v>211</v>
      </c>
      <c r="W13" s="544"/>
      <c r="X13" s="544"/>
      <c r="Y13" s="544"/>
      <c r="AW13" s="408" t="s">
        <v>210</v>
      </c>
      <c r="AX13" s="409" t="s">
        <v>210</v>
      </c>
    </row>
    <row r="14" spans="1:55" ht="45">
      <c r="A14" s="6" t="s">
        <v>66</v>
      </c>
      <c r="B14" s="44">
        <v>2012</v>
      </c>
      <c r="G14" s="143" t="s">
        <v>263</v>
      </c>
      <c r="H14" s="143" t="s">
        <v>263</v>
      </c>
      <c r="I14" s="143" t="s">
        <v>212</v>
      </c>
      <c r="N14" s="99" t="s">
        <v>316</v>
      </c>
      <c r="V14" s="1037">
        <v>13</v>
      </c>
      <c r="W14" s="458"/>
      <c r="X14" s="459" t="s">
        <v>771</v>
      </c>
      <c r="Y14" s="751" t="s">
        <v>637</v>
      </c>
      <c r="AW14" s="408" t="s">
        <v>211</v>
      </c>
      <c r="AX14" s="409" t="s">
        <v>211</v>
      </c>
    </row>
    <row r="15" spans="1:55" ht="63.75">
      <c r="A15" s="6" t="s">
        <v>441</v>
      </c>
      <c r="B15" s="44">
        <v>2013</v>
      </c>
      <c r="I15" s="143" t="s">
        <v>213</v>
      </c>
      <c r="N15" s="177" t="s">
        <v>324</v>
      </c>
      <c r="V15" s="527"/>
      <c r="W15" s="527"/>
      <c r="X15" s="218"/>
      <c r="Y15" s="527"/>
      <c r="AW15" s="408" t="s">
        <v>212</v>
      </c>
      <c r="AX15" s="409" t="s">
        <v>212</v>
      </c>
    </row>
    <row r="16" spans="1:55" ht="21" customHeight="1">
      <c r="A16" s="6" t="s">
        <v>112</v>
      </c>
      <c r="B16" s="44">
        <v>2014</v>
      </c>
      <c r="I16" s="143" t="s">
        <v>214</v>
      </c>
      <c r="N16" s="177" t="s">
        <v>323</v>
      </c>
      <c r="AW16" s="408" t="s">
        <v>213</v>
      </c>
      <c r="AX16" s="409" t="s">
        <v>213</v>
      </c>
    </row>
    <row r="17" spans="1:50" ht="21" customHeight="1">
      <c r="A17" s="6" t="s">
        <v>113</v>
      </c>
      <c r="B17" s="44">
        <v>2015</v>
      </c>
      <c r="I17" s="143" t="s">
        <v>215</v>
      </c>
      <c r="N17" s="177" t="s">
        <v>322</v>
      </c>
      <c r="X17" s="218"/>
      <c r="AW17" s="408" t="s">
        <v>214</v>
      </c>
      <c r="AX17" s="409" t="s">
        <v>214</v>
      </c>
    </row>
    <row r="18" spans="1:50" ht="21" customHeight="1">
      <c r="A18" s="6" t="s">
        <v>114</v>
      </c>
      <c r="B18" s="44">
        <v>2016</v>
      </c>
      <c r="I18" s="143" t="s">
        <v>216</v>
      </c>
      <c r="N18" s="177" t="s">
        <v>321</v>
      </c>
      <c r="X18" s="218"/>
      <c r="AW18" s="408" t="s">
        <v>215</v>
      </c>
      <c r="AX18" s="409" t="s">
        <v>215</v>
      </c>
    </row>
    <row r="19" spans="1:50" ht="21" customHeight="1">
      <c r="A19" s="6" t="s">
        <v>115</v>
      </c>
      <c r="B19" s="44">
        <v>2017</v>
      </c>
      <c r="I19" s="143" t="s">
        <v>217</v>
      </c>
      <c r="N19" s="177" t="s">
        <v>320</v>
      </c>
      <c r="X19" s="218"/>
      <c r="AW19" s="408" t="s">
        <v>216</v>
      </c>
      <c r="AX19" s="409" t="s">
        <v>216</v>
      </c>
    </row>
    <row r="20" spans="1:50" ht="21" customHeight="1">
      <c r="A20" s="6" t="s">
        <v>116</v>
      </c>
      <c r="B20" s="44">
        <v>2018</v>
      </c>
      <c r="I20" s="143" t="s">
        <v>218</v>
      </c>
      <c r="N20" s="177" t="s">
        <v>319</v>
      </c>
      <c r="AW20" s="408" t="s">
        <v>217</v>
      </c>
      <c r="AX20" s="409" t="s">
        <v>217</v>
      </c>
    </row>
    <row r="21" spans="1:50" ht="21" customHeight="1">
      <c r="A21" s="6" t="s">
        <v>117</v>
      </c>
      <c r="B21" s="44">
        <v>2019</v>
      </c>
      <c r="I21" s="143" t="s">
        <v>219</v>
      </c>
      <c r="N21" s="177" t="s">
        <v>318</v>
      </c>
      <c r="AW21" s="408" t="s">
        <v>218</v>
      </c>
      <c r="AX21" s="409" t="s">
        <v>218</v>
      </c>
    </row>
    <row r="22" spans="1:50" ht="21" customHeight="1">
      <c r="A22" s="6" t="s">
        <v>118</v>
      </c>
      <c r="B22" s="44">
        <v>2020</v>
      </c>
      <c r="N22" s="177" t="s">
        <v>317</v>
      </c>
      <c r="AW22" s="408" t="s">
        <v>219</v>
      </c>
      <c r="AX22" s="409" t="s">
        <v>219</v>
      </c>
    </row>
    <row r="23" spans="1:50" ht="21" customHeight="1">
      <c r="A23" s="6" t="s">
        <v>119</v>
      </c>
      <c r="B23" s="44">
        <v>2021</v>
      </c>
      <c r="AW23" s="408" t="s">
        <v>560</v>
      </c>
      <c r="AX23" s="409" t="s">
        <v>560</v>
      </c>
    </row>
    <row r="24" spans="1:50" ht="21" customHeight="1">
      <c r="A24" s="6" t="s">
        <v>120</v>
      </c>
      <c r="B24" s="44">
        <v>2022</v>
      </c>
      <c r="AW24" s="408" t="s">
        <v>561</v>
      </c>
      <c r="AX24" s="409" t="s">
        <v>561</v>
      </c>
    </row>
    <row r="25" spans="1:50">
      <c r="A25" s="6" t="s">
        <v>121</v>
      </c>
      <c r="B25" s="44">
        <v>2023</v>
      </c>
      <c r="AW25" s="408" t="s">
        <v>562</v>
      </c>
      <c r="AX25" s="409" t="s">
        <v>562</v>
      </c>
    </row>
    <row r="26" spans="1:50">
      <c r="A26" s="6" t="s">
        <v>122</v>
      </c>
      <c r="B26" s="44">
        <v>2024</v>
      </c>
      <c r="AX26" s="409" t="s">
        <v>563</v>
      </c>
    </row>
    <row r="27" spans="1:50">
      <c r="A27" s="6" t="s">
        <v>123</v>
      </c>
      <c r="B27" s="44">
        <v>2025</v>
      </c>
      <c r="AX27" s="409" t="s">
        <v>564</v>
      </c>
    </row>
    <row r="28" spans="1:50">
      <c r="A28" s="6" t="s">
        <v>124</v>
      </c>
      <c r="D28" s="270"/>
      <c r="E28" s="271"/>
      <c r="F28" s="271"/>
      <c r="H28" s="272" t="s">
        <v>408</v>
      </c>
      <c r="AX28" s="409" t="s">
        <v>565</v>
      </c>
    </row>
    <row r="29" spans="1:50">
      <c r="A29" s="6" t="s">
        <v>125</v>
      </c>
      <c r="D29" s="273" t="s">
        <v>409</v>
      </c>
      <c r="E29" s="274" t="str">
        <f>IF(periodStart = "","", periodStart)</f>
        <v>01.01.2019</v>
      </c>
      <c r="F29" s="274" t="str">
        <f>IF(periodEnd = "","", periodEnd)</f>
        <v>31.12.2021</v>
      </c>
      <c r="H29" s="275" t="s">
        <v>1930</v>
      </c>
      <c r="AX29" s="409" t="s">
        <v>566</v>
      </c>
    </row>
    <row r="30" spans="1:50">
      <c r="A30" s="6" t="s">
        <v>126</v>
      </c>
      <c r="D30" s="276"/>
      <c r="E30" s="277"/>
      <c r="F30" s="277"/>
      <c r="AX30" s="409" t="s">
        <v>567</v>
      </c>
    </row>
    <row r="31" spans="1:50" ht="12.75">
      <c r="A31" s="6" t="s">
        <v>127</v>
      </c>
      <c r="D31" s="270"/>
      <c r="E31" s="271"/>
      <c r="F31" s="271"/>
      <c r="H31" s="278"/>
      <c r="AX31" s="409" t="s">
        <v>568</v>
      </c>
    </row>
    <row r="32" spans="1:50">
      <c r="A32" s="6" t="s">
        <v>128</v>
      </c>
      <c r="D32" s="273" t="s">
        <v>410</v>
      </c>
      <c r="E32" s="279"/>
      <c r="F32" s="279"/>
      <c r="H32" s="280" t="s">
        <v>411</v>
      </c>
      <c r="O32" s="527" t="s">
        <v>642</v>
      </c>
      <c r="AX32" s="409" t="s">
        <v>569</v>
      </c>
    </row>
    <row r="33" spans="1:50">
      <c r="A33" s="6" t="s">
        <v>129</v>
      </c>
      <c r="O33" s="527" t="s">
        <v>643</v>
      </c>
      <c r="AX33" s="409" t="s">
        <v>570</v>
      </c>
    </row>
    <row r="34" spans="1:50">
      <c r="A34" s="6" t="s">
        <v>130</v>
      </c>
      <c r="O34" s="527" t="s">
        <v>644</v>
      </c>
      <c r="AX34" s="409" t="s">
        <v>571</v>
      </c>
    </row>
    <row r="35" spans="1:50">
      <c r="A35" s="6" t="s">
        <v>131</v>
      </c>
      <c r="O35" s="527" t="s">
        <v>645</v>
      </c>
      <c r="X35" s="527"/>
      <c r="Y35" s="527"/>
      <c r="AX35" s="409" t="s">
        <v>572</v>
      </c>
    </row>
    <row r="36" spans="1:50">
      <c r="A36" s="6" t="s">
        <v>95</v>
      </c>
      <c r="O36" s="527" t="s">
        <v>646</v>
      </c>
      <c r="AX36" s="409" t="s">
        <v>573</v>
      </c>
    </row>
    <row r="37" spans="1:50">
      <c r="A37" s="6" t="s">
        <v>96</v>
      </c>
      <c r="O37" s="527" t="s">
        <v>647</v>
      </c>
      <c r="AX37" s="409" t="s">
        <v>574</v>
      </c>
    </row>
    <row r="38" spans="1:50">
      <c r="A38" s="6" t="s">
        <v>97</v>
      </c>
      <c r="O38" s="527" t="s">
        <v>648</v>
      </c>
      <c r="AX38" s="409" t="s">
        <v>575</v>
      </c>
    </row>
    <row r="39" spans="1:50">
      <c r="A39" s="6" t="s">
        <v>98</v>
      </c>
      <c r="O39" s="527" t="s">
        <v>649</v>
      </c>
      <c r="AX39" s="409" t="s">
        <v>523</v>
      </c>
    </row>
    <row r="40" spans="1:50">
      <c r="A40" s="6" t="s">
        <v>99</v>
      </c>
      <c r="O40" s="527" t="s">
        <v>650</v>
      </c>
      <c r="AX40" s="409" t="s">
        <v>524</v>
      </c>
    </row>
    <row r="41" spans="1:50">
      <c r="A41" s="6" t="s">
        <v>100</v>
      </c>
      <c r="O41" s="527" t="s">
        <v>651</v>
      </c>
      <c r="AX41" s="409" t="s">
        <v>525</v>
      </c>
    </row>
    <row r="42" spans="1:50">
      <c r="A42" s="6" t="s">
        <v>132</v>
      </c>
      <c r="AX42" s="409" t="s">
        <v>526</v>
      </c>
    </row>
    <row r="43" spans="1:50">
      <c r="A43" s="6" t="s">
        <v>133</v>
      </c>
      <c r="AX43" s="409" t="s">
        <v>527</v>
      </c>
    </row>
    <row r="44" spans="1:50">
      <c r="A44" s="6" t="s">
        <v>134</v>
      </c>
      <c r="AX44" s="409" t="s">
        <v>528</v>
      </c>
    </row>
    <row r="45" spans="1:50">
      <c r="A45" s="6" t="s">
        <v>135</v>
      </c>
      <c r="AX45" s="409" t="s">
        <v>529</v>
      </c>
    </row>
    <row r="46" spans="1:50">
      <c r="A46" s="6" t="s">
        <v>136</v>
      </c>
      <c r="AX46" s="409" t="s">
        <v>530</v>
      </c>
    </row>
    <row r="47" spans="1:50">
      <c r="A47" s="6" t="s">
        <v>157</v>
      </c>
      <c r="AX47" s="409" t="s">
        <v>531</v>
      </c>
    </row>
    <row r="48" spans="1:50">
      <c r="A48" s="6" t="s">
        <v>158</v>
      </c>
      <c r="AX48" s="409" t="s">
        <v>532</v>
      </c>
    </row>
    <row r="49" spans="1:50">
      <c r="A49" s="6" t="s">
        <v>159</v>
      </c>
      <c r="AX49" s="409" t="s">
        <v>533</v>
      </c>
    </row>
    <row r="50" spans="1:50">
      <c r="A50" s="6" t="s">
        <v>137</v>
      </c>
      <c r="AX50" s="409" t="s">
        <v>534</v>
      </c>
    </row>
    <row r="51" spans="1:50">
      <c r="A51" s="6" t="s">
        <v>138</v>
      </c>
      <c r="AX51" s="409" t="s">
        <v>535</v>
      </c>
    </row>
    <row r="52" spans="1:50">
      <c r="A52" s="6" t="s">
        <v>139</v>
      </c>
      <c r="AX52" s="409" t="s">
        <v>536</v>
      </c>
    </row>
    <row r="53" spans="1:50">
      <c r="A53" s="6" t="s">
        <v>140</v>
      </c>
      <c r="X53" s="479"/>
      <c r="AX53" s="409" t="s">
        <v>537</v>
      </c>
    </row>
    <row r="54" spans="1:50">
      <c r="A54" s="6" t="s">
        <v>141</v>
      </c>
      <c r="X54" s="479"/>
      <c r="AX54" s="409" t="s">
        <v>538</v>
      </c>
    </row>
    <row r="55" spans="1:50">
      <c r="A55" s="6" t="s">
        <v>142</v>
      </c>
      <c r="X55" s="479"/>
      <c r="AX55" s="409" t="s">
        <v>539</v>
      </c>
    </row>
    <row r="56" spans="1:50">
      <c r="A56" s="6" t="s">
        <v>143</v>
      </c>
      <c r="X56" s="479"/>
      <c r="AX56" s="409" t="s">
        <v>540</v>
      </c>
    </row>
    <row r="57" spans="1:50">
      <c r="A57" s="6" t="s">
        <v>388</v>
      </c>
      <c r="X57" s="479"/>
      <c r="AX57" s="409" t="s">
        <v>541</v>
      </c>
    </row>
    <row r="58" spans="1:50">
      <c r="A58" s="6" t="s">
        <v>144</v>
      </c>
      <c r="X58" s="479"/>
      <c r="AX58" s="409" t="s">
        <v>542</v>
      </c>
    </row>
    <row r="59" spans="1:50">
      <c r="A59" s="6" t="s">
        <v>145</v>
      </c>
      <c r="X59" s="479"/>
      <c r="AX59" s="409" t="s">
        <v>543</v>
      </c>
    </row>
    <row r="60" spans="1:50">
      <c r="A60" s="6" t="s">
        <v>146</v>
      </c>
      <c r="X60" s="479"/>
      <c r="AX60" s="409" t="s">
        <v>544</v>
      </c>
    </row>
    <row r="61" spans="1:50">
      <c r="A61" s="6" t="s">
        <v>147</v>
      </c>
      <c r="X61" s="479"/>
      <c r="AX61" s="409" t="s">
        <v>545</v>
      </c>
    </row>
    <row r="62" spans="1:50">
      <c r="A62" s="6" t="s">
        <v>90</v>
      </c>
      <c r="X62" s="479"/>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61"/>
  <sheetViews>
    <sheetView showGridLines="0" workbookViewId="0"/>
  </sheetViews>
  <sheetFormatPr defaultRowHeight="11.25"/>
  <sheetData>
    <row r="1" spans="1:1">
      <c r="A1" s="1032">
        <f>IF('Форма 4.2.1 | Т-ТЭ | &gt;=25МВт'!$O$22="",1,0)</f>
        <v>1</v>
      </c>
    </row>
    <row r="2" spans="1:1">
      <c r="A2" s="1032">
        <f>IF('Форма 4.2.1 | Т-ТЭ | &gt;=25МВт'!$O$23="",1,0)</f>
        <v>1</v>
      </c>
    </row>
    <row r="3" spans="1:1">
      <c r="A3" s="1032">
        <f>IF('Форма 4.2.1 | Т-ТЭ | &gt;=25МВт'!$M$24="",1,0)</f>
        <v>1</v>
      </c>
    </row>
    <row r="4" spans="1:1">
      <c r="A4" s="1032">
        <f>IF('Форма 4.2.1 | Т-ТЭ | &gt;=25МВт'!$R$24="",1,0)</f>
        <v>1</v>
      </c>
    </row>
    <row r="5" spans="1:1">
      <c r="A5" s="1032">
        <f>IF('Форма 4.2.1 | Т-ТЭ | &gt;=25МВт'!$T$24="",1,0)</f>
        <v>1</v>
      </c>
    </row>
    <row r="6" spans="1:1">
      <c r="A6" s="1032">
        <f>IF('Форма 4.2.1 | Т-ТЭ | &gt;=25МВт'!$S$24="",1,0)</f>
        <v>0</v>
      </c>
    </row>
    <row r="7" spans="1:1">
      <c r="A7" s="1032">
        <f>IF('Форма 4.2.1 | Т-ТЭ | &gt;=25МВт'!$U$24="",1,0)</f>
        <v>0</v>
      </c>
    </row>
    <row r="8" spans="1:1">
      <c r="A8" s="1032">
        <f>IF('Форма 4.2.1 | Т-ТЭ | ТСО'!$O$22="",1,0)</f>
        <v>1</v>
      </c>
    </row>
    <row r="9" spans="1:1">
      <c r="A9" s="1032">
        <f>IF('Форма 4.2.1 | Т-ТЭ | ТСО'!$O$23="",1,0)</f>
        <v>1</v>
      </c>
    </row>
    <row r="10" spans="1:1">
      <c r="A10" s="1032">
        <f>IF('Форма 4.2.1 | Т-ТЭ | ТСО'!$M$24="",1,0)</f>
        <v>1</v>
      </c>
    </row>
    <row r="11" spans="1:1">
      <c r="A11" s="1032">
        <f>IF('Форма 4.2.1 | Т-ТЭ | ТСО'!$R$24="",1,0)</f>
        <v>1</v>
      </c>
    </row>
    <row r="12" spans="1:1">
      <c r="A12" s="1032">
        <f>IF('Форма 4.2.1 | Т-ТЭ | ТСО'!$T$24="",1,0)</f>
        <v>1</v>
      </c>
    </row>
    <row r="13" spans="1:1">
      <c r="A13" s="1032">
        <f>IF('Форма 4.2.1 | Т-ТЭ | ТСО'!$S$24="",1,0)</f>
        <v>0</v>
      </c>
    </row>
    <row r="14" spans="1:1">
      <c r="A14" s="1032">
        <f>IF('Форма 4.2.1 | Т-ТЭ | ТСО'!$U$24="",1,0)</f>
        <v>0</v>
      </c>
    </row>
    <row r="15" spans="1:1">
      <c r="A15" s="1032">
        <f>IF('Форма 4.2.1 | Т-ТЭ | потр'!$O$22="",1,0)</f>
        <v>0</v>
      </c>
    </row>
    <row r="16" spans="1:1">
      <c r="A16" s="1032">
        <f>IF('Форма 4.2.1 | Т-ТЭ | потр'!$O$23="",1,0)</f>
        <v>0</v>
      </c>
    </row>
    <row r="17" spans="1:1">
      <c r="A17" s="1032">
        <f>IF('Форма 4.2.1 | Т-ТЭ | потр'!$M$24="",1,0)</f>
        <v>0</v>
      </c>
    </row>
    <row r="18" spans="1:1">
      <c r="A18" s="1032">
        <f>IF('Форма 4.2.1 | Т-ТЭ | потр'!$R$24="",1,0)</f>
        <v>0</v>
      </c>
    </row>
    <row r="19" spans="1:1">
      <c r="A19" s="1032">
        <f>IF('Форма 4.2.1 | Т-ТЭ | потр'!$T$24="",1,0)</f>
        <v>0</v>
      </c>
    </row>
    <row r="20" spans="1:1">
      <c r="A20" s="1032">
        <f>IF('Форма 4.2.1 | Т-ТЭ | потр'!$S$24="",1,0)</f>
        <v>0</v>
      </c>
    </row>
    <row r="21" spans="1:1">
      <c r="A21" s="1032">
        <f>IF('Форма 4.2.1 | Т-ТЭ | потр'!$U$24="",1,0)</f>
        <v>0</v>
      </c>
    </row>
    <row r="22" spans="1:1">
      <c r="A22" s="1032">
        <f>IF('Форма 4.2.1 | Т-ТЭ | предел'!$O$24="",1,0)</f>
        <v>1</v>
      </c>
    </row>
    <row r="23" spans="1:1">
      <c r="A23" s="1032">
        <f>IF('Форма 4.2.1 | Т-ТЭ | предел'!$O$25="",1,0)</f>
        <v>1</v>
      </c>
    </row>
    <row r="24" spans="1:1">
      <c r="A24" s="1032">
        <f>IF('Форма 4.2.1 | Т-ТЭ | предел'!$M$26="",1,0)</f>
        <v>1</v>
      </c>
    </row>
    <row r="25" spans="1:1">
      <c r="A25" s="1032">
        <f>IF('Форма 4.2.1 | Т-ТЭ | предел'!$R$26="",1,0)</f>
        <v>1</v>
      </c>
    </row>
    <row r="26" spans="1:1">
      <c r="A26" s="1032">
        <f>IF('Форма 4.2.1 | Т-ТЭ | предел'!$T$26="",1,0)</f>
        <v>1</v>
      </c>
    </row>
    <row r="27" spans="1:1">
      <c r="A27" s="1032">
        <f>IF('Форма 4.2.1 | Т-ТЭ | предел'!$O$7="",1,0)</f>
        <v>0</v>
      </c>
    </row>
    <row r="28" spans="1:1">
      <c r="A28" s="1032">
        <f>IF('Форма 4.2.1 | Т-ТЭ | предел'!$S$26="",1,0)</f>
        <v>0</v>
      </c>
    </row>
    <row r="29" spans="1:1">
      <c r="A29" s="1032">
        <f>IF('Форма 4.2.1 | Т-ТЭ | предел'!$U$26="",1,0)</f>
        <v>0</v>
      </c>
    </row>
    <row r="30" spans="1:1">
      <c r="A30" s="1032">
        <f>IF('Форма 4.2.1 | Т-ТЭ | индикат'!$O$7="",1,0)</f>
        <v>1</v>
      </c>
    </row>
    <row r="31" spans="1:1">
      <c r="A31" s="1032">
        <f>IF('Форма 4.2.1 | Т-ТЭ | индикат'!$O$24="",1,0)</f>
        <v>1</v>
      </c>
    </row>
    <row r="32" spans="1:1">
      <c r="A32" s="1032">
        <f>IF('Форма 4.2.1 | Т-ТЭ | индикат'!$O$25="",1,0)</f>
        <v>1</v>
      </c>
    </row>
    <row r="33" spans="1:1">
      <c r="A33" s="1032">
        <f>IF('Форма 4.2.1 | Т-ТЭ | индикат'!$M$26="",1,0)</f>
        <v>1</v>
      </c>
    </row>
    <row r="34" spans="1:1">
      <c r="A34" s="1032">
        <f>IF('Форма 4.2.1 | Т-ТЭ | индикат'!$R$26="",1,0)</f>
        <v>1</v>
      </c>
    </row>
    <row r="35" spans="1:1">
      <c r="A35" s="1032">
        <f>IF('Форма 4.2.1 | Т-ТЭ | индикат'!$T$26="",1,0)</f>
        <v>1</v>
      </c>
    </row>
    <row r="36" spans="1:1">
      <c r="A36" s="1032">
        <f>IF('Форма 4.2.1 | Т-ТЭ | индикат'!$S$26="",1,0)</f>
        <v>0</v>
      </c>
    </row>
    <row r="37" spans="1:1">
      <c r="A37" s="1032">
        <f>IF('Форма 4.2.1 | Т-ТЭ | индикат'!$U$26="",1,0)</f>
        <v>0</v>
      </c>
    </row>
    <row r="38" spans="1:1">
      <c r="A38" s="1032">
        <f>IF('Форма 4.2.1 | Резерв мощности'!$O$22="",1,0)</f>
        <v>1</v>
      </c>
    </row>
    <row r="39" spans="1:1">
      <c r="A39" s="1032">
        <f>IF('Форма 4.2.1 | Резерв мощности'!$O$23="",1,0)</f>
        <v>1</v>
      </c>
    </row>
    <row r="40" spans="1:1">
      <c r="A40" s="1032">
        <f>IF('Форма 4.2.1 | Резерв мощности'!$M$24="",1,0)</f>
        <v>1</v>
      </c>
    </row>
    <row r="41" spans="1:1">
      <c r="A41" s="1032">
        <f>IF('Форма 4.2.1 | Резерв мощности'!$O$24="",1,0)</f>
        <v>1</v>
      </c>
    </row>
    <row r="42" spans="1:1">
      <c r="A42" s="1032">
        <f>IF('Форма 4.2.1 | Резерв мощности'!$R$24="",1,0)</f>
        <v>1</v>
      </c>
    </row>
    <row r="43" spans="1:1">
      <c r="A43" s="1032">
        <f>IF('Форма 4.2.1 | Резерв мощности'!$T$24="",1,0)</f>
        <v>1</v>
      </c>
    </row>
    <row r="44" spans="1:1">
      <c r="A44" s="1032">
        <f>IF('Форма 4.2.1 | Резерв мощности'!$S$24="",1,0)</f>
        <v>0</v>
      </c>
    </row>
    <row r="45" spans="1:1">
      <c r="A45" s="1032">
        <f>IF('Форма 4.2.1 | Резерв мощности'!$U$24="",1,0)</f>
        <v>0</v>
      </c>
    </row>
    <row r="46" spans="1:1">
      <c r="A46" s="1032">
        <f>IF('Форма 4.2.2 | Т-ТН'!$O$23="",1,0)</f>
        <v>1</v>
      </c>
    </row>
    <row r="47" spans="1:1">
      <c r="A47" s="1032">
        <f>IF('Форма 4.2.2 | Т-ТН'!$M$24="",1,0)</f>
        <v>1</v>
      </c>
    </row>
    <row r="48" spans="1:1">
      <c r="A48" s="1032">
        <f>IF('Форма 4.2.2 | Т-ТН'!$R$24="",1,0)</f>
        <v>1</v>
      </c>
    </row>
    <row r="49" spans="1:1">
      <c r="A49" s="1032">
        <f>IF('Форма 4.2.2 | Т-ТН'!$T$24="",1,0)</f>
        <v>1</v>
      </c>
    </row>
    <row r="50" spans="1:1">
      <c r="A50" s="1032">
        <f>IF('Форма 4.2.2 | Т-ТН'!$S$24="",1,0)</f>
        <v>0</v>
      </c>
    </row>
    <row r="51" spans="1:1">
      <c r="A51" s="1032">
        <f>IF('Форма 4.2.2 | Т-ТН'!$U$24="",1,0)</f>
        <v>0</v>
      </c>
    </row>
    <row r="52" spans="1:1">
      <c r="A52" s="1032">
        <f>IF('Форма 4.2.2 | Т-передача ТЭ'!$O$23="",1,0)</f>
        <v>1</v>
      </c>
    </row>
    <row r="53" spans="1:1">
      <c r="A53" s="1032">
        <f>IF('Форма 4.2.2 | Т-передача ТЭ'!$M$24="",1,0)</f>
        <v>1</v>
      </c>
    </row>
    <row r="54" spans="1:1">
      <c r="A54" s="1032">
        <f>IF('Форма 4.2.2 | Т-передача ТЭ'!$R$24="",1,0)</f>
        <v>1</v>
      </c>
    </row>
    <row r="55" spans="1:1">
      <c r="A55" s="1032">
        <f>IF('Форма 4.2.2 | Т-передача ТЭ'!$T$24="",1,0)</f>
        <v>1</v>
      </c>
    </row>
    <row r="56" spans="1:1">
      <c r="A56" s="1032">
        <f>IF('Форма 4.2.2 | Т-передача ТЭ'!$S$24="",1,0)</f>
        <v>0</v>
      </c>
    </row>
    <row r="57" spans="1:1">
      <c r="A57" s="1032">
        <f>IF('Форма 4.2.2 | Т-передача ТЭ'!$U$24="",1,0)</f>
        <v>0</v>
      </c>
    </row>
    <row r="58" spans="1:1">
      <c r="A58" s="1032">
        <f>IF('Форма 4.2.2 | Т-передача ТН'!$O$23="",1,0)</f>
        <v>1</v>
      </c>
    </row>
    <row r="59" spans="1:1">
      <c r="A59" s="1032">
        <f>IF('Форма 4.2.2 | Т-передача ТН'!$M$24="",1,0)</f>
        <v>1</v>
      </c>
    </row>
    <row r="60" spans="1:1">
      <c r="A60" s="1032">
        <f>IF('Форма 4.2.2 | Т-передача ТН'!$R$24="",1,0)</f>
        <v>1</v>
      </c>
    </row>
    <row r="61" spans="1:1">
      <c r="A61" s="1032">
        <f>IF('Форма 4.2.2 | Т-передача ТН'!$T$24="",1,0)</f>
        <v>1</v>
      </c>
    </row>
    <row r="62" spans="1:1">
      <c r="A62" s="1032">
        <f>IF('Форма 4.2.2 | Т-передача ТН'!$S$24="",1,0)</f>
        <v>0</v>
      </c>
    </row>
    <row r="63" spans="1:1">
      <c r="A63" s="1032">
        <f>IF('Форма 4.2.2 | Т-передача ТН'!$U$24="",1,0)</f>
        <v>0</v>
      </c>
    </row>
    <row r="64" spans="1:1">
      <c r="A64" s="1032">
        <f>IF('Форма 4.2.3 | Т-гор.вода'!$O$23="",1,0)</f>
        <v>1</v>
      </c>
    </row>
    <row r="65" spans="1:1">
      <c r="A65" s="1032">
        <f>IF('Форма 4.2.3 | Т-гор.вода'!$M$24="",1,0)</f>
        <v>0</v>
      </c>
    </row>
    <row r="66" spans="1:1">
      <c r="A66" s="1032">
        <f>IF('Форма 4.2.3 | Т-гор.вода'!$W$24="",1,0)</f>
        <v>1</v>
      </c>
    </row>
    <row r="67" spans="1:1">
      <c r="A67" s="1032">
        <f>IF('Форма 4.2.3 | Т-гор.вода'!$Y$24="",1,0)</f>
        <v>1</v>
      </c>
    </row>
    <row r="68" spans="1:1">
      <c r="A68" s="1032">
        <f>IF('Форма 4.2.3 | Т-гор.вода'!$M$25="",1,0)</f>
        <v>1</v>
      </c>
    </row>
    <row r="69" spans="1:1">
      <c r="A69" s="1032">
        <f>IF('Форма 4.2.3 | Т-гор.вода'!$X$24="",1,0)</f>
        <v>0</v>
      </c>
    </row>
    <row r="70" spans="1:1">
      <c r="A70" s="1032">
        <f>IF('Форма 4.2.3 | Т-гор.вода'!$Z$24="",1,0)</f>
        <v>0</v>
      </c>
    </row>
    <row r="71" spans="1:1">
      <c r="A71" s="1032">
        <f>IF('Форма 4.2.4 | Т-подкл'!$AB$23="",1,0)</f>
        <v>1</v>
      </c>
    </row>
    <row r="72" spans="1:1">
      <c r="A72" s="1032">
        <f>IF('Форма 4.2.4 | Т-подкл'!$AD$23="",1,0)</f>
        <v>1</v>
      </c>
    </row>
    <row r="73" spans="1:1">
      <c r="A73" s="1032">
        <f>IF('Форма 4.2.4 | Т-подкл'!$N$23="",1,0)</f>
        <v>0</v>
      </c>
    </row>
    <row r="74" spans="1:1">
      <c r="A74" s="1032">
        <f>IF('Форма 4.2.4 | Т-подкл'!$R$23="",1,0)</f>
        <v>0</v>
      </c>
    </row>
    <row r="75" spans="1:1">
      <c r="A75" s="1032">
        <f>IF('Форма 4.2.4 | Т-подкл'!$V$23="",1,0)</f>
        <v>0</v>
      </c>
    </row>
    <row r="76" spans="1:1">
      <c r="A76" s="1032">
        <f>IF('Форма 4.2.4 | Т-подкл'!$AC$23="",1,0)</f>
        <v>0</v>
      </c>
    </row>
    <row r="77" spans="1:1">
      <c r="A77" s="1032">
        <f>IF('Форма 4.2.4 | Т-подкл'!$AE$23="",1,0)</f>
        <v>0</v>
      </c>
    </row>
    <row r="78" spans="1:1">
      <c r="A78" s="1032">
        <f>IF('Форма 4.2.5 | Т-подкл(инд)'!$M$23="",1,0)</f>
        <v>1</v>
      </c>
    </row>
    <row r="79" spans="1:1">
      <c r="A79" s="1032">
        <f>IF('Форма 4.2.5 | Т-подкл(инд)'!$P$23="",1,0)</f>
        <v>1</v>
      </c>
    </row>
    <row r="80" spans="1:1">
      <c r="A80" s="1032">
        <f>IF('Форма 4.2.5 | Т-подкл(инд)'!$Q$23="",1,0)</f>
        <v>1</v>
      </c>
    </row>
    <row r="81" spans="1:1">
      <c r="A81" s="1032">
        <f>IF('Форма 4.2.5 | Т-подкл(инд)'!$R$23="",1,0)</f>
        <v>1</v>
      </c>
    </row>
    <row r="82" spans="1:1">
      <c r="A82" s="1032">
        <f>IF('Форма 4.2.5 | Т-подкл(инд)'!$S$23="",1,0)</f>
        <v>1</v>
      </c>
    </row>
    <row r="83" spans="1:1">
      <c r="A83" s="1032">
        <f>IF('Форма 4.2.5 | Т-подкл(инд)'!$T$23="",1,0)</f>
        <v>0</v>
      </c>
    </row>
    <row r="84" spans="1:1">
      <c r="A84" s="1032">
        <f>IF('Форма 4.2.5 | Т-подкл(инд)'!$V$23="",1,0)</f>
        <v>0</v>
      </c>
    </row>
    <row r="85" spans="1:1">
      <c r="A85" s="1032">
        <f>IF('Форма 4.7'!$E$12="",1,0)</f>
        <v>0</v>
      </c>
    </row>
    <row r="86" spans="1:1">
      <c r="A86" s="1032">
        <f>IF('Форма 4.7'!$F$12="",1,0)</f>
        <v>0</v>
      </c>
    </row>
    <row r="87" spans="1:1">
      <c r="A87" s="1032">
        <f>IF('Форма 4.8'!$G$11="",1,0)</f>
        <v>0</v>
      </c>
    </row>
    <row r="88" spans="1:1">
      <c r="A88" s="1032">
        <f>IF('Форма 4.8'!$G$12="",1,0)</f>
        <v>0</v>
      </c>
    </row>
    <row r="89" spans="1:1">
      <c r="A89" s="1032">
        <f>IF('Форма 4.8'!$H$12="",1,0)</f>
        <v>0</v>
      </c>
    </row>
    <row r="90" spans="1:1">
      <c r="A90" s="1032">
        <f>IF('Форма 4.8'!$H$13="",1,0)</f>
        <v>0</v>
      </c>
    </row>
    <row r="91" spans="1:1">
      <c r="A91" s="1032">
        <f>IF('Форма 4.8'!$E$15="",1,0)</f>
        <v>0</v>
      </c>
    </row>
    <row r="92" spans="1:1">
      <c r="A92" s="1032">
        <f>IF('Форма 4.8'!$H$15="",1,0)</f>
        <v>0</v>
      </c>
    </row>
    <row r="93" spans="1:1">
      <c r="A93" s="1032">
        <f>IF('Форма 4.8'!$G$18="",1,0)</f>
        <v>0</v>
      </c>
    </row>
    <row r="94" spans="1:1">
      <c r="A94" s="1032">
        <f>IF('Форма 4.8'!$G$22="",1,0)</f>
        <v>0</v>
      </c>
    </row>
    <row r="95" spans="1:1">
      <c r="A95" s="1032">
        <f>IF('Форма 4.8'!$G$25="",1,0)</f>
        <v>0</v>
      </c>
    </row>
    <row r="96" spans="1:1">
      <c r="A96" s="1032">
        <f>IF('Форма 4.8'!$E$32="",1,0)</f>
        <v>0</v>
      </c>
    </row>
    <row r="97" spans="1:1">
      <c r="A97" s="1032">
        <f>IF('Форма 4.8'!$H$32="",1,0)</f>
        <v>0</v>
      </c>
    </row>
    <row r="98" spans="1:1">
      <c r="A98" s="1032">
        <f>IF('Форма 4.8'!$G$28="",1,0)</f>
        <v>0</v>
      </c>
    </row>
    <row r="99" spans="1:1">
      <c r="A99" s="1032">
        <f>IF('Форма 1.0.2'!$E$12="",1,0)</f>
        <v>1</v>
      </c>
    </row>
    <row r="100" spans="1:1">
      <c r="A100" s="1032">
        <f>IF('Форма 1.0.2'!$F$12="",1,0)</f>
        <v>1</v>
      </c>
    </row>
    <row r="101" spans="1:1">
      <c r="A101" s="1032">
        <f>IF('Форма 1.0.2'!$G$12="",1,0)</f>
        <v>1</v>
      </c>
    </row>
    <row r="102" spans="1:1">
      <c r="A102" s="1032">
        <f>IF('Форма 1.0.2'!$H$12="",1,0)</f>
        <v>1</v>
      </c>
    </row>
    <row r="103" spans="1:1">
      <c r="A103" s="1032">
        <f>IF('Форма 1.0.2'!$I$12="",1,0)</f>
        <v>1</v>
      </c>
    </row>
    <row r="104" spans="1:1">
      <c r="A104" s="1032">
        <f>IF('Форма 1.0.2'!$J$12="",1,0)</f>
        <v>1</v>
      </c>
    </row>
    <row r="105" spans="1:1">
      <c r="A105" s="1032">
        <f>IF('Сведения об изменении'!$E$12="",1,0)</f>
        <v>0</v>
      </c>
    </row>
    <row r="106" spans="1:1">
      <c r="A106" s="1092">
        <f>IF('Форма 4.2.4 | Т-подкл'!$AA$23="",1,0)</f>
        <v>1</v>
      </c>
    </row>
    <row r="107" spans="1:1">
      <c r="A107" s="1092">
        <f>IF('Форма 4.2.4 | Т-подкл'!$Z$23="",1,0)</f>
        <v>1</v>
      </c>
    </row>
    <row r="108" spans="1:1">
      <c r="A108" s="1101">
        <f>IF('Форма 4.7'!$F$27="",1,0)</f>
        <v>0</v>
      </c>
    </row>
    <row r="109" spans="1:1">
      <c r="A109" s="1101">
        <f>IF('Форма 4.7'!$E$27="",1,0)</f>
        <v>0</v>
      </c>
    </row>
    <row r="110" spans="1:1">
      <c r="A110" s="1104">
        <f>IF(Территории!$E$12="",1,0)</f>
        <v>0</v>
      </c>
    </row>
    <row r="111" spans="1:1">
      <c r="A111" s="1104">
        <f>IF('Перечень тарифов'!$E$21="",1,0)</f>
        <v>0</v>
      </c>
    </row>
    <row r="112" spans="1:1">
      <c r="A112" s="1104">
        <f>IF('Перечень тарифов'!$F$21="",1,0)</f>
        <v>0</v>
      </c>
    </row>
    <row r="113" spans="1:1">
      <c r="A113" s="1104">
        <f>IF('Перечень тарифов'!$K$21="",1,0)</f>
        <v>0</v>
      </c>
    </row>
    <row r="114" spans="1:1">
      <c r="A114" s="1104">
        <f>IF('Перечень тарифов'!$O$21="",1,0)</f>
        <v>0</v>
      </c>
    </row>
    <row r="115" spans="1:1">
      <c r="A115" s="1104">
        <f>IF('Перечень тарифов'!$S$21="",1,0)</f>
        <v>0</v>
      </c>
    </row>
    <row r="116" spans="1:1">
      <c r="A116" s="1104">
        <f>IF('Перечень тарифов'!$G$21="",1,0)</f>
        <v>0</v>
      </c>
    </row>
    <row r="117" spans="1:1">
      <c r="A117" s="1110">
        <f>IF('Перечень тарифов'!$N$21="",1,0)</f>
        <v>0</v>
      </c>
    </row>
    <row r="118" spans="1:1">
      <c r="A118" s="1110">
        <f>IF('Форма 4.2.1 | Т-ТЭ | потр'!$O$24="",1,0)</f>
        <v>0</v>
      </c>
    </row>
    <row r="119" spans="1:1">
      <c r="A119" s="1110">
        <f>IF('Форма 4.2.1 | Т-ТЭ | потр'!$Y$24="",1,0)</f>
        <v>0</v>
      </c>
    </row>
    <row r="120" spans="1:1">
      <c r="A120" s="1110">
        <f>IF('Форма 4.2.1 | Т-ТЭ | потр'!$AA$24="",1,0)</f>
        <v>0</v>
      </c>
    </row>
    <row r="121" spans="1:1">
      <c r="A121" s="1110">
        <f>IF('Форма 4.2.1 | Т-ТЭ | потр'!$V$24="",1,0)</f>
        <v>0</v>
      </c>
    </row>
    <row r="122" spans="1:1">
      <c r="A122" s="1110">
        <f>IF('Форма 4.2.1 | Т-ТЭ | потр'!$Z$24="",1,0)</f>
        <v>0</v>
      </c>
    </row>
    <row r="123" spans="1:1">
      <c r="A123" s="1110">
        <f>IF('Форма 4.2.1 | Т-ТЭ | потр'!$AB$24="",1,0)</f>
        <v>0</v>
      </c>
    </row>
    <row r="124" spans="1:1">
      <c r="A124" s="1110">
        <f>IF('Форма 4.2.1 | Т-ТЭ | потр'!$O$28="",1,0)</f>
        <v>0</v>
      </c>
    </row>
    <row r="125" spans="1:1">
      <c r="A125" s="1110">
        <f>IF('Форма 4.2.1 | Т-ТЭ | потр'!$O$29="",1,0)</f>
        <v>0</v>
      </c>
    </row>
    <row r="126" spans="1:1">
      <c r="A126" s="1110">
        <f>IF('Форма 4.2.1 | Т-ТЭ | потр'!$M$30="",1,0)</f>
        <v>0</v>
      </c>
    </row>
    <row r="127" spans="1:1">
      <c r="A127" s="1110">
        <f>IF('Форма 4.2.1 | Т-ТЭ | потр'!$O$30="",1,0)</f>
        <v>0</v>
      </c>
    </row>
    <row r="128" spans="1:1">
      <c r="A128" s="1110">
        <f>IF('Форма 4.2.1 | Т-ТЭ | потр'!$R$30="",1,0)</f>
        <v>0</v>
      </c>
    </row>
    <row r="129" spans="1:1">
      <c r="A129" s="1110">
        <f>IF('Форма 4.2.1 | Т-ТЭ | потр'!$T$30="",1,0)</f>
        <v>0</v>
      </c>
    </row>
    <row r="130" spans="1:1">
      <c r="A130" s="1110">
        <f>IF('Форма 4.2.1 | Т-ТЭ | потр'!$V$30="",1,0)</f>
        <v>0</v>
      </c>
    </row>
    <row r="131" spans="1:1">
      <c r="A131" s="1110">
        <f>IF('Форма 4.2.1 | Т-ТЭ | потр'!$Y$30="",1,0)</f>
        <v>0</v>
      </c>
    </row>
    <row r="132" spans="1:1">
      <c r="A132" s="1110">
        <f>IF('Форма 4.2.1 | Т-ТЭ | потр'!$AA$30="",1,0)</f>
        <v>0</v>
      </c>
    </row>
    <row r="133" spans="1:1">
      <c r="A133" s="1110">
        <f>IF('Форма 4.2.1 | Т-ТЭ | потр'!$S$30="",1,0)</f>
        <v>0</v>
      </c>
    </row>
    <row r="134" spans="1:1">
      <c r="A134" s="1110">
        <f>IF('Форма 4.2.1 | Т-ТЭ | потр'!$U$30="",1,0)</f>
        <v>0</v>
      </c>
    </row>
    <row r="135" spans="1:1">
      <c r="A135" s="1110">
        <f>IF('Форма 4.2.1 | Т-ТЭ | потр'!$Z$30="",1,0)</f>
        <v>0</v>
      </c>
    </row>
    <row r="136" spans="1:1">
      <c r="A136" s="1110">
        <f>IF('Форма 4.2.1 | Т-ТЭ | потр'!$AB$30="",1,0)</f>
        <v>0</v>
      </c>
    </row>
    <row r="137" spans="1:1">
      <c r="A137" s="1110">
        <f>IF('Форма 4.7'!$E$13="",1,0)</f>
        <v>0</v>
      </c>
    </row>
    <row r="138" spans="1:1">
      <c r="A138" s="1110">
        <f>IF('Форма 4.7'!$F$13="",1,0)</f>
        <v>0</v>
      </c>
    </row>
    <row r="139" spans="1:1">
      <c r="A139" s="1110">
        <f>IF('Форма 4.7'!$E$14="",1,0)</f>
        <v>0</v>
      </c>
    </row>
    <row r="140" spans="1:1">
      <c r="A140" s="1110">
        <f>IF('Форма 4.7'!$F$14="",1,0)</f>
        <v>0</v>
      </c>
    </row>
    <row r="141" spans="1:1">
      <c r="A141" s="1110">
        <f>IF('Форма 4.7'!$E$15="",1,0)</f>
        <v>0</v>
      </c>
    </row>
    <row r="142" spans="1:1">
      <c r="A142" s="1110">
        <f>IF('Форма 4.7'!$F$15="",1,0)</f>
        <v>0</v>
      </c>
    </row>
    <row r="143" spans="1:1">
      <c r="A143" s="1110">
        <f>IF('Форма 4.7'!$E$16="",1,0)</f>
        <v>0</v>
      </c>
    </row>
    <row r="144" spans="1:1">
      <c r="A144" s="1110">
        <f>IF('Форма 4.7'!$F$16="",1,0)</f>
        <v>0</v>
      </c>
    </row>
    <row r="145" spans="1:1">
      <c r="A145" s="1110">
        <f>IF('Форма 4.7'!$E$17="",1,0)</f>
        <v>0</v>
      </c>
    </row>
    <row r="146" spans="1:1">
      <c r="A146" s="1110">
        <f>IF('Форма 4.7'!$F$17="",1,0)</f>
        <v>0</v>
      </c>
    </row>
    <row r="147" spans="1:1">
      <c r="A147" s="1110">
        <f>IF('Форма 4.8'!$G$29="",1,0)</f>
        <v>0</v>
      </c>
    </row>
    <row r="148" spans="1:1">
      <c r="A148" s="1129">
        <f>IF('Форма 4.7'!$E$18="",1,0)</f>
        <v>0</v>
      </c>
    </row>
    <row r="149" spans="1:1">
      <c r="A149" s="1129">
        <f>IF('Форма 4.7'!$F$18="",1,0)</f>
        <v>0</v>
      </c>
    </row>
    <row r="150" spans="1:1">
      <c r="A150" s="1129">
        <f>IF('Форма 4.7'!$E$19="",1,0)</f>
        <v>0</v>
      </c>
    </row>
    <row r="151" spans="1:1">
      <c r="A151" s="1129">
        <f>IF('Форма 4.7'!$F$19="",1,0)</f>
        <v>0</v>
      </c>
    </row>
    <row r="152" spans="1:1">
      <c r="A152" s="1129">
        <f>IF('Форма 4.7'!$E$20="",1,0)</f>
        <v>0</v>
      </c>
    </row>
    <row r="153" spans="1:1">
      <c r="A153" s="1129">
        <f>IF('Форма 4.7'!$F$20="",1,0)</f>
        <v>0</v>
      </c>
    </row>
    <row r="154" spans="1:1">
      <c r="A154" s="1129">
        <f>IF('Форма 4.7'!$E$21="",1,0)</f>
        <v>0</v>
      </c>
    </row>
    <row r="155" spans="1:1">
      <c r="A155" s="1129">
        <f>IF('Форма 4.7'!$F$21="",1,0)</f>
        <v>0</v>
      </c>
    </row>
    <row r="156" spans="1:1">
      <c r="A156" s="1129">
        <f>IF('Форма 4.7'!$E$22="",1,0)</f>
        <v>0</v>
      </c>
    </row>
    <row r="157" spans="1:1">
      <c r="A157" s="1129">
        <f>IF('Форма 4.7'!$F$22="",1,0)</f>
        <v>0</v>
      </c>
    </row>
    <row r="158" spans="1:1">
      <c r="A158" s="1129">
        <f>IF('Форма 4.7'!$E$23="",1,0)</f>
        <v>0</v>
      </c>
    </row>
    <row r="159" spans="1:1">
      <c r="A159" s="1129">
        <f>IF('Форма 4.7'!$F$23="",1,0)</f>
        <v>0</v>
      </c>
    </row>
    <row r="160" spans="1:1">
      <c r="A160" s="1129">
        <f>IF('Форма 4.7'!$E$24="",1,0)</f>
        <v>0</v>
      </c>
    </row>
    <row r="161" spans="1:1">
      <c r="A161" s="1129">
        <f>IF('Форма 4.7'!$F$24="",1,0)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9"/>
  </cols>
  <sheetData>
    <row r="1" spans="1:3">
      <c r="A1" s="1129" t="s">
        <v>512</v>
      </c>
      <c r="B1" s="1129" t="s">
        <v>513</v>
      </c>
      <c r="C1" s="1129" t="s">
        <v>67</v>
      </c>
    </row>
    <row r="2" spans="1:3">
      <c r="A2" s="1129">
        <v>4189678</v>
      </c>
      <c r="B2" s="1129" t="s">
        <v>1219</v>
      </c>
      <c r="C2" s="1129" t="s">
        <v>1220</v>
      </c>
    </row>
    <row r="3" spans="1:3">
      <c r="A3" s="1129">
        <v>4190415</v>
      </c>
      <c r="B3" s="1129" t="s">
        <v>1221</v>
      </c>
      <c r="C3" s="1129" t="s">
        <v>1220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2" t="s">
        <v>1900</v>
      </c>
    </row>
    <row r="4" spans="2:2">
      <c r="B4" s="352" t="s">
        <v>516</v>
      </c>
    </row>
    <row r="5" spans="2:2">
      <c r="B5" s="352" t="s">
        <v>517</v>
      </c>
    </row>
    <row r="6" spans="2:2">
      <c r="B6" s="352"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9"/>
    <col min="2" max="2" width="65.28515625" style="1129" customWidth="1"/>
    <col min="3" max="3" width="41" style="1129" customWidth="1"/>
    <col min="4" max="16384" width="9.140625" style="1129"/>
  </cols>
  <sheetData>
    <row r="1" spans="1:2">
      <c r="A1" s="1129" t="s">
        <v>330</v>
      </c>
      <c r="B1" s="1129" t="s">
        <v>331</v>
      </c>
    </row>
    <row r="2" spans="1:2">
      <c r="A2" s="1129">
        <v>4213775</v>
      </c>
      <c r="B2" s="1129" t="s">
        <v>612</v>
      </c>
    </row>
    <row r="3" spans="1:2">
      <c r="A3" s="1129">
        <v>4213784</v>
      </c>
      <c r="B3" s="1129" t="s">
        <v>771</v>
      </c>
    </row>
    <row r="4" spans="1:2">
      <c r="A4" s="1129">
        <v>4213781</v>
      </c>
      <c r="B4" s="1129" t="s">
        <v>770</v>
      </c>
    </row>
    <row r="5" spans="1:2">
      <c r="A5" s="1129">
        <v>4213776</v>
      </c>
      <c r="B5" s="1129" t="s">
        <v>613</v>
      </c>
    </row>
    <row r="6" spans="1:2">
      <c r="A6" s="1129">
        <v>4213777</v>
      </c>
      <c r="B6" s="1129" t="s">
        <v>614</v>
      </c>
    </row>
    <row r="7" spans="1:2">
      <c r="A7" s="1129">
        <v>4238670</v>
      </c>
      <c r="B7" s="1129" t="s">
        <v>761</v>
      </c>
    </row>
    <row r="8" spans="1:2">
      <c r="A8" s="1129">
        <v>4213778</v>
      </c>
      <c r="B8" s="1129" t="s">
        <v>615</v>
      </c>
    </row>
    <row r="9" spans="1:2">
      <c r="A9" s="1129">
        <v>4213780</v>
      </c>
      <c r="B9" s="1129" t="s">
        <v>616</v>
      </c>
    </row>
    <row r="10" spans="1:2">
      <c r="A10" s="1129">
        <v>4213779</v>
      </c>
      <c r="B10" s="1129" t="s">
        <v>619</v>
      </c>
    </row>
    <row r="11" spans="1:2">
      <c r="A11" s="1129">
        <v>4213783</v>
      </c>
      <c r="B11" s="1129" t="s">
        <v>618</v>
      </c>
    </row>
    <row r="12" spans="1:2">
      <c r="A12" s="1129">
        <v>4213782</v>
      </c>
      <c r="B12" s="1129"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opLeftCell="D1" zoomScaleNormal="100" workbookViewId="0">
      <selection activeCell="E15" sqref="E15"/>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5" customFormat="1" ht="3" customHeight="1">
      <c r="A1" s="383"/>
      <c r="B1" s="384"/>
      <c r="F1" s="385">
        <v>26361126</v>
      </c>
      <c r="G1" s="386"/>
      <c r="I1" s="386"/>
    </row>
    <row r="2" spans="1:12" s="18" customFormat="1" ht="14.25">
      <c r="A2" s="197"/>
      <c r="B2" s="90"/>
      <c r="E2" s="391" t="str">
        <f>"Код шаблона: " &amp; GetCode()</f>
        <v>Код шаблона: FAS.JKH.OPEN.INFO.PRICE.WARM</v>
      </c>
      <c r="F2" s="440"/>
      <c r="G2" s="390"/>
      <c r="H2" s="390"/>
      <c r="I2" s="390"/>
      <c r="J2" s="390"/>
      <c r="K2" s="390"/>
      <c r="L2" s="390"/>
    </row>
    <row r="3" spans="1:12" ht="14.25">
      <c r="E3" s="392" t="str">
        <f>"Версия " &amp; GetVersion()</f>
        <v>Версия 1.0.2</v>
      </c>
      <c r="F3" s="440"/>
      <c r="G3" s="43"/>
      <c r="H3" s="43"/>
      <c r="I3" s="43"/>
      <c r="J3" s="43"/>
      <c r="K3" s="43"/>
      <c r="L3" s="261"/>
    </row>
    <row r="4" spans="1:12" s="370" customFormat="1" ht="6">
      <c r="A4" s="364"/>
      <c r="B4" s="365"/>
      <c r="C4" s="366"/>
      <c r="D4" s="367"/>
      <c r="E4" s="387"/>
      <c r="F4" s="388"/>
      <c r="G4" s="389"/>
      <c r="I4" s="371"/>
    </row>
    <row r="5" spans="1:12" ht="22.5">
      <c r="D5" s="24"/>
      <c r="E5" s="1152" t="s">
        <v>769</v>
      </c>
      <c r="F5" s="1153"/>
      <c r="G5" s="433"/>
      <c r="J5" s="308"/>
    </row>
    <row r="6" spans="1:12" s="370" customFormat="1" ht="6">
      <c r="A6" s="364"/>
      <c r="B6" s="365"/>
      <c r="C6" s="366"/>
      <c r="D6" s="367"/>
      <c r="E6" s="372"/>
      <c r="F6" s="373"/>
      <c r="G6" s="374"/>
      <c r="I6" s="371"/>
    </row>
    <row r="7" spans="1:12" ht="27">
      <c r="D7" s="24"/>
      <c r="E7" s="25" t="s">
        <v>52</v>
      </c>
      <c r="F7" s="327" t="s">
        <v>128</v>
      </c>
      <c r="G7" s="382"/>
    </row>
    <row r="8" spans="1:12" s="370" customFormat="1" ht="6">
      <c r="A8" s="364"/>
      <c r="B8" s="365"/>
      <c r="C8" s="366"/>
      <c r="D8" s="367"/>
      <c r="E8" s="368"/>
      <c r="F8" s="369"/>
      <c r="G8" s="367"/>
      <c r="I8" s="371"/>
    </row>
    <row r="9" spans="1:12" ht="27">
      <c r="D9" s="24"/>
      <c r="E9" s="25" t="s">
        <v>474</v>
      </c>
      <c r="F9" s="347" t="s">
        <v>85</v>
      </c>
      <c r="G9" s="381"/>
    </row>
    <row r="10" spans="1:12" s="370" customFormat="1" ht="6">
      <c r="A10" s="375"/>
      <c r="B10" s="365"/>
      <c r="C10" s="366"/>
      <c r="D10" s="376"/>
      <c r="E10" s="372"/>
      <c r="F10" s="377"/>
      <c r="G10" s="378"/>
      <c r="I10" s="371"/>
    </row>
    <row r="11" spans="1:12" ht="27">
      <c r="A11" s="200"/>
      <c r="D11" s="24"/>
      <c r="E11" s="81" t="s">
        <v>472</v>
      </c>
      <c r="F11" s="1126" t="s">
        <v>1889</v>
      </c>
      <c r="G11" s="379"/>
    </row>
    <row r="12" spans="1:12" ht="27">
      <c r="D12" s="24"/>
      <c r="E12" s="81" t="s">
        <v>473</v>
      </c>
      <c r="F12" s="1126" t="s">
        <v>1906</v>
      </c>
      <c r="G12" s="381"/>
    </row>
    <row r="13" spans="1:12" s="370" customFormat="1" ht="6">
      <c r="A13" s="375"/>
      <c r="B13" s="365"/>
      <c r="C13" s="366"/>
      <c r="D13" s="376"/>
      <c r="E13" s="372"/>
      <c r="F13" s="377"/>
      <c r="G13" s="378"/>
      <c r="I13" s="371"/>
    </row>
    <row r="14" spans="1:12" ht="27">
      <c r="D14" s="24"/>
      <c r="E14" s="81" t="s">
        <v>369</v>
      </c>
      <c r="F14" s="328" t="s">
        <v>43</v>
      </c>
      <c r="G14" s="381"/>
    </row>
    <row r="15" spans="1:12" ht="27">
      <c r="D15" s="24"/>
      <c r="E15" s="81" t="s">
        <v>299</v>
      </c>
      <c r="F15" s="329" t="s">
        <v>1893</v>
      </c>
      <c r="G15" s="381"/>
    </row>
    <row r="16" spans="1:12" ht="27">
      <c r="D16" s="24"/>
      <c r="E16" s="81" t="s">
        <v>599</v>
      </c>
      <c r="F16" s="329" t="s">
        <v>1894</v>
      </c>
      <c r="G16" s="381"/>
    </row>
    <row r="17" spans="1:9" ht="19.5">
      <c r="D17" s="24"/>
      <c r="E17" s="25"/>
      <c r="F17" s="443" t="s">
        <v>607</v>
      </c>
      <c r="G17" s="21"/>
    </row>
    <row r="18" spans="1:9" ht="27">
      <c r="D18" s="24"/>
      <c r="E18" s="81" t="s">
        <v>502</v>
      </c>
      <c r="F18" s="328" t="s">
        <v>1223</v>
      </c>
      <c r="G18" s="381"/>
    </row>
    <row r="19" spans="1:9" ht="27">
      <c r="D19" s="24"/>
      <c r="E19" s="81" t="s">
        <v>596</v>
      </c>
      <c r="F19" s="329" t="s">
        <v>1890</v>
      </c>
      <c r="G19" s="381"/>
    </row>
    <row r="20" spans="1:9" ht="27">
      <c r="D20" s="24"/>
      <c r="E20" s="81" t="s">
        <v>595</v>
      </c>
      <c r="F20" s="328" t="s">
        <v>1891</v>
      </c>
      <c r="G20" s="381"/>
    </row>
    <row r="21" spans="1:9" ht="27">
      <c r="D21" s="24"/>
      <c r="E21" s="81" t="s">
        <v>501</v>
      </c>
      <c r="F21" s="328" t="s">
        <v>1892</v>
      </c>
      <c r="G21" s="381"/>
    </row>
    <row r="22" spans="1:9" ht="19.5">
      <c r="D22" s="24"/>
      <c r="E22" s="25"/>
      <c r="F22" s="443" t="s">
        <v>608</v>
      </c>
      <c r="G22" s="21"/>
    </row>
    <row r="23" spans="1:9" ht="27">
      <c r="D23" s="24"/>
      <c r="E23" s="81" t="s">
        <v>611</v>
      </c>
      <c r="F23" s="328" t="s">
        <v>1223</v>
      </c>
      <c r="G23" s="381"/>
    </row>
    <row r="24" spans="1:9" ht="27">
      <c r="D24" s="24"/>
      <c r="E24" s="81" t="s">
        <v>610</v>
      </c>
      <c r="F24" s="329" t="s">
        <v>1893</v>
      </c>
      <c r="G24" s="381"/>
    </row>
    <row r="25" spans="1:9" ht="27">
      <c r="D25" s="24"/>
      <c r="E25" s="81" t="s">
        <v>609</v>
      </c>
      <c r="F25" s="328" t="s">
        <v>1895</v>
      </c>
      <c r="G25" s="381"/>
    </row>
    <row r="26" spans="1:9" ht="27">
      <c r="D26" s="24"/>
      <c r="E26" s="81" t="s">
        <v>501</v>
      </c>
      <c r="F26" s="328" t="s">
        <v>1892</v>
      </c>
      <c r="G26" s="381"/>
    </row>
    <row r="27" spans="1:9" s="370" customFormat="1" ht="35.1" customHeight="1">
      <c r="A27" s="375"/>
      <c r="B27" s="365"/>
      <c r="C27" s="366"/>
      <c r="D27" s="376"/>
      <c r="E27" s="372"/>
      <c r="F27" s="377"/>
      <c r="G27" s="378"/>
      <c r="I27" s="371"/>
    </row>
    <row r="28" spans="1:9" ht="27">
      <c r="D28" s="24"/>
      <c r="E28" s="81" t="s">
        <v>170</v>
      </c>
      <c r="F28" s="347" t="s">
        <v>85</v>
      </c>
      <c r="G28" s="381"/>
    </row>
    <row r="29" spans="1:9" ht="27">
      <c r="C29" s="28"/>
      <c r="D29" s="29"/>
      <c r="E29" s="30" t="s">
        <v>79</v>
      </c>
      <c r="F29" s="330" t="s">
        <v>1352</v>
      </c>
      <c r="G29" s="380"/>
    </row>
    <row r="30" spans="1:9" ht="27" hidden="1">
      <c r="C30" s="28"/>
      <c r="D30" s="29"/>
      <c r="E30" s="52" t="s">
        <v>203</v>
      </c>
      <c r="F30" s="331"/>
      <c r="G30" s="380"/>
    </row>
    <row r="31" spans="1:9" ht="27">
      <c r="C31" s="28"/>
      <c r="D31" s="29"/>
      <c r="E31" s="30" t="s">
        <v>53</v>
      </c>
      <c r="F31" s="330" t="s">
        <v>1353</v>
      </c>
      <c r="G31" s="380"/>
    </row>
    <row r="32" spans="1:9" ht="27">
      <c r="C32" s="28"/>
      <c r="D32" s="29"/>
      <c r="E32" s="30" t="s">
        <v>54</v>
      </c>
      <c r="F32" s="330" t="s">
        <v>1354</v>
      </c>
      <c r="G32" s="380"/>
      <c r="H32" s="31"/>
    </row>
    <row r="33" spans="1:9" s="370" customFormat="1" ht="6">
      <c r="A33" s="375"/>
      <c r="B33" s="365"/>
      <c r="C33" s="366"/>
      <c r="D33" s="376"/>
      <c r="E33" s="372"/>
      <c r="F33" s="377"/>
      <c r="G33" s="378"/>
      <c r="I33" s="371"/>
    </row>
    <row r="34" spans="1:9" ht="27">
      <c r="A34" s="199"/>
      <c r="D34" s="26"/>
      <c r="E34" s="797" t="s">
        <v>723</v>
      </c>
      <c r="F34" s="1103" t="s">
        <v>726</v>
      </c>
      <c r="G34" s="379"/>
    </row>
    <row r="35" spans="1:9" s="370" customFormat="1" ht="6">
      <c r="A35" s="375"/>
      <c r="B35" s="365"/>
      <c r="C35" s="366"/>
      <c r="D35" s="376"/>
      <c r="E35" s="372"/>
      <c r="F35" s="377"/>
      <c r="G35" s="378"/>
      <c r="I35" s="371"/>
    </row>
    <row r="36" spans="1:9" ht="27">
      <c r="A36" s="199"/>
      <c r="D36" s="26"/>
      <c r="E36" s="81" t="s">
        <v>243</v>
      </c>
      <c r="F36" s="826" t="s">
        <v>204</v>
      </c>
      <c r="G36" s="379"/>
    </row>
    <row r="37" spans="1:9" s="370" customFormat="1" ht="6">
      <c r="A37" s="364"/>
      <c r="B37" s="365"/>
      <c r="C37" s="366"/>
      <c r="D37" s="367"/>
      <c r="E37" s="368"/>
      <c r="F37" s="369"/>
      <c r="G37" s="367"/>
      <c r="I37" s="371"/>
    </row>
    <row r="38" spans="1:9" ht="27">
      <c r="B38" s="189"/>
      <c r="D38" s="24"/>
      <c r="E38" s="81" t="s">
        <v>729</v>
      </c>
      <c r="F38" s="347" t="s">
        <v>84</v>
      </c>
      <c r="G38" s="381"/>
      <c r="I38" s="19"/>
    </row>
    <row r="39" spans="1:9" s="370" customFormat="1" ht="6">
      <c r="A39" s="375"/>
      <c r="B39" s="365"/>
      <c r="C39" s="366"/>
      <c r="D39" s="376"/>
      <c r="E39" s="372"/>
      <c r="F39" s="377"/>
      <c r="G39" s="378"/>
      <c r="I39" s="371"/>
    </row>
    <row r="40" spans="1:9" ht="27">
      <c r="A40" s="201"/>
      <c r="B40" s="92"/>
      <c r="D40" s="33"/>
      <c r="E40" s="32" t="s">
        <v>546</v>
      </c>
      <c r="F40" s="328" t="s">
        <v>1225</v>
      </c>
      <c r="G40" s="379"/>
    </row>
    <row r="41" spans="1:9" ht="27">
      <c r="A41" s="201"/>
      <c r="B41" s="92"/>
      <c r="D41" s="33"/>
      <c r="E41" s="41" t="s">
        <v>547</v>
      </c>
      <c r="F41" s="328" t="s">
        <v>1226</v>
      </c>
      <c r="G41" s="379"/>
    </row>
    <row r="42" spans="1:9" ht="19.5">
      <c r="D42" s="24"/>
      <c r="E42" s="25"/>
      <c r="F42" s="443" t="s">
        <v>578</v>
      </c>
      <c r="G42" s="21"/>
    </row>
    <row r="43" spans="1:9" ht="27">
      <c r="A43" s="201"/>
      <c r="D43" s="21"/>
      <c r="E43" s="441" t="s">
        <v>87</v>
      </c>
      <c r="F43" s="447" t="s">
        <v>1896</v>
      </c>
      <c r="G43" s="379"/>
    </row>
    <row r="44" spans="1:9" ht="27">
      <c r="A44" s="201"/>
      <c r="B44" s="92"/>
      <c r="D44" s="33"/>
      <c r="E44" s="441" t="s">
        <v>88</v>
      </c>
      <c r="F44" s="447" t="s">
        <v>1224</v>
      </c>
      <c r="G44" s="379"/>
    </row>
    <row r="45" spans="1:9" ht="27">
      <c r="A45" s="201"/>
      <c r="B45" s="92"/>
      <c r="D45" s="33"/>
      <c r="E45" s="441" t="s">
        <v>579</v>
      </c>
      <c r="F45" s="447" t="s">
        <v>1897</v>
      </c>
      <c r="G45" s="379"/>
    </row>
    <row r="46" spans="1:9" ht="27">
      <c r="D46" s="24"/>
      <c r="E46" s="442" t="s">
        <v>580</v>
      </c>
      <c r="F46" s="447" t="s">
        <v>1898</v>
      </c>
      <c r="G46" s="381"/>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4"/>
      <c r="F54" s="1154"/>
      <c r="G54" s="1154"/>
      <c r="H54" s="1154"/>
      <c r="I54" s="1154"/>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9"/>
    <col min="2" max="2" width="65.28515625" style="1129" customWidth="1"/>
    <col min="3" max="3" width="41" style="1129" customWidth="1"/>
    <col min="4" max="16384" width="9.140625" style="1129"/>
  </cols>
  <sheetData>
    <row r="1" spans="1:2">
      <c r="A1" s="1129" t="s">
        <v>330</v>
      </c>
      <c r="B1" s="1129" t="s">
        <v>332</v>
      </c>
    </row>
    <row r="2" spans="1:2">
      <c r="A2" s="1129">
        <v>4190064</v>
      </c>
      <c r="B2" s="1129" t="s">
        <v>1209</v>
      </c>
    </row>
    <row r="3" spans="1:2">
      <c r="A3" s="1129">
        <v>4190065</v>
      </c>
      <c r="B3" s="1129" t="s">
        <v>1210</v>
      </c>
    </row>
    <row r="4" spans="1:2">
      <c r="A4" s="1129">
        <v>4190066</v>
      </c>
      <c r="B4" s="1129" t="s">
        <v>1211</v>
      </c>
    </row>
    <row r="5" spans="1:2">
      <c r="A5" s="1129">
        <v>4190067</v>
      </c>
      <c r="B5" s="1129" t="s">
        <v>1212</v>
      </c>
    </row>
    <row r="6" spans="1:2">
      <c r="A6" s="1129">
        <v>4190068</v>
      </c>
      <c r="B6" s="1129" t="s">
        <v>1213</v>
      </c>
    </row>
    <row r="7" spans="1:2">
      <c r="A7" s="1129">
        <v>4190069</v>
      </c>
      <c r="B7" s="1129" t="s">
        <v>1214</v>
      </c>
    </row>
    <row r="8" spans="1:2">
      <c r="A8" s="1129">
        <v>4190070</v>
      </c>
      <c r="B8" s="1129" t="s">
        <v>1215</v>
      </c>
    </row>
    <row r="9" spans="1:2">
      <c r="A9" s="1129">
        <v>4190071</v>
      </c>
      <c r="B9" s="1129" t="s">
        <v>1216</v>
      </c>
    </row>
    <row r="10" spans="1:2">
      <c r="A10" s="1129">
        <v>4190072</v>
      </c>
      <c r="B10" s="1129" t="s">
        <v>1217</v>
      </c>
    </row>
    <row r="11" spans="1:2">
      <c r="A11" s="1129">
        <v>4190073</v>
      </c>
      <c r="B11" s="1129" t="s">
        <v>1218</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187"/>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1208</v>
      </c>
      <c r="B1" s="5" t="s">
        <v>1227</v>
      </c>
      <c r="C1" s="5" t="s">
        <v>1228</v>
      </c>
      <c r="D1" s="5" t="s">
        <v>1229</v>
      </c>
      <c r="E1" s="5" t="s">
        <v>1230</v>
      </c>
      <c r="F1" s="5" t="s">
        <v>1231</v>
      </c>
      <c r="G1" s="5" t="s">
        <v>1232</v>
      </c>
      <c r="H1" s="5" t="s">
        <v>1233</v>
      </c>
      <c r="I1" s="5" t="s">
        <v>1234</v>
      </c>
    </row>
    <row r="2" spans="1:10">
      <c r="A2" s="5">
        <v>1</v>
      </c>
      <c r="B2" s="5" t="s">
        <v>1235</v>
      </c>
      <c r="C2" s="5" t="s">
        <v>128</v>
      </c>
      <c r="D2" s="5" t="s">
        <v>1236</v>
      </c>
      <c r="E2" s="5" t="s">
        <v>1237</v>
      </c>
      <c r="F2" s="5" t="s">
        <v>1238</v>
      </c>
      <c r="G2" s="5" t="s">
        <v>1239</v>
      </c>
      <c r="H2" s="5" t="s">
        <v>1240</v>
      </c>
      <c r="J2" s="5" t="s">
        <v>1888</v>
      </c>
    </row>
    <row r="3" spans="1:10">
      <c r="A3" s="5">
        <v>2</v>
      </c>
      <c r="B3" s="5" t="s">
        <v>1235</v>
      </c>
      <c r="C3" s="5" t="s">
        <v>128</v>
      </c>
      <c r="D3" s="5" t="s">
        <v>1241</v>
      </c>
      <c r="E3" s="5" t="s">
        <v>1242</v>
      </c>
      <c r="F3" s="5" t="s">
        <v>1243</v>
      </c>
      <c r="G3" s="5" t="s">
        <v>1244</v>
      </c>
      <c r="J3" s="5" t="s">
        <v>1888</v>
      </c>
    </row>
    <row r="4" spans="1:10">
      <c r="A4" s="5">
        <v>3</v>
      </c>
      <c r="B4" s="5" t="s">
        <v>1235</v>
      </c>
      <c r="C4" s="5" t="s">
        <v>128</v>
      </c>
      <c r="D4" s="5" t="s">
        <v>1245</v>
      </c>
      <c r="E4" s="5" t="s">
        <v>1246</v>
      </c>
      <c r="F4" s="5" t="s">
        <v>1247</v>
      </c>
      <c r="G4" s="5" t="s">
        <v>1248</v>
      </c>
      <c r="J4" s="5" t="s">
        <v>1888</v>
      </c>
    </row>
    <row r="5" spans="1:10">
      <c r="A5" s="5">
        <v>4</v>
      </c>
      <c r="B5" s="5" t="s">
        <v>1235</v>
      </c>
      <c r="C5" s="5" t="s">
        <v>128</v>
      </c>
      <c r="D5" s="5" t="s">
        <v>1249</v>
      </c>
      <c r="E5" s="5" t="s">
        <v>1250</v>
      </c>
      <c r="F5" s="5" t="s">
        <v>1251</v>
      </c>
      <c r="G5" s="5" t="s">
        <v>1252</v>
      </c>
      <c r="J5" s="5" t="s">
        <v>1888</v>
      </c>
    </row>
    <row r="6" spans="1:10">
      <c r="A6" s="5">
        <v>5</v>
      </c>
      <c r="B6" s="5" t="s">
        <v>1235</v>
      </c>
      <c r="C6" s="5" t="s">
        <v>128</v>
      </c>
      <c r="D6" s="5" t="s">
        <v>1253</v>
      </c>
      <c r="E6" s="5" t="s">
        <v>1254</v>
      </c>
      <c r="F6" s="5" t="s">
        <v>1255</v>
      </c>
      <c r="G6" s="5" t="s">
        <v>1256</v>
      </c>
      <c r="J6" s="5" t="s">
        <v>1888</v>
      </c>
    </row>
    <row r="7" spans="1:10">
      <c r="A7" s="5">
        <v>6</v>
      </c>
      <c r="B7" s="5" t="s">
        <v>1235</v>
      </c>
      <c r="C7" s="5" t="s">
        <v>128</v>
      </c>
      <c r="D7" s="5" t="s">
        <v>1257</v>
      </c>
      <c r="E7" s="5" t="s">
        <v>1258</v>
      </c>
      <c r="F7" s="5" t="s">
        <v>1259</v>
      </c>
      <c r="G7" s="5" t="s">
        <v>1244</v>
      </c>
      <c r="J7" s="5" t="s">
        <v>1888</v>
      </c>
    </row>
    <row r="8" spans="1:10">
      <c r="A8" s="5">
        <v>7</v>
      </c>
      <c r="B8" s="5" t="s">
        <v>1235</v>
      </c>
      <c r="C8" s="5" t="s">
        <v>128</v>
      </c>
      <c r="D8" s="5" t="s">
        <v>1260</v>
      </c>
      <c r="E8" s="5" t="s">
        <v>1261</v>
      </c>
      <c r="F8" s="5" t="s">
        <v>1262</v>
      </c>
      <c r="G8" s="5" t="s">
        <v>1244</v>
      </c>
      <c r="J8" s="5" t="s">
        <v>1888</v>
      </c>
    </row>
    <row r="9" spans="1:10">
      <c r="A9" s="5">
        <v>8</v>
      </c>
      <c r="B9" s="5" t="s">
        <v>1235</v>
      </c>
      <c r="C9" s="5" t="s">
        <v>128</v>
      </c>
      <c r="D9" s="5" t="s">
        <v>1263</v>
      </c>
      <c r="E9" s="5" t="s">
        <v>1264</v>
      </c>
      <c r="F9" s="5" t="s">
        <v>1265</v>
      </c>
      <c r="G9" s="5" t="s">
        <v>1266</v>
      </c>
      <c r="J9" s="5" t="s">
        <v>1888</v>
      </c>
    </row>
    <row r="10" spans="1:10">
      <c r="A10" s="5">
        <v>9</v>
      </c>
      <c r="B10" s="5" t="s">
        <v>1235</v>
      </c>
      <c r="C10" s="5" t="s">
        <v>128</v>
      </c>
      <c r="D10" s="5" t="s">
        <v>1267</v>
      </c>
      <c r="E10" s="5" t="s">
        <v>1268</v>
      </c>
      <c r="F10" s="5" t="s">
        <v>1269</v>
      </c>
      <c r="G10" s="5" t="s">
        <v>1270</v>
      </c>
      <c r="H10" s="5" t="s">
        <v>1240</v>
      </c>
      <c r="J10" s="5" t="s">
        <v>1888</v>
      </c>
    </row>
    <row r="11" spans="1:10">
      <c r="A11" s="5">
        <v>10</v>
      </c>
      <c r="B11" s="5" t="s">
        <v>1235</v>
      </c>
      <c r="C11" s="5" t="s">
        <v>128</v>
      </c>
      <c r="D11" s="5" t="s">
        <v>1271</v>
      </c>
      <c r="E11" s="5" t="s">
        <v>1272</v>
      </c>
      <c r="F11" s="5" t="s">
        <v>1273</v>
      </c>
      <c r="G11" s="5" t="s">
        <v>1274</v>
      </c>
      <c r="J11" s="5" t="s">
        <v>1888</v>
      </c>
    </row>
    <row r="12" spans="1:10">
      <c r="A12" s="5">
        <v>11</v>
      </c>
      <c r="B12" s="5" t="s">
        <v>1235</v>
      </c>
      <c r="C12" s="5" t="s">
        <v>128</v>
      </c>
      <c r="D12" s="5" t="s">
        <v>1275</v>
      </c>
      <c r="E12" s="5" t="s">
        <v>1276</v>
      </c>
      <c r="F12" s="5" t="s">
        <v>1277</v>
      </c>
      <c r="G12" s="5" t="s">
        <v>1278</v>
      </c>
      <c r="H12" s="5" t="s">
        <v>1240</v>
      </c>
      <c r="J12" s="5" t="s">
        <v>1888</v>
      </c>
    </row>
    <row r="13" spans="1:10">
      <c r="A13" s="5">
        <v>12</v>
      </c>
      <c r="B13" s="5" t="s">
        <v>1235</v>
      </c>
      <c r="C13" s="5" t="s">
        <v>128</v>
      </c>
      <c r="D13" s="5" t="s">
        <v>1279</v>
      </c>
      <c r="E13" s="5" t="s">
        <v>1280</v>
      </c>
      <c r="F13" s="5" t="s">
        <v>1281</v>
      </c>
      <c r="G13" s="5" t="s">
        <v>1282</v>
      </c>
      <c r="H13" s="5" t="s">
        <v>1283</v>
      </c>
      <c r="J13" s="5" t="s">
        <v>1888</v>
      </c>
    </row>
    <row r="14" spans="1:10">
      <c r="A14" s="5">
        <v>13</v>
      </c>
      <c r="B14" s="5" t="s">
        <v>1235</v>
      </c>
      <c r="C14" s="5" t="s">
        <v>128</v>
      </c>
      <c r="D14" s="5" t="s">
        <v>1284</v>
      </c>
      <c r="E14" s="5" t="s">
        <v>1285</v>
      </c>
      <c r="F14" s="5" t="s">
        <v>1286</v>
      </c>
      <c r="G14" s="5" t="s">
        <v>1287</v>
      </c>
      <c r="H14" s="5" t="s">
        <v>1240</v>
      </c>
      <c r="J14" s="5" t="s">
        <v>1888</v>
      </c>
    </row>
    <row r="15" spans="1:10">
      <c r="A15" s="5">
        <v>14</v>
      </c>
      <c r="B15" s="5" t="s">
        <v>1235</v>
      </c>
      <c r="C15" s="5" t="s">
        <v>128</v>
      </c>
      <c r="D15" s="5" t="s">
        <v>1288</v>
      </c>
      <c r="E15" s="5" t="s">
        <v>1289</v>
      </c>
      <c r="F15" s="5" t="s">
        <v>1290</v>
      </c>
      <c r="G15" s="5" t="s">
        <v>1256</v>
      </c>
      <c r="J15" s="5" t="s">
        <v>1888</v>
      </c>
    </row>
    <row r="16" spans="1:10">
      <c r="A16" s="5">
        <v>15</v>
      </c>
      <c r="B16" s="5" t="s">
        <v>1235</v>
      </c>
      <c r="C16" s="5" t="s">
        <v>128</v>
      </c>
      <c r="D16" s="5" t="s">
        <v>1291</v>
      </c>
      <c r="E16" s="5" t="s">
        <v>1292</v>
      </c>
      <c r="F16" s="5" t="s">
        <v>1293</v>
      </c>
      <c r="G16" s="5" t="s">
        <v>1282</v>
      </c>
      <c r="H16" s="5" t="s">
        <v>1240</v>
      </c>
      <c r="J16" s="5" t="s">
        <v>1888</v>
      </c>
    </row>
    <row r="17" spans="1:10">
      <c r="A17" s="5">
        <v>16</v>
      </c>
      <c r="B17" s="5" t="s">
        <v>1235</v>
      </c>
      <c r="C17" s="5" t="s">
        <v>128</v>
      </c>
      <c r="D17" s="5" t="s">
        <v>1294</v>
      </c>
      <c r="E17" s="5" t="s">
        <v>1295</v>
      </c>
      <c r="F17" s="5" t="s">
        <v>1296</v>
      </c>
      <c r="G17" s="5" t="s">
        <v>1297</v>
      </c>
      <c r="H17" s="5" t="s">
        <v>1298</v>
      </c>
      <c r="J17" s="5" t="s">
        <v>1888</v>
      </c>
    </row>
    <row r="18" spans="1:10">
      <c r="A18" s="5">
        <v>17</v>
      </c>
      <c r="B18" s="5" t="s">
        <v>1235</v>
      </c>
      <c r="C18" s="5" t="s">
        <v>128</v>
      </c>
      <c r="D18" s="5" t="s">
        <v>1299</v>
      </c>
      <c r="E18" s="5" t="s">
        <v>1300</v>
      </c>
      <c r="F18" s="5" t="s">
        <v>1296</v>
      </c>
      <c r="G18" s="5" t="s">
        <v>1301</v>
      </c>
      <c r="J18" s="5" t="s">
        <v>1888</v>
      </c>
    </row>
    <row r="19" spans="1:10">
      <c r="A19" s="5">
        <v>18</v>
      </c>
      <c r="B19" s="5" t="s">
        <v>1235</v>
      </c>
      <c r="C19" s="5" t="s">
        <v>128</v>
      </c>
      <c r="D19" s="5" t="s">
        <v>1302</v>
      </c>
      <c r="E19" s="5" t="s">
        <v>1303</v>
      </c>
      <c r="F19" s="5" t="s">
        <v>1304</v>
      </c>
      <c r="G19" s="5" t="s">
        <v>1305</v>
      </c>
      <c r="J19" s="5" t="s">
        <v>1888</v>
      </c>
    </row>
    <row r="20" spans="1:10">
      <c r="A20" s="5">
        <v>19</v>
      </c>
      <c r="B20" s="5" t="s">
        <v>1235</v>
      </c>
      <c r="C20" s="5" t="s">
        <v>128</v>
      </c>
      <c r="D20" s="5" t="s">
        <v>1306</v>
      </c>
      <c r="E20" s="5" t="s">
        <v>1307</v>
      </c>
      <c r="F20" s="5" t="s">
        <v>1308</v>
      </c>
      <c r="G20" s="5" t="s">
        <v>1309</v>
      </c>
      <c r="J20" s="5" t="s">
        <v>1888</v>
      </c>
    </row>
    <row r="21" spans="1:10">
      <c r="A21" s="5">
        <v>20</v>
      </c>
      <c r="B21" s="5" t="s">
        <v>1235</v>
      </c>
      <c r="C21" s="5" t="s">
        <v>128</v>
      </c>
      <c r="D21" s="5" t="s">
        <v>1310</v>
      </c>
      <c r="E21" s="5" t="s">
        <v>1311</v>
      </c>
      <c r="F21" s="5" t="s">
        <v>1247</v>
      </c>
      <c r="G21" s="5" t="s">
        <v>1312</v>
      </c>
      <c r="H21" s="5" t="s">
        <v>1313</v>
      </c>
      <c r="J21" s="5" t="s">
        <v>1888</v>
      </c>
    </row>
    <row r="22" spans="1:10">
      <c r="A22" s="5">
        <v>21</v>
      </c>
      <c r="B22" s="5" t="s">
        <v>1235</v>
      </c>
      <c r="C22" s="5" t="s">
        <v>128</v>
      </c>
      <c r="D22" s="5" t="s">
        <v>1314</v>
      </c>
      <c r="E22" s="5" t="s">
        <v>1315</v>
      </c>
      <c r="F22" s="5" t="s">
        <v>1316</v>
      </c>
      <c r="G22" s="5" t="s">
        <v>1317</v>
      </c>
      <c r="H22" s="5" t="s">
        <v>1318</v>
      </c>
      <c r="J22" s="5" t="s">
        <v>1888</v>
      </c>
    </row>
    <row r="23" spans="1:10">
      <c r="A23" s="5">
        <v>22</v>
      </c>
      <c r="B23" s="5" t="s">
        <v>1235</v>
      </c>
      <c r="C23" s="5" t="s">
        <v>128</v>
      </c>
      <c r="D23" s="5" t="s">
        <v>1319</v>
      </c>
      <c r="E23" s="5" t="s">
        <v>1320</v>
      </c>
      <c r="F23" s="5" t="s">
        <v>1321</v>
      </c>
      <c r="G23" s="5" t="s">
        <v>1322</v>
      </c>
      <c r="J23" s="5" t="s">
        <v>1888</v>
      </c>
    </row>
    <row r="24" spans="1:10">
      <c r="A24" s="5">
        <v>23</v>
      </c>
      <c r="B24" s="5" t="s">
        <v>1235</v>
      </c>
      <c r="C24" s="5" t="s">
        <v>128</v>
      </c>
      <c r="D24" s="5" t="s">
        <v>1323</v>
      </c>
      <c r="E24" s="5" t="s">
        <v>1324</v>
      </c>
      <c r="F24" s="5" t="s">
        <v>1325</v>
      </c>
      <c r="G24" s="5" t="s">
        <v>1322</v>
      </c>
      <c r="J24" s="5" t="s">
        <v>1888</v>
      </c>
    </row>
    <row r="25" spans="1:10">
      <c r="A25" s="5">
        <v>24</v>
      </c>
      <c r="B25" s="5" t="s">
        <v>1235</v>
      </c>
      <c r="C25" s="5" t="s">
        <v>128</v>
      </c>
      <c r="D25" s="5" t="s">
        <v>1326</v>
      </c>
      <c r="E25" s="5" t="s">
        <v>1327</v>
      </c>
      <c r="F25" s="5" t="s">
        <v>1328</v>
      </c>
      <c r="G25" s="5" t="s">
        <v>1244</v>
      </c>
      <c r="H25" s="5" t="s">
        <v>1329</v>
      </c>
      <c r="J25" s="5" t="s">
        <v>1888</v>
      </c>
    </row>
    <row r="26" spans="1:10">
      <c r="A26" s="5">
        <v>25</v>
      </c>
      <c r="B26" s="5" t="s">
        <v>1235</v>
      </c>
      <c r="C26" s="5" t="s">
        <v>128</v>
      </c>
      <c r="D26" s="5" t="s">
        <v>1330</v>
      </c>
      <c r="E26" s="5" t="s">
        <v>1331</v>
      </c>
      <c r="F26" s="5" t="s">
        <v>1332</v>
      </c>
      <c r="G26" s="5" t="s">
        <v>1244</v>
      </c>
      <c r="J26" s="5" t="s">
        <v>1888</v>
      </c>
    </row>
    <row r="27" spans="1:10">
      <c r="A27" s="5">
        <v>26</v>
      </c>
      <c r="B27" s="5" t="s">
        <v>1235</v>
      </c>
      <c r="C27" s="5" t="s">
        <v>128</v>
      </c>
      <c r="D27" s="5" t="s">
        <v>1333</v>
      </c>
      <c r="E27" s="5" t="s">
        <v>1334</v>
      </c>
      <c r="F27" s="5" t="s">
        <v>1335</v>
      </c>
      <c r="G27" s="5" t="s">
        <v>1336</v>
      </c>
      <c r="J27" s="5" t="s">
        <v>1888</v>
      </c>
    </row>
    <row r="28" spans="1:10">
      <c r="A28" s="5">
        <v>27</v>
      </c>
      <c r="B28" s="5" t="s">
        <v>1235</v>
      </c>
      <c r="C28" s="5" t="s">
        <v>128</v>
      </c>
      <c r="D28" s="5" t="s">
        <v>1337</v>
      </c>
      <c r="E28" s="5" t="s">
        <v>1338</v>
      </c>
      <c r="F28" s="5" t="s">
        <v>1339</v>
      </c>
      <c r="G28" s="5" t="s">
        <v>1340</v>
      </c>
      <c r="J28" s="5" t="s">
        <v>1888</v>
      </c>
    </row>
    <row r="29" spans="1:10">
      <c r="A29" s="5">
        <v>28</v>
      </c>
      <c r="B29" s="5" t="s">
        <v>1235</v>
      </c>
      <c r="C29" s="5" t="s">
        <v>128</v>
      </c>
      <c r="D29" s="5" t="s">
        <v>1341</v>
      </c>
      <c r="E29" s="5" t="s">
        <v>1342</v>
      </c>
      <c r="F29" s="5" t="s">
        <v>1343</v>
      </c>
      <c r="G29" s="5" t="s">
        <v>1239</v>
      </c>
      <c r="J29" s="5" t="s">
        <v>1888</v>
      </c>
    </row>
    <row r="30" spans="1:10">
      <c r="A30" s="5">
        <v>29</v>
      </c>
      <c r="B30" s="5" t="s">
        <v>1235</v>
      </c>
      <c r="C30" s="5" t="s">
        <v>128</v>
      </c>
      <c r="D30" s="5" t="s">
        <v>1344</v>
      </c>
      <c r="E30" s="5" t="s">
        <v>1345</v>
      </c>
      <c r="F30" s="5" t="s">
        <v>1346</v>
      </c>
      <c r="G30" s="5" t="s">
        <v>1282</v>
      </c>
      <c r="J30" s="5" t="s">
        <v>1888</v>
      </c>
    </row>
    <row r="31" spans="1:10">
      <c r="A31" s="5">
        <v>30</v>
      </c>
      <c r="B31" s="5" t="s">
        <v>1235</v>
      </c>
      <c r="C31" s="5" t="s">
        <v>128</v>
      </c>
      <c r="D31" s="5" t="s">
        <v>1347</v>
      </c>
      <c r="E31" s="5" t="s">
        <v>1348</v>
      </c>
      <c r="F31" s="5" t="s">
        <v>1349</v>
      </c>
      <c r="G31" s="5" t="s">
        <v>1350</v>
      </c>
      <c r="J31" s="5" t="s">
        <v>1888</v>
      </c>
    </row>
    <row r="32" spans="1:10">
      <c r="A32" s="5">
        <v>31</v>
      </c>
      <c r="B32" s="5" t="s">
        <v>1235</v>
      </c>
      <c r="C32" s="5" t="s">
        <v>128</v>
      </c>
      <c r="D32" s="5" t="s">
        <v>1351</v>
      </c>
      <c r="E32" s="5" t="s">
        <v>1352</v>
      </c>
      <c r="F32" s="5" t="s">
        <v>1353</v>
      </c>
      <c r="G32" s="5" t="s">
        <v>1354</v>
      </c>
      <c r="J32" s="5" t="s">
        <v>1888</v>
      </c>
    </row>
    <row r="33" spans="1:10">
      <c r="A33" s="5">
        <v>32</v>
      </c>
      <c r="B33" s="5" t="s">
        <v>1235</v>
      </c>
      <c r="C33" s="5" t="s">
        <v>128</v>
      </c>
      <c r="D33" s="5" t="s">
        <v>1355</v>
      </c>
      <c r="E33" s="5" t="s">
        <v>1356</v>
      </c>
      <c r="F33" s="5" t="s">
        <v>1357</v>
      </c>
      <c r="G33" s="5" t="s">
        <v>1282</v>
      </c>
      <c r="H33" s="5" t="s">
        <v>1358</v>
      </c>
      <c r="J33" s="5" t="s">
        <v>1888</v>
      </c>
    </row>
    <row r="34" spans="1:10">
      <c r="A34" s="5">
        <v>33</v>
      </c>
      <c r="B34" s="5" t="s">
        <v>1235</v>
      </c>
      <c r="C34" s="5" t="s">
        <v>128</v>
      </c>
      <c r="D34" s="5" t="s">
        <v>1359</v>
      </c>
      <c r="E34" s="5" t="s">
        <v>1360</v>
      </c>
      <c r="F34" s="5" t="s">
        <v>1361</v>
      </c>
      <c r="G34" s="5" t="s">
        <v>1274</v>
      </c>
      <c r="J34" s="5" t="s">
        <v>1888</v>
      </c>
    </row>
    <row r="35" spans="1:10">
      <c r="A35" s="5">
        <v>34</v>
      </c>
      <c r="B35" s="5" t="s">
        <v>1235</v>
      </c>
      <c r="C35" s="5" t="s">
        <v>128</v>
      </c>
      <c r="D35" s="5" t="s">
        <v>1362</v>
      </c>
      <c r="E35" s="5" t="s">
        <v>1363</v>
      </c>
      <c r="F35" s="5" t="s">
        <v>1364</v>
      </c>
      <c r="G35" s="5" t="s">
        <v>1239</v>
      </c>
      <c r="J35" s="5" t="s">
        <v>1888</v>
      </c>
    </row>
    <row r="36" spans="1:10">
      <c r="A36" s="5">
        <v>35</v>
      </c>
      <c r="B36" s="5" t="s">
        <v>1235</v>
      </c>
      <c r="C36" s="5" t="s">
        <v>128</v>
      </c>
      <c r="D36" s="5" t="s">
        <v>1365</v>
      </c>
      <c r="E36" s="5" t="s">
        <v>1366</v>
      </c>
      <c r="F36" s="5" t="s">
        <v>1367</v>
      </c>
      <c r="G36" s="5" t="s">
        <v>1239</v>
      </c>
      <c r="J36" s="5" t="s">
        <v>1888</v>
      </c>
    </row>
    <row r="37" spans="1:10">
      <c r="A37" s="5">
        <v>36</v>
      </c>
      <c r="B37" s="5" t="s">
        <v>1235</v>
      </c>
      <c r="C37" s="5" t="s">
        <v>128</v>
      </c>
      <c r="D37" s="5" t="s">
        <v>1368</v>
      </c>
      <c r="E37" s="5" t="s">
        <v>1369</v>
      </c>
      <c r="F37" s="5" t="s">
        <v>1370</v>
      </c>
      <c r="G37" s="5" t="s">
        <v>1309</v>
      </c>
      <c r="H37" s="5" t="s">
        <v>1371</v>
      </c>
      <c r="J37" s="5" t="s">
        <v>1888</v>
      </c>
    </row>
    <row r="38" spans="1:10">
      <c r="A38" s="5">
        <v>37</v>
      </c>
      <c r="B38" s="5" t="s">
        <v>1235</v>
      </c>
      <c r="C38" s="5" t="s">
        <v>128</v>
      </c>
      <c r="D38" s="5" t="s">
        <v>1374</v>
      </c>
      <c r="E38" s="5" t="s">
        <v>1375</v>
      </c>
      <c r="F38" s="5" t="s">
        <v>1376</v>
      </c>
      <c r="G38" s="5" t="s">
        <v>1282</v>
      </c>
      <c r="H38" s="5" t="s">
        <v>1377</v>
      </c>
      <c r="J38" s="5" t="s">
        <v>1888</v>
      </c>
    </row>
    <row r="39" spans="1:10">
      <c r="A39" s="5">
        <v>38</v>
      </c>
      <c r="B39" s="5" t="s">
        <v>1235</v>
      </c>
      <c r="C39" s="5" t="s">
        <v>128</v>
      </c>
      <c r="D39" s="5" t="s">
        <v>1378</v>
      </c>
      <c r="E39" s="5" t="s">
        <v>1379</v>
      </c>
      <c r="F39" s="5" t="s">
        <v>1380</v>
      </c>
      <c r="G39" s="5" t="s">
        <v>1381</v>
      </c>
      <c r="J39" s="5" t="s">
        <v>1888</v>
      </c>
    </row>
    <row r="40" spans="1:10">
      <c r="A40" s="5">
        <v>39</v>
      </c>
      <c r="B40" s="5" t="s">
        <v>1235</v>
      </c>
      <c r="C40" s="5" t="s">
        <v>128</v>
      </c>
      <c r="D40" s="5" t="s">
        <v>1382</v>
      </c>
      <c r="E40" s="5" t="s">
        <v>1383</v>
      </c>
      <c r="F40" s="5" t="s">
        <v>1384</v>
      </c>
      <c r="G40" s="5" t="s">
        <v>1239</v>
      </c>
      <c r="J40" s="5" t="s">
        <v>1888</v>
      </c>
    </row>
    <row r="41" spans="1:10">
      <c r="A41" s="5">
        <v>40</v>
      </c>
      <c r="B41" s="5" t="s">
        <v>1235</v>
      </c>
      <c r="C41" s="5" t="s">
        <v>128</v>
      </c>
      <c r="D41" s="5" t="s">
        <v>1386</v>
      </c>
      <c r="E41" s="5" t="s">
        <v>1387</v>
      </c>
      <c r="F41" s="5" t="s">
        <v>1388</v>
      </c>
      <c r="G41" s="5" t="s">
        <v>1389</v>
      </c>
      <c r="J41" s="5" t="s">
        <v>1888</v>
      </c>
    </row>
    <row r="42" spans="1:10">
      <c r="A42" s="5">
        <v>41</v>
      </c>
      <c r="B42" s="5" t="s">
        <v>1235</v>
      </c>
      <c r="C42" s="5" t="s">
        <v>128</v>
      </c>
      <c r="D42" s="5" t="s">
        <v>1390</v>
      </c>
      <c r="E42" s="5" t="s">
        <v>1391</v>
      </c>
      <c r="F42" s="5" t="s">
        <v>1392</v>
      </c>
      <c r="G42" s="5" t="s">
        <v>1393</v>
      </c>
      <c r="H42" s="5" t="s">
        <v>1240</v>
      </c>
      <c r="J42" s="5" t="s">
        <v>1888</v>
      </c>
    </row>
    <row r="43" spans="1:10">
      <c r="A43" s="5">
        <v>42</v>
      </c>
      <c r="B43" s="5" t="s">
        <v>1235</v>
      </c>
      <c r="C43" s="5" t="s">
        <v>128</v>
      </c>
      <c r="D43" s="5" t="s">
        <v>1394</v>
      </c>
      <c r="E43" s="5" t="s">
        <v>1395</v>
      </c>
      <c r="F43" s="5" t="s">
        <v>1396</v>
      </c>
      <c r="G43" s="5" t="s">
        <v>1397</v>
      </c>
      <c r="J43" s="5" t="s">
        <v>1888</v>
      </c>
    </row>
    <row r="44" spans="1:10">
      <c r="A44" s="5">
        <v>43</v>
      </c>
      <c r="B44" s="5" t="s">
        <v>1235</v>
      </c>
      <c r="C44" s="5" t="s">
        <v>128</v>
      </c>
      <c r="D44" s="5" t="s">
        <v>1398</v>
      </c>
      <c r="E44" s="5" t="s">
        <v>1399</v>
      </c>
      <c r="F44" s="5" t="s">
        <v>1400</v>
      </c>
      <c r="G44" s="5" t="s">
        <v>1274</v>
      </c>
      <c r="J44" s="5" t="s">
        <v>1888</v>
      </c>
    </row>
    <row r="45" spans="1:10">
      <c r="A45" s="5">
        <v>44</v>
      </c>
      <c r="B45" s="5" t="s">
        <v>1235</v>
      </c>
      <c r="C45" s="5" t="s">
        <v>128</v>
      </c>
      <c r="D45" s="5" t="s">
        <v>1401</v>
      </c>
      <c r="E45" s="5" t="s">
        <v>1402</v>
      </c>
      <c r="F45" s="5" t="s">
        <v>1403</v>
      </c>
      <c r="G45" s="5" t="s">
        <v>1274</v>
      </c>
      <c r="J45" s="5" t="s">
        <v>1888</v>
      </c>
    </row>
    <row r="46" spans="1:10">
      <c r="A46" s="5">
        <v>45</v>
      </c>
      <c r="B46" s="5" t="s">
        <v>1235</v>
      </c>
      <c r="C46" s="5" t="s">
        <v>128</v>
      </c>
      <c r="D46" s="5" t="s">
        <v>1404</v>
      </c>
      <c r="E46" s="5" t="s">
        <v>1405</v>
      </c>
      <c r="F46" s="5" t="s">
        <v>1406</v>
      </c>
      <c r="G46" s="5" t="s">
        <v>1407</v>
      </c>
      <c r="J46" s="5" t="s">
        <v>1888</v>
      </c>
    </row>
    <row r="47" spans="1:10">
      <c r="A47" s="5">
        <v>46</v>
      </c>
      <c r="B47" s="5" t="s">
        <v>1235</v>
      </c>
      <c r="C47" s="5" t="s">
        <v>128</v>
      </c>
      <c r="D47" s="5" t="s">
        <v>1408</v>
      </c>
      <c r="E47" s="5" t="s">
        <v>1409</v>
      </c>
      <c r="F47" s="5" t="s">
        <v>1410</v>
      </c>
      <c r="G47" s="5" t="s">
        <v>1274</v>
      </c>
      <c r="J47" s="5" t="s">
        <v>1888</v>
      </c>
    </row>
    <row r="48" spans="1:10">
      <c r="A48" s="5">
        <v>47</v>
      </c>
      <c r="B48" s="5" t="s">
        <v>1235</v>
      </c>
      <c r="C48" s="5" t="s">
        <v>128</v>
      </c>
      <c r="D48" s="5" t="s">
        <v>1411</v>
      </c>
      <c r="E48" s="5" t="s">
        <v>1412</v>
      </c>
      <c r="F48" s="5" t="s">
        <v>1413</v>
      </c>
      <c r="G48" s="5" t="s">
        <v>1274</v>
      </c>
      <c r="H48" s="5" t="s">
        <v>1414</v>
      </c>
      <c r="J48" s="5" t="s">
        <v>1888</v>
      </c>
    </row>
    <row r="49" spans="1:10">
      <c r="A49" s="5">
        <v>48</v>
      </c>
      <c r="B49" s="5" t="s">
        <v>1235</v>
      </c>
      <c r="C49" s="5" t="s">
        <v>128</v>
      </c>
      <c r="D49" s="5" t="s">
        <v>1415</v>
      </c>
      <c r="E49" s="5" t="s">
        <v>1416</v>
      </c>
      <c r="F49" s="5" t="s">
        <v>1417</v>
      </c>
      <c r="G49" s="5" t="s">
        <v>1381</v>
      </c>
      <c r="H49" s="5" t="s">
        <v>1418</v>
      </c>
      <c r="J49" s="5" t="s">
        <v>1888</v>
      </c>
    </row>
    <row r="50" spans="1:10">
      <c r="A50" s="5">
        <v>49</v>
      </c>
      <c r="B50" s="5" t="s">
        <v>1235</v>
      </c>
      <c r="C50" s="5" t="s">
        <v>128</v>
      </c>
      <c r="D50" s="5" t="s">
        <v>1419</v>
      </c>
      <c r="E50" s="5" t="s">
        <v>1420</v>
      </c>
      <c r="F50" s="5" t="s">
        <v>1421</v>
      </c>
      <c r="G50" s="5" t="s">
        <v>1244</v>
      </c>
      <c r="H50" s="5" t="s">
        <v>1422</v>
      </c>
      <c r="J50" s="5" t="s">
        <v>1888</v>
      </c>
    </row>
    <row r="51" spans="1:10">
      <c r="A51" s="5">
        <v>50</v>
      </c>
      <c r="B51" s="5" t="s">
        <v>1235</v>
      </c>
      <c r="C51" s="5" t="s">
        <v>128</v>
      </c>
      <c r="D51" s="5" t="s">
        <v>1423</v>
      </c>
      <c r="E51" s="5" t="s">
        <v>1424</v>
      </c>
      <c r="F51" s="5" t="s">
        <v>1425</v>
      </c>
      <c r="G51" s="5" t="s">
        <v>1426</v>
      </c>
      <c r="J51" s="5" t="s">
        <v>1888</v>
      </c>
    </row>
    <row r="52" spans="1:10">
      <c r="A52" s="5">
        <v>51</v>
      </c>
      <c r="B52" s="5" t="s">
        <v>1235</v>
      </c>
      <c r="C52" s="5" t="s">
        <v>128</v>
      </c>
      <c r="D52" s="5" t="s">
        <v>1427</v>
      </c>
      <c r="E52" s="5" t="s">
        <v>1428</v>
      </c>
      <c r="F52" s="5" t="s">
        <v>1429</v>
      </c>
      <c r="G52" s="5" t="s">
        <v>1274</v>
      </c>
      <c r="J52" s="5" t="s">
        <v>1888</v>
      </c>
    </row>
    <row r="53" spans="1:10">
      <c r="A53" s="5">
        <v>52</v>
      </c>
      <c r="B53" s="5" t="s">
        <v>1235</v>
      </c>
      <c r="C53" s="5" t="s">
        <v>128</v>
      </c>
      <c r="D53" s="5" t="s">
        <v>1430</v>
      </c>
      <c r="E53" s="5" t="s">
        <v>1431</v>
      </c>
      <c r="F53" s="5" t="s">
        <v>1432</v>
      </c>
      <c r="G53" s="5" t="s">
        <v>1381</v>
      </c>
      <c r="J53" s="5" t="s">
        <v>1888</v>
      </c>
    </row>
    <row r="54" spans="1:10">
      <c r="A54" s="5">
        <v>53</v>
      </c>
      <c r="B54" s="5" t="s">
        <v>1235</v>
      </c>
      <c r="C54" s="5" t="s">
        <v>128</v>
      </c>
      <c r="D54" s="5" t="s">
        <v>1433</v>
      </c>
      <c r="E54" s="5" t="s">
        <v>1434</v>
      </c>
      <c r="F54" s="5" t="s">
        <v>1435</v>
      </c>
      <c r="G54" s="5" t="s">
        <v>1274</v>
      </c>
      <c r="J54" s="5" t="s">
        <v>1888</v>
      </c>
    </row>
    <row r="55" spans="1:10">
      <c r="A55" s="5">
        <v>54</v>
      </c>
      <c r="B55" s="5" t="s">
        <v>1235</v>
      </c>
      <c r="C55" s="5" t="s">
        <v>128</v>
      </c>
      <c r="D55" s="5" t="s">
        <v>1436</v>
      </c>
      <c r="E55" s="5" t="s">
        <v>1437</v>
      </c>
      <c r="F55" s="5" t="s">
        <v>1438</v>
      </c>
      <c r="G55" s="5" t="s">
        <v>1282</v>
      </c>
      <c r="J55" s="5" t="s">
        <v>1888</v>
      </c>
    </row>
    <row r="56" spans="1:10">
      <c r="A56" s="5">
        <v>55</v>
      </c>
      <c r="B56" s="5" t="s">
        <v>1235</v>
      </c>
      <c r="C56" s="5" t="s">
        <v>128</v>
      </c>
      <c r="D56" s="5" t="s">
        <v>1439</v>
      </c>
      <c r="E56" s="5" t="s">
        <v>1440</v>
      </c>
      <c r="F56" s="5" t="s">
        <v>1441</v>
      </c>
      <c r="G56" s="5" t="s">
        <v>1322</v>
      </c>
      <c r="J56" s="5" t="s">
        <v>1888</v>
      </c>
    </row>
    <row r="57" spans="1:10">
      <c r="A57" s="5">
        <v>56</v>
      </c>
      <c r="B57" s="5" t="s">
        <v>1235</v>
      </c>
      <c r="C57" s="5" t="s">
        <v>128</v>
      </c>
      <c r="D57" s="5" t="s">
        <v>1442</v>
      </c>
      <c r="E57" s="5" t="s">
        <v>1443</v>
      </c>
      <c r="F57" s="5" t="s">
        <v>1444</v>
      </c>
      <c r="G57" s="5" t="s">
        <v>1287</v>
      </c>
      <c r="J57" s="5" t="s">
        <v>1888</v>
      </c>
    </row>
    <row r="58" spans="1:10">
      <c r="A58" s="5">
        <v>57</v>
      </c>
      <c r="B58" s="5" t="s">
        <v>1235</v>
      </c>
      <c r="C58" s="5" t="s">
        <v>128</v>
      </c>
      <c r="D58" s="5" t="s">
        <v>1445</v>
      </c>
      <c r="E58" s="5" t="s">
        <v>1446</v>
      </c>
      <c r="F58" s="5" t="s">
        <v>1447</v>
      </c>
      <c r="G58" s="5" t="s">
        <v>1287</v>
      </c>
      <c r="J58" s="5" t="s">
        <v>1888</v>
      </c>
    </row>
    <row r="59" spans="1:10">
      <c r="A59" s="5">
        <v>58</v>
      </c>
      <c r="B59" s="5" t="s">
        <v>1235</v>
      </c>
      <c r="C59" s="5" t="s">
        <v>128</v>
      </c>
      <c r="D59" s="5" t="s">
        <v>1448</v>
      </c>
      <c r="E59" s="5" t="s">
        <v>1449</v>
      </c>
      <c r="F59" s="5" t="s">
        <v>1450</v>
      </c>
      <c r="G59" s="5" t="s">
        <v>1274</v>
      </c>
      <c r="J59" s="5" t="s">
        <v>1888</v>
      </c>
    </row>
    <row r="60" spans="1:10">
      <c r="A60" s="5">
        <v>59</v>
      </c>
      <c r="B60" s="5" t="s">
        <v>1235</v>
      </c>
      <c r="C60" s="5" t="s">
        <v>128</v>
      </c>
      <c r="D60" s="5" t="s">
        <v>1451</v>
      </c>
      <c r="E60" s="5" t="s">
        <v>1452</v>
      </c>
      <c r="F60" s="5" t="s">
        <v>1453</v>
      </c>
      <c r="G60" s="5" t="s">
        <v>1287</v>
      </c>
      <c r="J60" s="5" t="s">
        <v>1888</v>
      </c>
    </row>
    <row r="61" spans="1:10">
      <c r="A61" s="5">
        <v>60</v>
      </c>
      <c r="B61" s="5" t="s">
        <v>1235</v>
      </c>
      <c r="C61" s="5" t="s">
        <v>128</v>
      </c>
      <c r="D61" s="5" t="s">
        <v>1454</v>
      </c>
      <c r="E61" s="5" t="s">
        <v>1455</v>
      </c>
      <c r="F61" s="5" t="s">
        <v>1456</v>
      </c>
      <c r="G61" s="5" t="s">
        <v>1457</v>
      </c>
      <c r="J61" s="5" t="s">
        <v>1888</v>
      </c>
    </row>
    <row r="62" spans="1:10">
      <c r="A62" s="5">
        <v>61</v>
      </c>
      <c r="B62" s="5" t="s">
        <v>1235</v>
      </c>
      <c r="C62" s="5" t="s">
        <v>128</v>
      </c>
      <c r="D62" s="5" t="s">
        <v>1458</v>
      </c>
      <c r="E62" s="5" t="s">
        <v>1459</v>
      </c>
      <c r="F62" s="5" t="s">
        <v>1460</v>
      </c>
      <c r="G62" s="5" t="s">
        <v>1381</v>
      </c>
      <c r="J62" s="5" t="s">
        <v>1888</v>
      </c>
    </row>
    <row r="63" spans="1:10">
      <c r="A63" s="5">
        <v>62</v>
      </c>
      <c r="B63" s="5" t="s">
        <v>1235</v>
      </c>
      <c r="C63" s="5" t="s">
        <v>128</v>
      </c>
      <c r="D63" s="5" t="s">
        <v>1461</v>
      </c>
      <c r="E63" s="5" t="s">
        <v>1462</v>
      </c>
      <c r="F63" s="5" t="s">
        <v>1463</v>
      </c>
      <c r="G63" s="5" t="s">
        <v>1381</v>
      </c>
      <c r="J63" s="5" t="s">
        <v>1888</v>
      </c>
    </row>
    <row r="64" spans="1:10">
      <c r="A64" s="5">
        <v>63</v>
      </c>
      <c r="B64" s="5" t="s">
        <v>1235</v>
      </c>
      <c r="C64" s="5" t="s">
        <v>128</v>
      </c>
      <c r="D64" s="5" t="s">
        <v>1464</v>
      </c>
      <c r="E64" s="5" t="s">
        <v>1465</v>
      </c>
      <c r="F64" s="5" t="s">
        <v>1466</v>
      </c>
      <c r="G64" s="5" t="s">
        <v>1287</v>
      </c>
      <c r="H64" s="5" t="s">
        <v>1467</v>
      </c>
      <c r="J64" s="5" t="s">
        <v>1888</v>
      </c>
    </row>
    <row r="65" spans="1:10">
      <c r="A65" s="5">
        <v>64</v>
      </c>
      <c r="B65" s="5" t="s">
        <v>1235</v>
      </c>
      <c r="C65" s="5" t="s">
        <v>128</v>
      </c>
      <c r="D65" s="5" t="s">
        <v>1468</v>
      </c>
      <c r="E65" s="5" t="s">
        <v>1469</v>
      </c>
      <c r="F65" s="5" t="s">
        <v>1470</v>
      </c>
      <c r="G65" s="5" t="s">
        <v>1256</v>
      </c>
      <c r="H65" s="5" t="s">
        <v>1471</v>
      </c>
      <c r="J65" s="5" t="s">
        <v>1888</v>
      </c>
    </row>
    <row r="66" spans="1:10">
      <c r="A66" s="5">
        <v>65</v>
      </c>
      <c r="B66" s="5" t="s">
        <v>1235</v>
      </c>
      <c r="C66" s="5" t="s">
        <v>128</v>
      </c>
      <c r="D66" s="5" t="s">
        <v>1472</v>
      </c>
      <c r="E66" s="5" t="s">
        <v>1473</v>
      </c>
      <c r="F66" s="5" t="s">
        <v>1474</v>
      </c>
      <c r="G66" s="5" t="s">
        <v>1381</v>
      </c>
      <c r="J66" s="5" t="s">
        <v>1888</v>
      </c>
    </row>
    <row r="67" spans="1:10">
      <c r="A67" s="5">
        <v>66</v>
      </c>
      <c r="B67" s="5" t="s">
        <v>1235</v>
      </c>
      <c r="C67" s="5" t="s">
        <v>128</v>
      </c>
      <c r="D67" s="5" t="s">
        <v>1475</v>
      </c>
      <c r="E67" s="5" t="s">
        <v>1476</v>
      </c>
      <c r="F67" s="5" t="s">
        <v>1477</v>
      </c>
      <c r="G67" s="5" t="s">
        <v>1244</v>
      </c>
      <c r="H67" s="5" t="s">
        <v>1240</v>
      </c>
      <c r="J67" s="5" t="s">
        <v>1888</v>
      </c>
    </row>
    <row r="68" spans="1:10">
      <c r="A68" s="5">
        <v>67</v>
      </c>
      <c r="B68" s="5" t="s">
        <v>1235</v>
      </c>
      <c r="C68" s="5" t="s">
        <v>128</v>
      </c>
      <c r="D68" s="5" t="s">
        <v>1478</v>
      </c>
      <c r="E68" s="5" t="s">
        <v>1479</v>
      </c>
      <c r="F68" s="5" t="s">
        <v>1480</v>
      </c>
      <c r="G68" s="5" t="s">
        <v>1336</v>
      </c>
      <c r="J68" s="5" t="s">
        <v>1888</v>
      </c>
    </row>
    <row r="69" spans="1:10">
      <c r="A69" s="5">
        <v>68</v>
      </c>
      <c r="B69" s="5" t="s">
        <v>1235</v>
      </c>
      <c r="C69" s="5" t="s">
        <v>128</v>
      </c>
      <c r="D69" s="5" t="s">
        <v>1481</v>
      </c>
      <c r="E69" s="5" t="s">
        <v>1482</v>
      </c>
      <c r="F69" s="5" t="s">
        <v>1483</v>
      </c>
      <c r="G69" s="5" t="s">
        <v>1256</v>
      </c>
      <c r="J69" s="5" t="s">
        <v>1888</v>
      </c>
    </row>
    <row r="70" spans="1:10">
      <c r="A70" s="5">
        <v>69</v>
      </c>
      <c r="B70" s="5" t="s">
        <v>1235</v>
      </c>
      <c r="C70" s="5" t="s">
        <v>128</v>
      </c>
      <c r="D70" s="5" t="s">
        <v>1484</v>
      </c>
      <c r="E70" s="5" t="s">
        <v>1485</v>
      </c>
      <c r="F70" s="5" t="s">
        <v>1486</v>
      </c>
      <c r="G70" s="5" t="s">
        <v>1244</v>
      </c>
      <c r="J70" s="5" t="s">
        <v>1888</v>
      </c>
    </row>
    <row r="71" spans="1:10">
      <c r="A71" s="5">
        <v>70</v>
      </c>
      <c r="B71" s="5" t="s">
        <v>1235</v>
      </c>
      <c r="C71" s="5" t="s">
        <v>128</v>
      </c>
      <c r="D71" s="5" t="s">
        <v>1487</v>
      </c>
      <c r="E71" s="5" t="s">
        <v>1488</v>
      </c>
      <c r="F71" s="5" t="s">
        <v>1489</v>
      </c>
      <c r="G71" s="5" t="s">
        <v>1372</v>
      </c>
      <c r="H71" s="5" t="s">
        <v>1490</v>
      </c>
      <c r="J71" s="5" t="s">
        <v>1888</v>
      </c>
    </row>
    <row r="72" spans="1:10">
      <c r="A72" s="5">
        <v>71</v>
      </c>
      <c r="B72" s="5" t="s">
        <v>1235</v>
      </c>
      <c r="C72" s="5" t="s">
        <v>128</v>
      </c>
      <c r="D72" s="5" t="s">
        <v>1491</v>
      </c>
      <c r="E72" s="5" t="s">
        <v>1492</v>
      </c>
      <c r="F72" s="5" t="s">
        <v>1493</v>
      </c>
      <c r="G72" s="5" t="s">
        <v>1274</v>
      </c>
      <c r="J72" s="5" t="s">
        <v>1888</v>
      </c>
    </row>
    <row r="73" spans="1:10">
      <c r="A73" s="5">
        <v>72</v>
      </c>
      <c r="B73" s="5" t="s">
        <v>1235</v>
      </c>
      <c r="C73" s="5" t="s">
        <v>128</v>
      </c>
      <c r="D73" s="5" t="s">
        <v>1494</v>
      </c>
      <c r="E73" s="5" t="s">
        <v>1495</v>
      </c>
      <c r="F73" s="5" t="s">
        <v>1496</v>
      </c>
      <c r="G73" s="5" t="s">
        <v>1497</v>
      </c>
      <c r="J73" s="5" t="s">
        <v>1888</v>
      </c>
    </row>
    <row r="74" spans="1:10">
      <c r="A74" s="5">
        <v>73</v>
      </c>
      <c r="B74" s="5" t="s">
        <v>1235</v>
      </c>
      <c r="C74" s="5" t="s">
        <v>128</v>
      </c>
      <c r="D74" s="5" t="s">
        <v>1498</v>
      </c>
      <c r="E74" s="5" t="s">
        <v>1499</v>
      </c>
      <c r="F74" s="5" t="s">
        <v>1500</v>
      </c>
      <c r="G74" s="5" t="s">
        <v>1239</v>
      </c>
      <c r="J74" s="5" t="s">
        <v>1888</v>
      </c>
    </row>
    <row r="75" spans="1:10">
      <c r="A75" s="5">
        <v>74</v>
      </c>
      <c r="B75" s="5" t="s">
        <v>1235</v>
      </c>
      <c r="C75" s="5" t="s">
        <v>128</v>
      </c>
      <c r="D75" s="5" t="s">
        <v>1503</v>
      </c>
      <c r="E75" s="5" t="s">
        <v>1504</v>
      </c>
      <c r="F75" s="5" t="s">
        <v>1501</v>
      </c>
      <c r="G75" s="5" t="s">
        <v>1505</v>
      </c>
      <c r="H75" s="5" t="s">
        <v>1502</v>
      </c>
      <c r="J75" s="5" t="s">
        <v>1888</v>
      </c>
    </row>
    <row r="76" spans="1:10">
      <c r="A76" s="5">
        <v>75</v>
      </c>
      <c r="B76" s="5" t="s">
        <v>1235</v>
      </c>
      <c r="C76" s="5" t="s">
        <v>128</v>
      </c>
      <c r="D76" s="5" t="s">
        <v>1506</v>
      </c>
      <c r="E76" s="5" t="s">
        <v>1507</v>
      </c>
      <c r="F76" s="5" t="s">
        <v>1508</v>
      </c>
      <c r="G76" s="5" t="s">
        <v>1373</v>
      </c>
      <c r="J76" s="5" t="s">
        <v>1888</v>
      </c>
    </row>
    <row r="77" spans="1:10">
      <c r="A77" s="5">
        <v>76</v>
      </c>
      <c r="B77" s="5" t="s">
        <v>1235</v>
      </c>
      <c r="C77" s="5" t="s">
        <v>128</v>
      </c>
      <c r="D77" s="5" t="s">
        <v>1509</v>
      </c>
      <c r="E77" s="5" t="s">
        <v>1510</v>
      </c>
      <c r="F77" s="5" t="s">
        <v>1511</v>
      </c>
      <c r="G77" s="5" t="s">
        <v>1512</v>
      </c>
      <c r="J77" s="5" t="s">
        <v>1888</v>
      </c>
    </row>
    <row r="78" spans="1:10">
      <c r="A78" s="5">
        <v>77</v>
      </c>
      <c r="B78" s="5" t="s">
        <v>1235</v>
      </c>
      <c r="C78" s="5" t="s">
        <v>128</v>
      </c>
      <c r="D78" s="5" t="s">
        <v>1513</v>
      </c>
      <c r="E78" s="5" t="s">
        <v>1514</v>
      </c>
      <c r="F78" s="5" t="s">
        <v>1511</v>
      </c>
      <c r="G78" s="5" t="s">
        <v>1322</v>
      </c>
      <c r="H78" s="5" t="s">
        <v>1240</v>
      </c>
      <c r="J78" s="5" t="s">
        <v>1888</v>
      </c>
    </row>
    <row r="79" spans="1:10">
      <c r="A79" s="5">
        <v>78</v>
      </c>
      <c r="B79" s="5" t="s">
        <v>1235</v>
      </c>
      <c r="C79" s="5" t="s">
        <v>128</v>
      </c>
      <c r="D79" s="5" t="s">
        <v>1515</v>
      </c>
      <c r="E79" s="5" t="s">
        <v>1516</v>
      </c>
      <c r="F79" s="5" t="s">
        <v>1517</v>
      </c>
      <c r="G79" s="5" t="s">
        <v>1244</v>
      </c>
      <c r="J79" s="5" t="s">
        <v>1888</v>
      </c>
    </row>
    <row r="80" spans="1:10">
      <c r="A80" s="5">
        <v>79</v>
      </c>
      <c r="B80" s="5" t="s">
        <v>1235</v>
      </c>
      <c r="C80" s="5" t="s">
        <v>128</v>
      </c>
      <c r="D80" s="5" t="s">
        <v>1518</v>
      </c>
      <c r="E80" s="5" t="s">
        <v>1519</v>
      </c>
      <c r="F80" s="5" t="s">
        <v>1520</v>
      </c>
      <c r="G80" s="5" t="s">
        <v>1282</v>
      </c>
      <c r="J80" s="5" t="s">
        <v>1888</v>
      </c>
    </row>
    <row r="81" spans="1:10">
      <c r="A81" s="5">
        <v>80</v>
      </c>
      <c r="B81" s="5" t="s">
        <v>1235</v>
      </c>
      <c r="C81" s="5" t="s">
        <v>128</v>
      </c>
      <c r="D81" s="5" t="s">
        <v>1521</v>
      </c>
      <c r="E81" s="5" t="s">
        <v>1522</v>
      </c>
      <c r="F81" s="5" t="s">
        <v>1523</v>
      </c>
      <c r="G81" s="5" t="s">
        <v>1244</v>
      </c>
      <c r="J81" s="5" t="s">
        <v>1888</v>
      </c>
    </row>
    <row r="82" spans="1:10">
      <c r="A82" s="5">
        <v>81</v>
      </c>
      <c r="B82" s="5" t="s">
        <v>1235</v>
      </c>
      <c r="C82" s="5" t="s">
        <v>128</v>
      </c>
      <c r="D82" s="5" t="s">
        <v>1524</v>
      </c>
      <c r="E82" s="5" t="s">
        <v>1525</v>
      </c>
      <c r="F82" s="5" t="s">
        <v>1526</v>
      </c>
      <c r="G82" s="5" t="s">
        <v>1239</v>
      </c>
      <c r="J82" s="5" t="s">
        <v>1888</v>
      </c>
    </row>
    <row r="83" spans="1:10">
      <c r="A83" s="5">
        <v>82</v>
      </c>
      <c r="B83" s="5" t="s">
        <v>1235</v>
      </c>
      <c r="C83" s="5" t="s">
        <v>128</v>
      </c>
      <c r="D83" s="5" t="s">
        <v>1527</v>
      </c>
      <c r="E83" s="5" t="s">
        <v>1528</v>
      </c>
      <c r="F83" s="5" t="s">
        <v>1529</v>
      </c>
      <c r="G83" s="5" t="s">
        <v>1530</v>
      </c>
      <c r="H83" s="5" t="s">
        <v>1531</v>
      </c>
      <c r="J83" s="5" t="s">
        <v>1888</v>
      </c>
    </row>
    <row r="84" spans="1:10">
      <c r="A84" s="5">
        <v>83</v>
      </c>
      <c r="B84" s="5" t="s">
        <v>1235</v>
      </c>
      <c r="C84" s="5" t="s">
        <v>128</v>
      </c>
      <c r="D84" s="5" t="s">
        <v>1532</v>
      </c>
      <c r="E84" s="5" t="s">
        <v>1533</v>
      </c>
      <c r="F84" s="5" t="s">
        <v>1534</v>
      </c>
      <c r="G84" s="5" t="s">
        <v>1535</v>
      </c>
      <c r="J84" s="5" t="s">
        <v>1888</v>
      </c>
    </row>
    <row r="85" spans="1:10">
      <c r="A85" s="5">
        <v>84</v>
      </c>
      <c r="B85" s="5" t="s">
        <v>1235</v>
      </c>
      <c r="C85" s="5" t="s">
        <v>128</v>
      </c>
      <c r="D85" s="5" t="s">
        <v>1536</v>
      </c>
      <c r="E85" s="5" t="s">
        <v>1537</v>
      </c>
      <c r="F85" s="5" t="s">
        <v>1538</v>
      </c>
      <c r="G85" s="5" t="s">
        <v>1270</v>
      </c>
      <c r="J85" s="5" t="s">
        <v>1888</v>
      </c>
    </row>
    <row r="86" spans="1:10">
      <c r="A86" s="5">
        <v>85</v>
      </c>
      <c r="B86" s="5" t="s">
        <v>1235</v>
      </c>
      <c r="C86" s="5" t="s">
        <v>128</v>
      </c>
      <c r="D86" s="5" t="s">
        <v>1539</v>
      </c>
      <c r="E86" s="5" t="s">
        <v>1540</v>
      </c>
      <c r="F86" s="5" t="s">
        <v>1541</v>
      </c>
      <c r="G86" s="5" t="s">
        <v>1270</v>
      </c>
      <c r="J86" s="5" t="s">
        <v>1888</v>
      </c>
    </row>
    <row r="87" spans="1:10">
      <c r="A87" s="5">
        <v>86</v>
      </c>
      <c r="B87" s="5" t="s">
        <v>1235</v>
      </c>
      <c r="C87" s="5" t="s">
        <v>128</v>
      </c>
      <c r="D87" s="5" t="s">
        <v>1542</v>
      </c>
      <c r="E87" s="5" t="s">
        <v>1543</v>
      </c>
      <c r="F87" s="5" t="s">
        <v>1544</v>
      </c>
      <c r="G87" s="5" t="s">
        <v>1393</v>
      </c>
      <c r="J87" s="5" t="s">
        <v>1888</v>
      </c>
    </row>
    <row r="88" spans="1:10">
      <c r="A88" s="5">
        <v>87</v>
      </c>
      <c r="B88" s="5" t="s">
        <v>1235</v>
      </c>
      <c r="C88" s="5" t="s">
        <v>128</v>
      </c>
      <c r="D88" s="5" t="s">
        <v>1545</v>
      </c>
      <c r="E88" s="5" t="s">
        <v>1546</v>
      </c>
      <c r="F88" s="5" t="s">
        <v>1547</v>
      </c>
      <c r="G88" s="5" t="s">
        <v>1385</v>
      </c>
      <c r="J88" s="5" t="s">
        <v>1888</v>
      </c>
    </row>
    <row r="89" spans="1:10">
      <c r="A89" s="5">
        <v>88</v>
      </c>
      <c r="B89" s="5" t="s">
        <v>1235</v>
      </c>
      <c r="C89" s="5" t="s">
        <v>128</v>
      </c>
      <c r="D89" s="5" t="s">
        <v>1548</v>
      </c>
      <c r="E89" s="5" t="s">
        <v>1549</v>
      </c>
      <c r="F89" s="5" t="s">
        <v>1550</v>
      </c>
      <c r="G89" s="5" t="s">
        <v>1393</v>
      </c>
      <c r="H89" s="5" t="s">
        <v>1551</v>
      </c>
      <c r="J89" s="5" t="s">
        <v>1888</v>
      </c>
    </row>
    <row r="90" spans="1:10">
      <c r="A90" s="5">
        <v>89</v>
      </c>
      <c r="B90" s="5" t="s">
        <v>1235</v>
      </c>
      <c r="C90" s="5" t="s">
        <v>128</v>
      </c>
      <c r="D90" s="5" t="s">
        <v>1552</v>
      </c>
      <c r="E90" s="5" t="s">
        <v>1553</v>
      </c>
      <c r="F90" s="5" t="s">
        <v>1554</v>
      </c>
      <c r="G90" s="5" t="s">
        <v>1336</v>
      </c>
      <c r="H90" s="5" t="s">
        <v>1555</v>
      </c>
      <c r="J90" s="5" t="s">
        <v>1888</v>
      </c>
    </row>
    <row r="91" spans="1:10">
      <c r="A91" s="5">
        <v>90</v>
      </c>
      <c r="B91" s="5" t="s">
        <v>1235</v>
      </c>
      <c r="C91" s="5" t="s">
        <v>128</v>
      </c>
      <c r="D91" s="5" t="s">
        <v>1556</v>
      </c>
      <c r="E91" s="5" t="s">
        <v>1557</v>
      </c>
      <c r="F91" s="5" t="s">
        <v>1558</v>
      </c>
      <c r="G91" s="5" t="s">
        <v>1305</v>
      </c>
      <c r="H91" s="5" t="s">
        <v>1559</v>
      </c>
      <c r="J91" s="5" t="s">
        <v>1888</v>
      </c>
    </row>
    <row r="92" spans="1:10">
      <c r="A92" s="5">
        <v>91</v>
      </c>
      <c r="B92" s="5" t="s">
        <v>1235</v>
      </c>
      <c r="C92" s="5" t="s">
        <v>128</v>
      </c>
      <c r="D92" s="5" t="s">
        <v>1560</v>
      </c>
      <c r="E92" s="5" t="s">
        <v>1561</v>
      </c>
      <c r="F92" s="5" t="s">
        <v>1562</v>
      </c>
      <c r="G92" s="5" t="s">
        <v>1381</v>
      </c>
      <c r="H92" s="5" t="s">
        <v>1240</v>
      </c>
      <c r="J92" s="5" t="s">
        <v>1888</v>
      </c>
    </row>
    <row r="93" spans="1:10">
      <c r="A93" s="5">
        <v>92</v>
      </c>
      <c r="B93" s="5" t="s">
        <v>1235</v>
      </c>
      <c r="C93" s="5" t="s">
        <v>128</v>
      </c>
      <c r="D93" s="5" t="s">
        <v>1563</v>
      </c>
      <c r="E93" s="5" t="s">
        <v>1564</v>
      </c>
      <c r="F93" s="5" t="s">
        <v>1565</v>
      </c>
      <c r="G93" s="5" t="s">
        <v>1274</v>
      </c>
      <c r="H93" s="5" t="s">
        <v>1566</v>
      </c>
      <c r="J93" s="5" t="s">
        <v>1888</v>
      </c>
    </row>
    <row r="94" spans="1:10">
      <c r="A94" s="5">
        <v>93</v>
      </c>
      <c r="B94" s="5" t="s">
        <v>1235</v>
      </c>
      <c r="C94" s="5" t="s">
        <v>128</v>
      </c>
      <c r="D94" s="5" t="s">
        <v>1567</v>
      </c>
      <c r="E94" s="5" t="s">
        <v>1568</v>
      </c>
      <c r="F94" s="5" t="s">
        <v>1569</v>
      </c>
      <c r="G94" s="5" t="s">
        <v>1282</v>
      </c>
      <c r="H94" s="5" t="s">
        <v>1414</v>
      </c>
      <c r="J94" s="5" t="s">
        <v>1888</v>
      </c>
    </row>
    <row r="95" spans="1:10">
      <c r="A95" s="5">
        <v>94</v>
      </c>
      <c r="B95" s="5" t="s">
        <v>1235</v>
      </c>
      <c r="C95" s="5" t="s">
        <v>128</v>
      </c>
      <c r="D95" s="5" t="s">
        <v>1570</v>
      </c>
      <c r="E95" s="5" t="s">
        <v>1571</v>
      </c>
      <c r="F95" s="5" t="s">
        <v>1572</v>
      </c>
      <c r="G95" s="5" t="s">
        <v>1274</v>
      </c>
      <c r="H95" s="5" t="s">
        <v>1573</v>
      </c>
      <c r="J95" s="5" t="s">
        <v>1888</v>
      </c>
    </row>
    <row r="96" spans="1:10">
      <c r="A96" s="5">
        <v>95</v>
      </c>
      <c r="B96" s="5" t="s">
        <v>1235</v>
      </c>
      <c r="C96" s="5" t="s">
        <v>128</v>
      </c>
      <c r="D96" s="5" t="s">
        <v>1574</v>
      </c>
      <c r="E96" s="5" t="s">
        <v>1575</v>
      </c>
      <c r="F96" s="5" t="s">
        <v>1576</v>
      </c>
      <c r="G96" s="5" t="s">
        <v>1336</v>
      </c>
      <c r="J96" s="5" t="s">
        <v>1888</v>
      </c>
    </row>
    <row r="97" spans="1:10">
      <c r="A97" s="5">
        <v>96</v>
      </c>
      <c r="B97" s="5" t="s">
        <v>1235</v>
      </c>
      <c r="C97" s="5" t="s">
        <v>128</v>
      </c>
      <c r="D97" s="5" t="s">
        <v>1577</v>
      </c>
      <c r="E97" s="5" t="s">
        <v>1578</v>
      </c>
      <c r="F97" s="5" t="s">
        <v>1579</v>
      </c>
      <c r="G97" s="5" t="s">
        <v>1239</v>
      </c>
      <c r="H97" s="5" t="s">
        <v>1580</v>
      </c>
      <c r="J97" s="5" t="s">
        <v>1888</v>
      </c>
    </row>
    <row r="98" spans="1:10">
      <c r="A98" s="5">
        <v>97</v>
      </c>
      <c r="B98" s="5" t="s">
        <v>1235</v>
      </c>
      <c r="C98" s="5" t="s">
        <v>128</v>
      </c>
      <c r="D98" s="5" t="s">
        <v>1581</v>
      </c>
      <c r="E98" s="5" t="s">
        <v>1582</v>
      </c>
      <c r="F98" s="5" t="s">
        <v>1583</v>
      </c>
      <c r="G98" s="5" t="s">
        <v>1244</v>
      </c>
      <c r="J98" s="5" t="s">
        <v>1888</v>
      </c>
    </row>
    <row r="99" spans="1:10">
      <c r="A99" s="5">
        <v>98</v>
      </c>
      <c r="B99" s="5" t="s">
        <v>1235</v>
      </c>
      <c r="C99" s="5" t="s">
        <v>128</v>
      </c>
      <c r="D99" s="5" t="s">
        <v>1584</v>
      </c>
      <c r="E99" s="5" t="s">
        <v>1585</v>
      </c>
      <c r="F99" s="5" t="s">
        <v>1586</v>
      </c>
      <c r="G99" s="5" t="s">
        <v>1587</v>
      </c>
      <c r="J99" s="5" t="s">
        <v>1888</v>
      </c>
    </row>
    <row r="100" spans="1:10">
      <c r="A100" s="5">
        <v>99</v>
      </c>
      <c r="B100" s="5" t="s">
        <v>1235</v>
      </c>
      <c r="C100" s="5" t="s">
        <v>128</v>
      </c>
      <c r="D100" s="5" t="s">
        <v>1588</v>
      </c>
      <c r="E100" s="5" t="s">
        <v>1589</v>
      </c>
      <c r="F100" s="5" t="s">
        <v>1590</v>
      </c>
      <c r="G100" s="5" t="s">
        <v>1591</v>
      </c>
      <c r="J100" s="5" t="s">
        <v>1888</v>
      </c>
    </row>
    <row r="101" spans="1:10">
      <c r="A101" s="5">
        <v>100</v>
      </c>
      <c r="B101" s="5" t="s">
        <v>1235</v>
      </c>
      <c r="C101" s="5" t="s">
        <v>128</v>
      </c>
      <c r="D101" s="5" t="s">
        <v>1592</v>
      </c>
      <c r="E101" s="5" t="s">
        <v>1593</v>
      </c>
      <c r="F101" s="5" t="s">
        <v>1594</v>
      </c>
      <c r="G101" s="5" t="s">
        <v>1595</v>
      </c>
      <c r="J101" s="5" t="s">
        <v>1888</v>
      </c>
    </row>
    <row r="102" spans="1:10">
      <c r="A102" s="5">
        <v>101</v>
      </c>
      <c r="B102" s="5" t="s">
        <v>1235</v>
      </c>
      <c r="C102" s="5" t="s">
        <v>128</v>
      </c>
      <c r="D102" s="5" t="s">
        <v>1596</v>
      </c>
      <c r="E102" s="5" t="s">
        <v>1597</v>
      </c>
      <c r="F102" s="5" t="s">
        <v>1598</v>
      </c>
      <c r="G102" s="5" t="s">
        <v>1287</v>
      </c>
      <c r="J102" s="5" t="s">
        <v>1888</v>
      </c>
    </row>
    <row r="103" spans="1:10">
      <c r="A103" s="5">
        <v>102</v>
      </c>
      <c r="B103" s="5" t="s">
        <v>1235</v>
      </c>
      <c r="C103" s="5" t="s">
        <v>128</v>
      </c>
      <c r="D103" s="5" t="s">
        <v>1599</v>
      </c>
      <c r="E103" s="5" t="s">
        <v>1600</v>
      </c>
      <c r="F103" s="5" t="s">
        <v>1601</v>
      </c>
      <c r="G103" s="5" t="s">
        <v>1381</v>
      </c>
      <c r="J103" s="5" t="s">
        <v>1888</v>
      </c>
    </row>
    <row r="104" spans="1:10">
      <c r="A104" s="5">
        <v>103</v>
      </c>
      <c r="B104" s="5" t="s">
        <v>1235</v>
      </c>
      <c r="C104" s="5" t="s">
        <v>128</v>
      </c>
      <c r="D104" s="5" t="s">
        <v>1602</v>
      </c>
      <c r="E104" s="5" t="s">
        <v>1603</v>
      </c>
      <c r="F104" s="5" t="s">
        <v>1604</v>
      </c>
      <c r="G104" s="5" t="s">
        <v>1274</v>
      </c>
      <c r="H104" s="5" t="s">
        <v>1605</v>
      </c>
      <c r="J104" s="5" t="s">
        <v>1888</v>
      </c>
    </row>
    <row r="105" spans="1:10">
      <c r="A105" s="5">
        <v>104</v>
      </c>
      <c r="B105" s="5" t="s">
        <v>1235</v>
      </c>
      <c r="C105" s="5" t="s">
        <v>128</v>
      </c>
      <c r="D105" s="5" t="s">
        <v>1606</v>
      </c>
      <c r="E105" s="5" t="s">
        <v>1607</v>
      </c>
      <c r="F105" s="5" t="s">
        <v>1608</v>
      </c>
      <c r="G105" s="5" t="s">
        <v>1256</v>
      </c>
      <c r="J105" s="5" t="s">
        <v>1888</v>
      </c>
    </row>
    <row r="106" spans="1:10">
      <c r="A106" s="5">
        <v>105</v>
      </c>
      <c r="B106" s="5" t="s">
        <v>1235</v>
      </c>
      <c r="C106" s="5" t="s">
        <v>128</v>
      </c>
      <c r="D106" s="5" t="s">
        <v>1609</v>
      </c>
      <c r="E106" s="5" t="s">
        <v>1610</v>
      </c>
      <c r="F106" s="5" t="s">
        <v>1611</v>
      </c>
      <c r="G106" s="5" t="s">
        <v>1274</v>
      </c>
      <c r="J106" s="5" t="s">
        <v>1888</v>
      </c>
    </row>
    <row r="107" spans="1:10">
      <c r="A107" s="5">
        <v>106</v>
      </c>
      <c r="B107" s="5" t="s">
        <v>1235</v>
      </c>
      <c r="C107" s="5" t="s">
        <v>128</v>
      </c>
      <c r="D107" s="5" t="s">
        <v>1612</v>
      </c>
      <c r="E107" s="5" t="s">
        <v>1613</v>
      </c>
      <c r="F107" s="5" t="s">
        <v>1614</v>
      </c>
      <c r="G107" s="5" t="s">
        <v>1270</v>
      </c>
      <c r="H107" s="5" t="s">
        <v>1240</v>
      </c>
      <c r="J107" s="5" t="s">
        <v>1888</v>
      </c>
    </row>
    <row r="108" spans="1:10">
      <c r="A108" s="5">
        <v>107</v>
      </c>
      <c r="B108" s="5" t="s">
        <v>1235</v>
      </c>
      <c r="C108" s="5" t="s">
        <v>128</v>
      </c>
      <c r="D108" s="5" t="s">
        <v>1615</v>
      </c>
      <c r="E108" s="5" t="s">
        <v>1616</v>
      </c>
      <c r="F108" s="5" t="s">
        <v>1617</v>
      </c>
      <c r="G108" s="5" t="s">
        <v>1385</v>
      </c>
      <c r="H108" s="5" t="s">
        <v>1618</v>
      </c>
      <c r="J108" s="5" t="s">
        <v>1888</v>
      </c>
    </row>
    <row r="109" spans="1:10">
      <c r="A109" s="5">
        <v>108</v>
      </c>
      <c r="B109" s="5" t="s">
        <v>1235</v>
      </c>
      <c r="C109" s="5" t="s">
        <v>128</v>
      </c>
      <c r="D109" s="5" t="s">
        <v>1619</v>
      </c>
      <c r="E109" s="5" t="s">
        <v>1620</v>
      </c>
      <c r="F109" s="5" t="s">
        <v>1621</v>
      </c>
      <c r="G109" s="5" t="s">
        <v>1381</v>
      </c>
      <c r="J109" s="5" t="s">
        <v>1888</v>
      </c>
    </row>
    <row r="110" spans="1:10">
      <c r="A110" s="5">
        <v>109</v>
      </c>
      <c r="B110" s="5" t="s">
        <v>1235</v>
      </c>
      <c r="C110" s="5" t="s">
        <v>128</v>
      </c>
      <c r="D110" s="5" t="s">
        <v>1622</v>
      </c>
      <c r="E110" s="5" t="s">
        <v>1623</v>
      </c>
      <c r="F110" s="5" t="s">
        <v>1624</v>
      </c>
      <c r="G110" s="5" t="s">
        <v>1256</v>
      </c>
      <c r="H110" s="5" t="s">
        <v>1625</v>
      </c>
      <c r="J110" s="5" t="s">
        <v>1888</v>
      </c>
    </row>
    <row r="111" spans="1:10">
      <c r="A111" s="5">
        <v>110</v>
      </c>
      <c r="B111" s="5" t="s">
        <v>1235</v>
      </c>
      <c r="C111" s="5" t="s">
        <v>128</v>
      </c>
      <c r="D111" s="5" t="s">
        <v>1626</v>
      </c>
      <c r="E111" s="5" t="s">
        <v>1627</v>
      </c>
      <c r="F111" s="5" t="s">
        <v>1628</v>
      </c>
      <c r="G111" s="5" t="s">
        <v>1629</v>
      </c>
      <c r="J111" s="5" t="s">
        <v>1888</v>
      </c>
    </row>
    <row r="112" spans="1:10">
      <c r="A112" s="5">
        <v>111</v>
      </c>
      <c r="B112" s="5" t="s">
        <v>1235</v>
      </c>
      <c r="C112" s="5" t="s">
        <v>128</v>
      </c>
      <c r="D112" s="5" t="s">
        <v>1630</v>
      </c>
      <c r="E112" s="5" t="s">
        <v>1631</v>
      </c>
      <c r="F112" s="5" t="s">
        <v>1632</v>
      </c>
      <c r="G112" s="5" t="s">
        <v>1633</v>
      </c>
      <c r="J112" s="5" t="s">
        <v>1888</v>
      </c>
    </row>
    <row r="113" spans="1:10">
      <c r="A113" s="5">
        <v>112</v>
      </c>
      <c r="B113" s="5" t="s">
        <v>1235</v>
      </c>
      <c r="C113" s="5" t="s">
        <v>128</v>
      </c>
      <c r="D113" s="5" t="s">
        <v>1634</v>
      </c>
      <c r="E113" s="5" t="s">
        <v>1635</v>
      </c>
      <c r="F113" s="5" t="s">
        <v>1636</v>
      </c>
      <c r="G113" s="5" t="s">
        <v>1340</v>
      </c>
      <c r="H113" s="5" t="s">
        <v>1637</v>
      </c>
      <c r="J113" s="5" t="s">
        <v>1888</v>
      </c>
    </row>
    <row r="114" spans="1:10">
      <c r="A114" s="5">
        <v>113</v>
      </c>
      <c r="B114" s="5" t="s">
        <v>1235</v>
      </c>
      <c r="C114" s="5" t="s">
        <v>128</v>
      </c>
      <c r="D114" s="5" t="s">
        <v>1638</v>
      </c>
      <c r="E114" s="5" t="s">
        <v>1639</v>
      </c>
      <c r="F114" s="5" t="s">
        <v>1640</v>
      </c>
      <c r="G114" s="5" t="s">
        <v>1641</v>
      </c>
      <c r="H114" s="5" t="s">
        <v>1642</v>
      </c>
      <c r="J114" s="5" t="s">
        <v>1888</v>
      </c>
    </row>
    <row r="115" spans="1:10">
      <c r="A115" s="5">
        <v>114</v>
      </c>
      <c r="B115" s="5" t="s">
        <v>1235</v>
      </c>
      <c r="C115" s="5" t="s">
        <v>128</v>
      </c>
      <c r="D115" s="5" t="s">
        <v>1643</v>
      </c>
      <c r="E115" s="5" t="s">
        <v>1644</v>
      </c>
      <c r="F115" s="5" t="s">
        <v>1645</v>
      </c>
      <c r="G115" s="5" t="s">
        <v>1646</v>
      </c>
      <c r="J115" s="5" t="s">
        <v>1888</v>
      </c>
    </row>
    <row r="116" spans="1:10">
      <c r="A116" s="5">
        <v>115</v>
      </c>
      <c r="B116" s="5" t="s">
        <v>1235</v>
      </c>
      <c r="C116" s="5" t="s">
        <v>128</v>
      </c>
      <c r="D116" s="5" t="s">
        <v>1647</v>
      </c>
      <c r="E116" s="5" t="s">
        <v>1648</v>
      </c>
      <c r="F116" s="5" t="s">
        <v>1649</v>
      </c>
      <c r="G116" s="5" t="s">
        <v>1336</v>
      </c>
      <c r="J116" s="5" t="s">
        <v>1888</v>
      </c>
    </row>
    <row r="117" spans="1:10">
      <c r="A117" s="5">
        <v>116</v>
      </c>
      <c r="B117" s="5" t="s">
        <v>1235</v>
      </c>
      <c r="C117" s="5" t="s">
        <v>128</v>
      </c>
      <c r="D117" s="5" t="s">
        <v>1650</v>
      </c>
      <c r="E117" s="5" t="s">
        <v>1651</v>
      </c>
      <c r="F117" s="5" t="s">
        <v>1652</v>
      </c>
      <c r="G117" s="5" t="s">
        <v>1244</v>
      </c>
      <c r="H117" s="5" t="s">
        <v>1653</v>
      </c>
      <c r="J117" s="5" t="s">
        <v>1888</v>
      </c>
    </row>
    <row r="118" spans="1:10">
      <c r="A118" s="5">
        <v>117</v>
      </c>
      <c r="B118" s="5" t="s">
        <v>1235</v>
      </c>
      <c r="C118" s="5" t="s">
        <v>128</v>
      </c>
      <c r="D118" s="5" t="s">
        <v>1654</v>
      </c>
      <c r="E118" s="5" t="s">
        <v>1655</v>
      </c>
      <c r="F118" s="5" t="s">
        <v>1656</v>
      </c>
      <c r="G118" s="5" t="s">
        <v>1393</v>
      </c>
      <c r="H118" s="5" t="s">
        <v>1657</v>
      </c>
      <c r="J118" s="5" t="s">
        <v>1888</v>
      </c>
    </row>
    <row r="119" spans="1:10">
      <c r="A119" s="5">
        <v>118</v>
      </c>
      <c r="B119" s="5" t="s">
        <v>1235</v>
      </c>
      <c r="C119" s="5" t="s">
        <v>128</v>
      </c>
      <c r="D119" s="5" t="s">
        <v>1658</v>
      </c>
      <c r="E119" s="5" t="s">
        <v>1659</v>
      </c>
      <c r="F119" s="5" t="s">
        <v>1660</v>
      </c>
      <c r="G119" s="5" t="s">
        <v>1381</v>
      </c>
      <c r="J119" s="5" t="s">
        <v>1888</v>
      </c>
    </row>
    <row r="120" spans="1:10">
      <c r="A120" s="5">
        <v>119</v>
      </c>
      <c r="B120" s="5" t="s">
        <v>1235</v>
      </c>
      <c r="C120" s="5" t="s">
        <v>128</v>
      </c>
      <c r="D120" s="5" t="s">
        <v>1661</v>
      </c>
      <c r="E120" s="5" t="s">
        <v>1662</v>
      </c>
      <c r="F120" s="5" t="s">
        <v>1663</v>
      </c>
      <c r="G120" s="5" t="s">
        <v>1393</v>
      </c>
      <c r="J120" s="5" t="s">
        <v>1888</v>
      </c>
    </row>
    <row r="121" spans="1:10">
      <c r="A121" s="5">
        <v>120</v>
      </c>
      <c r="B121" s="5" t="s">
        <v>1235</v>
      </c>
      <c r="C121" s="5" t="s">
        <v>128</v>
      </c>
      <c r="D121" s="5" t="s">
        <v>1664</v>
      </c>
      <c r="E121" s="5" t="s">
        <v>1665</v>
      </c>
      <c r="F121" s="5" t="s">
        <v>1666</v>
      </c>
      <c r="G121" s="5" t="s">
        <v>1381</v>
      </c>
      <c r="J121" s="5" t="s">
        <v>1888</v>
      </c>
    </row>
    <row r="122" spans="1:10">
      <c r="A122" s="5">
        <v>121</v>
      </c>
      <c r="B122" s="5" t="s">
        <v>1235</v>
      </c>
      <c r="C122" s="5" t="s">
        <v>128</v>
      </c>
      <c r="D122" s="5" t="s">
        <v>1667</v>
      </c>
      <c r="E122" s="5" t="s">
        <v>1668</v>
      </c>
      <c r="F122" s="5" t="s">
        <v>1669</v>
      </c>
      <c r="G122" s="5" t="s">
        <v>1282</v>
      </c>
      <c r="H122" s="5" t="s">
        <v>1240</v>
      </c>
      <c r="J122" s="5" t="s">
        <v>1888</v>
      </c>
    </row>
    <row r="123" spans="1:10">
      <c r="A123" s="5">
        <v>122</v>
      </c>
      <c r="B123" s="5" t="s">
        <v>1235</v>
      </c>
      <c r="C123" s="5" t="s">
        <v>128</v>
      </c>
      <c r="D123" s="5" t="s">
        <v>1670</v>
      </c>
      <c r="E123" s="5" t="s">
        <v>1671</v>
      </c>
      <c r="F123" s="5" t="s">
        <v>1672</v>
      </c>
      <c r="G123" s="5" t="s">
        <v>1309</v>
      </c>
      <c r="H123" s="5" t="s">
        <v>1673</v>
      </c>
      <c r="J123" s="5" t="s">
        <v>1888</v>
      </c>
    </row>
    <row r="124" spans="1:10">
      <c r="A124" s="5">
        <v>123</v>
      </c>
      <c r="B124" s="5" t="s">
        <v>1235</v>
      </c>
      <c r="C124" s="5" t="s">
        <v>128</v>
      </c>
      <c r="D124" s="5" t="s">
        <v>1674</v>
      </c>
      <c r="E124" s="5" t="s">
        <v>1675</v>
      </c>
      <c r="F124" s="5" t="s">
        <v>1676</v>
      </c>
      <c r="G124" s="5" t="s">
        <v>1287</v>
      </c>
      <c r="J124" s="5" t="s">
        <v>1888</v>
      </c>
    </row>
    <row r="125" spans="1:10">
      <c r="A125" s="5">
        <v>124</v>
      </c>
      <c r="B125" s="5" t="s">
        <v>1235</v>
      </c>
      <c r="C125" s="5" t="s">
        <v>128</v>
      </c>
      <c r="D125" s="5" t="s">
        <v>1677</v>
      </c>
      <c r="E125" s="5" t="s">
        <v>1678</v>
      </c>
      <c r="F125" s="5" t="s">
        <v>1679</v>
      </c>
      <c r="G125" s="5" t="s">
        <v>1381</v>
      </c>
      <c r="H125" s="5" t="s">
        <v>1680</v>
      </c>
      <c r="J125" s="5" t="s">
        <v>1888</v>
      </c>
    </row>
    <row r="126" spans="1:10">
      <c r="A126" s="5">
        <v>125</v>
      </c>
      <c r="B126" s="5" t="s">
        <v>1235</v>
      </c>
      <c r="C126" s="5" t="s">
        <v>128</v>
      </c>
      <c r="D126" s="5" t="s">
        <v>1681</v>
      </c>
      <c r="E126" s="5" t="s">
        <v>1682</v>
      </c>
      <c r="F126" s="5" t="s">
        <v>1683</v>
      </c>
      <c r="G126" s="5" t="s">
        <v>1535</v>
      </c>
      <c r="J126" s="5" t="s">
        <v>1888</v>
      </c>
    </row>
    <row r="127" spans="1:10">
      <c r="A127" s="5">
        <v>126</v>
      </c>
      <c r="B127" s="5" t="s">
        <v>1235</v>
      </c>
      <c r="C127" s="5" t="s">
        <v>128</v>
      </c>
      <c r="D127" s="5" t="s">
        <v>1687</v>
      </c>
      <c r="E127" s="5" t="s">
        <v>1684</v>
      </c>
      <c r="F127" s="5" t="s">
        <v>1685</v>
      </c>
      <c r="G127" s="5" t="s">
        <v>1686</v>
      </c>
      <c r="J127" s="5" t="s">
        <v>1888</v>
      </c>
    </row>
    <row r="128" spans="1:10">
      <c r="A128" s="5">
        <v>127</v>
      </c>
      <c r="B128" s="5" t="s">
        <v>1235</v>
      </c>
      <c r="C128" s="5" t="s">
        <v>128</v>
      </c>
      <c r="D128" s="5" t="s">
        <v>1688</v>
      </c>
      <c r="E128" s="5" t="s">
        <v>1689</v>
      </c>
      <c r="F128" s="5" t="s">
        <v>1690</v>
      </c>
      <c r="G128" s="5" t="s">
        <v>1274</v>
      </c>
      <c r="H128" s="5" t="s">
        <v>1691</v>
      </c>
      <c r="J128" s="5" t="s">
        <v>1888</v>
      </c>
    </row>
    <row r="129" spans="1:10">
      <c r="A129" s="5">
        <v>128</v>
      </c>
      <c r="B129" s="5" t="s">
        <v>1235</v>
      </c>
      <c r="C129" s="5" t="s">
        <v>128</v>
      </c>
      <c r="D129" s="5" t="s">
        <v>1692</v>
      </c>
      <c r="E129" s="5" t="s">
        <v>1693</v>
      </c>
      <c r="F129" s="5" t="s">
        <v>1694</v>
      </c>
      <c r="G129" s="5" t="s">
        <v>1287</v>
      </c>
      <c r="H129" s="5" t="s">
        <v>1695</v>
      </c>
      <c r="J129" s="5" t="s">
        <v>1888</v>
      </c>
    </row>
    <row r="130" spans="1:10">
      <c r="A130" s="5">
        <v>129</v>
      </c>
      <c r="B130" s="5" t="s">
        <v>1235</v>
      </c>
      <c r="C130" s="5" t="s">
        <v>128</v>
      </c>
      <c r="D130" s="5" t="s">
        <v>1696</v>
      </c>
      <c r="E130" s="5" t="s">
        <v>1697</v>
      </c>
      <c r="F130" s="5" t="s">
        <v>1698</v>
      </c>
      <c r="G130" s="5" t="s">
        <v>1287</v>
      </c>
      <c r="H130" s="5" t="s">
        <v>1240</v>
      </c>
      <c r="J130" s="5" t="s">
        <v>1888</v>
      </c>
    </row>
    <row r="131" spans="1:10">
      <c r="A131" s="5">
        <v>130</v>
      </c>
      <c r="B131" s="5" t="s">
        <v>1235</v>
      </c>
      <c r="C131" s="5" t="s">
        <v>128</v>
      </c>
      <c r="D131" s="5" t="s">
        <v>1699</v>
      </c>
      <c r="E131" s="5" t="s">
        <v>1700</v>
      </c>
      <c r="F131" s="5" t="s">
        <v>1701</v>
      </c>
      <c r="G131" s="5" t="s">
        <v>1336</v>
      </c>
      <c r="H131" s="5" t="s">
        <v>1555</v>
      </c>
      <c r="J131" s="5" t="s">
        <v>1888</v>
      </c>
    </row>
    <row r="132" spans="1:10">
      <c r="A132" s="5">
        <v>131</v>
      </c>
      <c r="B132" s="5" t="s">
        <v>1235</v>
      </c>
      <c r="C132" s="5" t="s">
        <v>128</v>
      </c>
      <c r="D132" s="5" t="s">
        <v>1702</v>
      </c>
      <c r="E132" s="5" t="s">
        <v>1703</v>
      </c>
      <c r="F132" s="5" t="s">
        <v>1704</v>
      </c>
      <c r="G132" s="5" t="s">
        <v>1309</v>
      </c>
      <c r="J132" s="5" t="s">
        <v>1888</v>
      </c>
    </row>
    <row r="133" spans="1:10">
      <c r="A133" s="5">
        <v>132</v>
      </c>
      <c r="B133" s="5" t="s">
        <v>1235</v>
      </c>
      <c r="C133" s="5" t="s">
        <v>128</v>
      </c>
      <c r="D133" s="5" t="s">
        <v>1705</v>
      </c>
      <c r="E133" s="5" t="s">
        <v>1706</v>
      </c>
      <c r="F133" s="5" t="s">
        <v>1707</v>
      </c>
      <c r="G133" s="5" t="s">
        <v>1274</v>
      </c>
      <c r="J133" s="5" t="s">
        <v>1888</v>
      </c>
    </row>
    <row r="134" spans="1:10">
      <c r="A134" s="5">
        <v>133</v>
      </c>
      <c r="B134" s="5" t="s">
        <v>1235</v>
      </c>
      <c r="C134" s="5" t="s">
        <v>128</v>
      </c>
      <c r="D134" s="5" t="s">
        <v>1708</v>
      </c>
      <c r="E134" s="5" t="s">
        <v>1709</v>
      </c>
      <c r="F134" s="5" t="s">
        <v>1710</v>
      </c>
      <c r="G134" s="5" t="s">
        <v>1274</v>
      </c>
      <c r="J134" s="5" t="s">
        <v>1888</v>
      </c>
    </row>
    <row r="135" spans="1:10">
      <c r="A135" s="5">
        <v>134</v>
      </c>
      <c r="B135" s="5" t="s">
        <v>1235</v>
      </c>
      <c r="C135" s="5" t="s">
        <v>128</v>
      </c>
      <c r="D135" s="5" t="s">
        <v>1711</v>
      </c>
      <c r="E135" s="5" t="s">
        <v>1712</v>
      </c>
      <c r="F135" s="5" t="s">
        <v>1713</v>
      </c>
      <c r="G135" s="5" t="s">
        <v>1274</v>
      </c>
      <c r="H135" s="5" t="s">
        <v>1714</v>
      </c>
      <c r="J135" s="5" t="s">
        <v>1888</v>
      </c>
    </row>
    <row r="136" spans="1:10">
      <c r="A136" s="5">
        <v>135</v>
      </c>
      <c r="B136" s="5" t="s">
        <v>1235</v>
      </c>
      <c r="C136" s="5" t="s">
        <v>128</v>
      </c>
      <c r="D136" s="5" t="s">
        <v>1715</v>
      </c>
      <c r="E136" s="5" t="s">
        <v>1716</v>
      </c>
      <c r="F136" s="5" t="s">
        <v>1717</v>
      </c>
      <c r="G136" s="5" t="s">
        <v>1239</v>
      </c>
      <c r="J136" s="5" t="s">
        <v>1888</v>
      </c>
    </row>
    <row r="137" spans="1:10">
      <c r="A137" s="5">
        <v>136</v>
      </c>
      <c r="B137" s="5" t="s">
        <v>1235</v>
      </c>
      <c r="C137" s="5" t="s">
        <v>128</v>
      </c>
      <c r="D137" s="5" t="s">
        <v>1718</v>
      </c>
      <c r="E137" s="5" t="s">
        <v>1719</v>
      </c>
      <c r="F137" s="5" t="s">
        <v>1720</v>
      </c>
      <c r="G137" s="5" t="s">
        <v>1270</v>
      </c>
      <c r="H137" s="5" t="s">
        <v>1721</v>
      </c>
      <c r="J137" s="5" t="s">
        <v>1888</v>
      </c>
    </row>
    <row r="138" spans="1:10">
      <c r="A138" s="5">
        <v>137</v>
      </c>
      <c r="B138" s="5" t="s">
        <v>1235</v>
      </c>
      <c r="C138" s="5" t="s">
        <v>128</v>
      </c>
      <c r="D138" s="5" t="s">
        <v>1722</v>
      </c>
      <c r="E138" s="5" t="s">
        <v>1723</v>
      </c>
      <c r="F138" s="5" t="s">
        <v>1724</v>
      </c>
      <c r="G138" s="5" t="s">
        <v>1381</v>
      </c>
      <c r="J138" s="5" t="s">
        <v>1888</v>
      </c>
    </row>
    <row r="139" spans="1:10">
      <c r="A139" s="5">
        <v>138</v>
      </c>
      <c r="B139" s="5" t="s">
        <v>1235</v>
      </c>
      <c r="C139" s="5" t="s">
        <v>128</v>
      </c>
      <c r="D139" s="5" t="s">
        <v>1725</v>
      </c>
      <c r="E139" s="5" t="s">
        <v>1726</v>
      </c>
      <c r="F139" s="5" t="s">
        <v>1727</v>
      </c>
      <c r="G139" s="5" t="s">
        <v>1393</v>
      </c>
      <c r="J139" s="5" t="s">
        <v>1888</v>
      </c>
    </row>
    <row r="140" spans="1:10">
      <c r="A140" s="5">
        <v>139</v>
      </c>
      <c r="B140" s="5" t="s">
        <v>1235</v>
      </c>
      <c r="C140" s="5" t="s">
        <v>128</v>
      </c>
      <c r="D140" s="5" t="s">
        <v>1728</v>
      </c>
      <c r="E140" s="5" t="s">
        <v>1729</v>
      </c>
      <c r="F140" s="5" t="s">
        <v>1730</v>
      </c>
      <c r="G140" s="5" t="s">
        <v>1239</v>
      </c>
      <c r="J140" s="5" t="s">
        <v>1888</v>
      </c>
    </row>
    <row r="141" spans="1:10">
      <c r="A141" s="5">
        <v>140</v>
      </c>
      <c r="B141" s="5" t="s">
        <v>1235</v>
      </c>
      <c r="C141" s="5" t="s">
        <v>128</v>
      </c>
      <c r="D141" s="5" t="s">
        <v>1731</v>
      </c>
      <c r="E141" s="5" t="s">
        <v>1732</v>
      </c>
      <c r="F141" s="5" t="s">
        <v>1733</v>
      </c>
      <c r="G141" s="5" t="s">
        <v>1350</v>
      </c>
      <c r="J141" s="5" t="s">
        <v>1888</v>
      </c>
    </row>
    <row r="142" spans="1:10">
      <c r="A142" s="5">
        <v>141</v>
      </c>
      <c r="B142" s="5" t="s">
        <v>1235</v>
      </c>
      <c r="C142" s="5" t="s">
        <v>128</v>
      </c>
      <c r="D142" s="5" t="s">
        <v>1734</v>
      </c>
      <c r="E142" s="5" t="s">
        <v>1735</v>
      </c>
      <c r="F142" s="5" t="s">
        <v>1736</v>
      </c>
      <c r="G142" s="5" t="s">
        <v>1646</v>
      </c>
      <c r="H142" s="5" t="s">
        <v>1490</v>
      </c>
      <c r="J142" s="5" t="s">
        <v>1888</v>
      </c>
    </row>
    <row r="143" spans="1:10">
      <c r="A143" s="5">
        <v>142</v>
      </c>
      <c r="B143" s="5" t="s">
        <v>1235</v>
      </c>
      <c r="C143" s="5" t="s">
        <v>128</v>
      </c>
      <c r="D143" s="5" t="s">
        <v>1737</v>
      </c>
      <c r="E143" s="5" t="s">
        <v>1738</v>
      </c>
      <c r="F143" s="5" t="s">
        <v>1739</v>
      </c>
      <c r="G143" s="5" t="s">
        <v>1274</v>
      </c>
      <c r="H143" s="5" t="s">
        <v>1740</v>
      </c>
      <c r="J143" s="5" t="s">
        <v>1888</v>
      </c>
    </row>
    <row r="144" spans="1:10">
      <c r="A144" s="5">
        <v>143</v>
      </c>
      <c r="B144" s="5" t="s">
        <v>1235</v>
      </c>
      <c r="C144" s="5" t="s">
        <v>128</v>
      </c>
      <c r="D144" s="5" t="s">
        <v>1741</v>
      </c>
      <c r="E144" s="5" t="s">
        <v>1742</v>
      </c>
      <c r="F144" s="5" t="s">
        <v>1743</v>
      </c>
      <c r="G144" s="5" t="s">
        <v>1381</v>
      </c>
      <c r="J144" s="5" t="s">
        <v>1888</v>
      </c>
    </row>
    <row r="145" spans="1:10">
      <c r="A145" s="5">
        <v>144</v>
      </c>
      <c r="B145" s="5" t="s">
        <v>1235</v>
      </c>
      <c r="C145" s="5" t="s">
        <v>128</v>
      </c>
      <c r="D145" s="5" t="s">
        <v>1744</v>
      </c>
      <c r="E145" s="5" t="s">
        <v>1745</v>
      </c>
      <c r="F145" s="5" t="s">
        <v>1746</v>
      </c>
      <c r="G145" s="5" t="s">
        <v>1309</v>
      </c>
      <c r="H145" s="5" t="s">
        <v>1747</v>
      </c>
      <c r="J145" s="5" t="s">
        <v>1888</v>
      </c>
    </row>
    <row r="146" spans="1:10">
      <c r="A146" s="5">
        <v>145</v>
      </c>
      <c r="B146" s="5" t="s">
        <v>1235</v>
      </c>
      <c r="C146" s="5" t="s">
        <v>128</v>
      </c>
      <c r="D146" s="5" t="s">
        <v>1748</v>
      </c>
      <c r="E146" s="5" t="s">
        <v>1749</v>
      </c>
      <c r="F146" s="5" t="s">
        <v>1750</v>
      </c>
      <c r="G146" s="5" t="s">
        <v>1646</v>
      </c>
      <c r="J146" s="5" t="s">
        <v>1888</v>
      </c>
    </row>
    <row r="147" spans="1:10">
      <c r="A147" s="5">
        <v>146</v>
      </c>
      <c r="B147" s="5" t="s">
        <v>1235</v>
      </c>
      <c r="C147" s="5" t="s">
        <v>128</v>
      </c>
      <c r="D147" s="5" t="s">
        <v>1751</v>
      </c>
      <c r="E147" s="5" t="s">
        <v>1752</v>
      </c>
      <c r="F147" s="5" t="s">
        <v>1753</v>
      </c>
      <c r="G147" s="5" t="s">
        <v>1350</v>
      </c>
      <c r="J147" s="5" t="s">
        <v>1888</v>
      </c>
    </row>
    <row r="148" spans="1:10">
      <c r="A148" s="5">
        <v>147</v>
      </c>
      <c r="B148" s="5" t="s">
        <v>1235</v>
      </c>
      <c r="C148" s="5" t="s">
        <v>128</v>
      </c>
      <c r="D148" s="5" t="s">
        <v>1754</v>
      </c>
      <c r="E148" s="5" t="s">
        <v>1755</v>
      </c>
      <c r="F148" s="5" t="s">
        <v>1756</v>
      </c>
      <c r="G148" s="5" t="s">
        <v>1282</v>
      </c>
      <c r="H148" s="5" t="s">
        <v>1757</v>
      </c>
      <c r="J148" s="5" t="s">
        <v>1888</v>
      </c>
    </row>
    <row r="149" spans="1:10">
      <c r="A149" s="5">
        <v>148</v>
      </c>
      <c r="B149" s="5" t="s">
        <v>1235</v>
      </c>
      <c r="C149" s="5" t="s">
        <v>128</v>
      </c>
      <c r="D149" s="5" t="s">
        <v>1758</v>
      </c>
      <c r="E149" s="5" t="s">
        <v>1759</v>
      </c>
      <c r="F149" s="5" t="s">
        <v>1760</v>
      </c>
      <c r="G149" s="5" t="s">
        <v>1340</v>
      </c>
      <c r="J149" s="5" t="s">
        <v>1888</v>
      </c>
    </row>
    <row r="150" spans="1:10">
      <c r="A150" s="5">
        <v>149</v>
      </c>
      <c r="B150" s="5" t="s">
        <v>1235</v>
      </c>
      <c r="C150" s="5" t="s">
        <v>128</v>
      </c>
      <c r="D150" s="5" t="s">
        <v>1761</v>
      </c>
      <c r="E150" s="5" t="s">
        <v>1762</v>
      </c>
      <c r="F150" s="5" t="s">
        <v>1763</v>
      </c>
      <c r="G150" s="5" t="s">
        <v>1270</v>
      </c>
      <c r="J150" s="5" t="s">
        <v>1888</v>
      </c>
    </row>
    <row r="151" spans="1:10">
      <c r="A151" s="5">
        <v>150</v>
      </c>
      <c r="B151" s="5" t="s">
        <v>1235</v>
      </c>
      <c r="C151" s="5" t="s">
        <v>128</v>
      </c>
      <c r="D151" s="5" t="s">
        <v>1764</v>
      </c>
      <c r="E151" s="5" t="s">
        <v>1765</v>
      </c>
      <c r="F151" s="5" t="s">
        <v>1766</v>
      </c>
      <c r="G151" s="5" t="s">
        <v>1385</v>
      </c>
      <c r="J151" s="5" t="s">
        <v>1888</v>
      </c>
    </row>
    <row r="152" spans="1:10">
      <c r="A152" s="5">
        <v>151</v>
      </c>
      <c r="B152" s="5" t="s">
        <v>1235</v>
      </c>
      <c r="C152" s="5" t="s">
        <v>128</v>
      </c>
      <c r="D152" s="5" t="s">
        <v>1767</v>
      </c>
      <c r="E152" s="5" t="s">
        <v>1768</v>
      </c>
      <c r="F152" s="5" t="s">
        <v>1769</v>
      </c>
      <c r="G152" s="5" t="s">
        <v>1270</v>
      </c>
      <c r="H152" s="5" t="s">
        <v>1770</v>
      </c>
      <c r="J152" s="5" t="s">
        <v>1888</v>
      </c>
    </row>
    <row r="153" spans="1:10">
      <c r="A153" s="5">
        <v>152</v>
      </c>
      <c r="B153" s="5" t="s">
        <v>1235</v>
      </c>
      <c r="C153" s="5" t="s">
        <v>128</v>
      </c>
      <c r="D153" s="5" t="s">
        <v>1771</v>
      </c>
      <c r="E153" s="5" t="s">
        <v>1772</v>
      </c>
      <c r="F153" s="5" t="s">
        <v>1773</v>
      </c>
      <c r="G153" s="5" t="s">
        <v>1274</v>
      </c>
      <c r="H153" s="5" t="s">
        <v>1240</v>
      </c>
      <c r="J153" s="5" t="s">
        <v>1888</v>
      </c>
    </row>
    <row r="154" spans="1:10">
      <c r="A154" s="5">
        <v>153</v>
      </c>
      <c r="B154" s="5" t="s">
        <v>1235</v>
      </c>
      <c r="C154" s="5" t="s">
        <v>128</v>
      </c>
      <c r="D154" s="5" t="s">
        <v>1774</v>
      </c>
      <c r="E154" s="5" t="s">
        <v>1775</v>
      </c>
      <c r="F154" s="5" t="s">
        <v>1776</v>
      </c>
      <c r="G154" s="5" t="s">
        <v>1381</v>
      </c>
      <c r="J154" s="5" t="s">
        <v>1888</v>
      </c>
    </row>
    <row r="155" spans="1:10">
      <c r="A155" s="5">
        <v>154</v>
      </c>
      <c r="B155" s="5" t="s">
        <v>1235</v>
      </c>
      <c r="C155" s="5" t="s">
        <v>128</v>
      </c>
      <c r="D155" s="5" t="s">
        <v>1777</v>
      </c>
      <c r="E155" s="5" t="s">
        <v>1778</v>
      </c>
      <c r="F155" s="5" t="s">
        <v>1779</v>
      </c>
      <c r="G155" s="5" t="s">
        <v>1646</v>
      </c>
      <c r="H155" s="5" t="s">
        <v>1780</v>
      </c>
      <c r="J155" s="5" t="s">
        <v>1888</v>
      </c>
    </row>
    <row r="156" spans="1:10">
      <c r="A156" s="5">
        <v>155</v>
      </c>
      <c r="B156" s="5" t="s">
        <v>1235</v>
      </c>
      <c r="C156" s="5" t="s">
        <v>128</v>
      </c>
      <c r="D156" s="5" t="s">
        <v>1781</v>
      </c>
      <c r="E156" s="5" t="s">
        <v>1782</v>
      </c>
      <c r="F156" s="5" t="s">
        <v>1783</v>
      </c>
      <c r="G156" s="5" t="s">
        <v>1309</v>
      </c>
      <c r="J156" s="5" t="s">
        <v>1888</v>
      </c>
    </row>
    <row r="157" spans="1:10">
      <c r="A157" s="5">
        <v>156</v>
      </c>
      <c r="B157" s="5" t="s">
        <v>1235</v>
      </c>
      <c r="C157" s="5" t="s">
        <v>128</v>
      </c>
      <c r="D157" s="5" t="s">
        <v>1784</v>
      </c>
      <c r="E157" s="5" t="s">
        <v>1785</v>
      </c>
      <c r="F157" s="5" t="s">
        <v>1786</v>
      </c>
      <c r="G157" s="5" t="s">
        <v>1274</v>
      </c>
      <c r="J157" s="5" t="s">
        <v>1888</v>
      </c>
    </row>
    <row r="158" spans="1:10">
      <c r="A158" s="5">
        <v>157</v>
      </c>
      <c r="B158" s="5" t="s">
        <v>1235</v>
      </c>
      <c r="C158" s="5" t="s">
        <v>128</v>
      </c>
      <c r="D158" s="5" t="s">
        <v>1787</v>
      </c>
      <c r="E158" s="5" t="s">
        <v>1788</v>
      </c>
      <c r="F158" s="5" t="s">
        <v>1789</v>
      </c>
      <c r="G158" s="5" t="s">
        <v>1385</v>
      </c>
      <c r="J158" s="5" t="s">
        <v>1888</v>
      </c>
    </row>
    <row r="159" spans="1:10">
      <c r="A159" s="5">
        <v>158</v>
      </c>
      <c r="B159" s="5" t="s">
        <v>1235</v>
      </c>
      <c r="C159" s="5" t="s">
        <v>128</v>
      </c>
      <c r="D159" s="5" t="s">
        <v>1790</v>
      </c>
      <c r="E159" s="5" t="s">
        <v>1791</v>
      </c>
      <c r="F159" s="5" t="s">
        <v>1792</v>
      </c>
      <c r="G159" s="5" t="s">
        <v>1646</v>
      </c>
      <c r="J159" s="5" t="s">
        <v>1888</v>
      </c>
    </row>
    <row r="160" spans="1:10">
      <c r="A160" s="5">
        <v>159</v>
      </c>
      <c r="B160" s="5" t="s">
        <v>1235</v>
      </c>
      <c r="C160" s="5" t="s">
        <v>128</v>
      </c>
      <c r="D160" s="5" t="s">
        <v>1793</v>
      </c>
      <c r="E160" s="5" t="s">
        <v>1794</v>
      </c>
      <c r="F160" s="5" t="s">
        <v>1795</v>
      </c>
      <c r="G160" s="5" t="s">
        <v>1629</v>
      </c>
      <c r="J160" s="5" t="s">
        <v>1888</v>
      </c>
    </row>
    <row r="161" spans="1:10">
      <c r="A161" s="5">
        <v>160</v>
      </c>
      <c r="B161" s="5" t="s">
        <v>1235</v>
      </c>
      <c r="C161" s="5" t="s">
        <v>128</v>
      </c>
      <c r="D161" s="5" t="s">
        <v>1796</v>
      </c>
      <c r="E161" s="5" t="s">
        <v>1797</v>
      </c>
      <c r="F161" s="5" t="s">
        <v>1798</v>
      </c>
      <c r="G161" s="5" t="s">
        <v>1309</v>
      </c>
      <c r="H161" s="5" t="s">
        <v>1799</v>
      </c>
      <c r="J161" s="5" t="s">
        <v>1888</v>
      </c>
    </row>
    <row r="162" spans="1:10">
      <c r="A162" s="5">
        <v>161</v>
      </c>
      <c r="B162" s="5" t="s">
        <v>1235</v>
      </c>
      <c r="C162" s="5" t="s">
        <v>128</v>
      </c>
      <c r="D162" s="5" t="s">
        <v>1800</v>
      </c>
      <c r="E162" s="5" t="s">
        <v>1801</v>
      </c>
      <c r="F162" s="5" t="s">
        <v>1802</v>
      </c>
      <c r="G162" s="5" t="s">
        <v>1595</v>
      </c>
      <c r="J162" s="5" t="s">
        <v>1888</v>
      </c>
    </row>
    <row r="163" spans="1:10">
      <c r="A163" s="5">
        <v>162</v>
      </c>
      <c r="B163" s="5" t="s">
        <v>1235</v>
      </c>
      <c r="C163" s="5" t="s">
        <v>128</v>
      </c>
      <c r="D163" s="5" t="s">
        <v>1803</v>
      </c>
      <c r="E163" s="5" t="s">
        <v>1804</v>
      </c>
      <c r="F163" s="5" t="s">
        <v>1805</v>
      </c>
      <c r="G163" s="5" t="s">
        <v>1274</v>
      </c>
      <c r="J163" s="5" t="s">
        <v>1888</v>
      </c>
    </row>
    <row r="164" spans="1:10">
      <c r="A164" s="5">
        <v>163</v>
      </c>
      <c r="B164" s="5" t="s">
        <v>1235</v>
      </c>
      <c r="C164" s="5" t="s">
        <v>128</v>
      </c>
      <c r="D164" s="5" t="s">
        <v>1806</v>
      </c>
      <c r="E164" s="5" t="s">
        <v>1807</v>
      </c>
      <c r="F164" s="5" t="s">
        <v>1808</v>
      </c>
      <c r="G164" s="5" t="s">
        <v>1274</v>
      </c>
      <c r="J164" s="5" t="s">
        <v>1888</v>
      </c>
    </row>
    <row r="165" spans="1:10">
      <c r="A165" s="5">
        <v>164</v>
      </c>
      <c r="B165" s="5" t="s">
        <v>1235</v>
      </c>
      <c r="C165" s="5" t="s">
        <v>128</v>
      </c>
      <c r="D165" s="5" t="s">
        <v>1809</v>
      </c>
      <c r="E165" s="5" t="s">
        <v>1810</v>
      </c>
      <c r="F165" s="5" t="s">
        <v>1811</v>
      </c>
      <c r="G165" s="5" t="s">
        <v>1274</v>
      </c>
      <c r="J165" s="5" t="s">
        <v>1888</v>
      </c>
    </row>
    <row r="166" spans="1:10">
      <c r="A166" s="5">
        <v>165</v>
      </c>
      <c r="B166" s="5" t="s">
        <v>1235</v>
      </c>
      <c r="C166" s="5" t="s">
        <v>128</v>
      </c>
      <c r="D166" s="5" t="s">
        <v>1812</v>
      </c>
      <c r="E166" s="5" t="s">
        <v>1813</v>
      </c>
      <c r="F166" s="5" t="s">
        <v>1814</v>
      </c>
      <c r="G166" s="5" t="s">
        <v>1646</v>
      </c>
      <c r="H166" s="5" t="s">
        <v>1815</v>
      </c>
      <c r="J166" s="5" t="s">
        <v>1888</v>
      </c>
    </row>
    <row r="167" spans="1:10">
      <c r="A167" s="5">
        <v>166</v>
      </c>
      <c r="B167" s="5" t="s">
        <v>1235</v>
      </c>
      <c r="C167" s="5" t="s">
        <v>128</v>
      </c>
      <c r="D167" s="5" t="s">
        <v>1816</v>
      </c>
      <c r="E167" s="5" t="s">
        <v>1817</v>
      </c>
      <c r="F167" s="5" t="s">
        <v>1818</v>
      </c>
      <c r="G167" s="5" t="s">
        <v>1350</v>
      </c>
      <c r="J167" s="5" t="s">
        <v>1888</v>
      </c>
    </row>
    <row r="168" spans="1:10">
      <c r="A168" s="5">
        <v>167</v>
      </c>
      <c r="B168" s="5" t="s">
        <v>1235</v>
      </c>
      <c r="C168" s="5" t="s">
        <v>128</v>
      </c>
      <c r="D168" s="5" t="s">
        <v>1819</v>
      </c>
      <c r="E168" s="5" t="s">
        <v>1820</v>
      </c>
      <c r="F168" s="5" t="s">
        <v>1821</v>
      </c>
      <c r="G168" s="5" t="s">
        <v>1244</v>
      </c>
      <c r="J168" s="5" t="s">
        <v>1888</v>
      </c>
    </row>
    <row r="169" spans="1:10">
      <c r="A169" s="5">
        <v>168</v>
      </c>
      <c r="B169" s="5" t="s">
        <v>1235</v>
      </c>
      <c r="C169" s="5" t="s">
        <v>128</v>
      </c>
      <c r="D169" s="5" t="s">
        <v>1822</v>
      </c>
      <c r="E169" s="5" t="s">
        <v>1823</v>
      </c>
      <c r="F169" s="5" t="s">
        <v>1824</v>
      </c>
      <c r="G169" s="5" t="s">
        <v>1381</v>
      </c>
      <c r="H169" s="5" t="s">
        <v>1240</v>
      </c>
      <c r="J169" s="5" t="s">
        <v>1888</v>
      </c>
    </row>
    <row r="170" spans="1:10">
      <c r="A170" s="5">
        <v>169</v>
      </c>
      <c r="B170" s="5" t="s">
        <v>1235</v>
      </c>
      <c r="C170" s="5" t="s">
        <v>128</v>
      </c>
      <c r="D170" s="5" t="s">
        <v>1825</v>
      </c>
      <c r="E170" s="5" t="s">
        <v>1826</v>
      </c>
      <c r="F170" s="5" t="s">
        <v>1827</v>
      </c>
      <c r="G170" s="5" t="s">
        <v>1828</v>
      </c>
      <c r="J170" s="5" t="s">
        <v>1888</v>
      </c>
    </row>
    <row r="171" spans="1:10">
      <c r="A171" s="5">
        <v>170</v>
      </c>
      <c r="B171" s="5" t="s">
        <v>1235</v>
      </c>
      <c r="C171" s="5" t="s">
        <v>128</v>
      </c>
      <c r="D171" s="5" t="s">
        <v>1829</v>
      </c>
      <c r="E171" s="5" t="s">
        <v>1830</v>
      </c>
      <c r="F171" s="5" t="s">
        <v>1831</v>
      </c>
      <c r="G171" s="5" t="s">
        <v>1309</v>
      </c>
      <c r="J171" s="5" t="s">
        <v>1888</v>
      </c>
    </row>
    <row r="172" spans="1:10">
      <c r="A172" s="5">
        <v>171</v>
      </c>
      <c r="B172" s="5" t="s">
        <v>1235</v>
      </c>
      <c r="C172" s="5" t="s">
        <v>128</v>
      </c>
      <c r="D172" s="5" t="s">
        <v>1832</v>
      </c>
      <c r="E172" s="5" t="s">
        <v>1833</v>
      </c>
      <c r="F172" s="5" t="s">
        <v>1834</v>
      </c>
      <c r="G172" s="5" t="s">
        <v>1835</v>
      </c>
      <c r="J172" s="5" t="s">
        <v>1888</v>
      </c>
    </row>
    <row r="173" spans="1:10">
      <c r="A173" s="5">
        <v>172</v>
      </c>
      <c r="B173" s="5" t="s">
        <v>1235</v>
      </c>
      <c r="C173" s="5" t="s">
        <v>128</v>
      </c>
      <c r="D173" s="5" t="s">
        <v>1836</v>
      </c>
      <c r="E173" s="5" t="s">
        <v>1837</v>
      </c>
      <c r="F173" s="5" t="s">
        <v>1838</v>
      </c>
      <c r="G173" s="5" t="s">
        <v>1839</v>
      </c>
      <c r="J173" s="5" t="s">
        <v>1888</v>
      </c>
    </row>
    <row r="174" spans="1:10">
      <c r="A174" s="5">
        <v>173</v>
      </c>
      <c r="B174" s="5" t="s">
        <v>1235</v>
      </c>
      <c r="C174" s="5" t="s">
        <v>128</v>
      </c>
      <c r="D174" s="5" t="s">
        <v>1840</v>
      </c>
      <c r="E174" s="5" t="s">
        <v>1841</v>
      </c>
      <c r="F174" s="5" t="s">
        <v>1842</v>
      </c>
      <c r="G174" s="5" t="s">
        <v>1381</v>
      </c>
      <c r="H174" s="5" t="s">
        <v>1240</v>
      </c>
      <c r="J174" s="5" t="s">
        <v>1888</v>
      </c>
    </row>
    <row r="175" spans="1:10">
      <c r="A175" s="5">
        <v>174</v>
      </c>
      <c r="B175" s="5" t="s">
        <v>1235</v>
      </c>
      <c r="C175" s="5" t="s">
        <v>128</v>
      </c>
      <c r="D175" s="5" t="s">
        <v>1843</v>
      </c>
      <c r="E175" s="5" t="s">
        <v>1844</v>
      </c>
      <c r="F175" s="5" t="s">
        <v>1845</v>
      </c>
      <c r="G175" s="5" t="s">
        <v>1340</v>
      </c>
      <c r="J175" s="5" t="s">
        <v>1888</v>
      </c>
    </row>
    <row r="176" spans="1:10">
      <c r="A176" s="5">
        <v>175</v>
      </c>
      <c r="B176" s="5" t="s">
        <v>1235</v>
      </c>
      <c r="C176" s="5" t="s">
        <v>128</v>
      </c>
      <c r="D176" s="5" t="s">
        <v>1846</v>
      </c>
      <c r="E176" s="5" t="s">
        <v>1847</v>
      </c>
      <c r="F176" s="5" t="s">
        <v>1848</v>
      </c>
      <c r="G176" s="5" t="s">
        <v>1350</v>
      </c>
      <c r="J176" s="5" t="s">
        <v>1888</v>
      </c>
    </row>
    <row r="177" spans="1:10">
      <c r="A177" s="5">
        <v>176</v>
      </c>
      <c r="B177" s="5" t="s">
        <v>1235</v>
      </c>
      <c r="C177" s="5" t="s">
        <v>128</v>
      </c>
      <c r="D177" s="5" t="s">
        <v>1849</v>
      </c>
      <c r="E177" s="5" t="s">
        <v>1850</v>
      </c>
      <c r="F177" s="5" t="s">
        <v>1851</v>
      </c>
      <c r="G177" s="5" t="s">
        <v>1852</v>
      </c>
      <c r="J177" s="5" t="s">
        <v>1888</v>
      </c>
    </row>
    <row r="178" spans="1:10">
      <c r="A178" s="5">
        <v>177</v>
      </c>
      <c r="B178" s="5" t="s">
        <v>1235</v>
      </c>
      <c r="C178" s="5" t="s">
        <v>128</v>
      </c>
      <c r="D178" s="5" t="s">
        <v>1853</v>
      </c>
      <c r="E178" s="5" t="s">
        <v>1854</v>
      </c>
      <c r="F178" s="5" t="s">
        <v>1855</v>
      </c>
      <c r="G178" s="5" t="s">
        <v>1587</v>
      </c>
      <c r="J178" s="5" t="s">
        <v>1888</v>
      </c>
    </row>
    <row r="179" spans="1:10">
      <c r="A179" s="5">
        <v>178</v>
      </c>
      <c r="B179" s="5" t="s">
        <v>1235</v>
      </c>
      <c r="C179" s="5" t="s">
        <v>128</v>
      </c>
      <c r="D179" s="5" t="s">
        <v>1856</v>
      </c>
      <c r="E179" s="5" t="s">
        <v>1857</v>
      </c>
      <c r="F179" s="5" t="s">
        <v>1858</v>
      </c>
      <c r="G179" s="5" t="s">
        <v>1859</v>
      </c>
      <c r="H179" s="5" t="s">
        <v>1860</v>
      </c>
      <c r="J179" s="5" t="s">
        <v>1888</v>
      </c>
    </row>
    <row r="180" spans="1:10">
      <c r="A180" s="5">
        <v>179</v>
      </c>
      <c r="B180" s="5" t="s">
        <v>1235</v>
      </c>
      <c r="C180" s="5" t="s">
        <v>128</v>
      </c>
      <c r="D180" s="5" t="s">
        <v>1861</v>
      </c>
      <c r="E180" s="5" t="s">
        <v>1862</v>
      </c>
      <c r="F180" s="5" t="s">
        <v>1863</v>
      </c>
      <c r="G180" s="5" t="s">
        <v>1629</v>
      </c>
      <c r="J180" s="5" t="s">
        <v>1888</v>
      </c>
    </row>
    <row r="181" spans="1:10">
      <c r="A181" s="5">
        <v>180</v>
      </c>
      <c r="B181" s="5" t="s">
        <v>1235</v>
      </c>
      <c r="C181" s="5" t="s">
        <v>128</v>
      </c>
      <c r="D181" s="5" t="s">
        <v>1864</v>
      </c>
      <c r="E181" s="5" t="s">
        <v>1865</v>
      </c>
      <c r="F181" s="5" t="s">
        <v>1866</v>
      </c>
      <c r="G181" s="5" t="s">
        <v>1867</v>
      </c>
      <c r="H181" s="5" t="s">
        <v>1868</v>
      </c>
      <c r="J181" s="5" t="s">
        <v>1888</v>
      </c>
    </row>
    <row r="182" spans="1:10">
      <c r="A182" s="5">
        <v>181</v>
      </c>
      <c r="B182" s="5" t="s">
        <v>1235</v>
      </c>
      <c r="C182" s="5" t="s">
        <v>128</v>
      </c>
      <c r="D182" s="5" t="s">
        <v>1869</v>
      </c>
      <c r="E182" s="5" t="s">
        <v>1870</v>
      </c>
      <c r="F182" s="5" t="s">
        <v>1871</v>
      </c>
      <c r="G182" s="5" t="s">
        <v>1244</v>
      </c>
      <c r="J182" s="5" t="s">
        <v>1888</v>
      </c>
    </row>
    <row r="183" spans="1:10">
      <c r="A183" s="5">
        <v>182</v>
      </c>
      <c r="B183" s="5" t="s">
        <v>1235</v>
      </c>
      <c r="C183" s="5" t="s">
        <v>128</v>
      </c>
      <c r="D183" s="5" t="s">
        <v>1872</v>
      </c>
      <c r="E183" s="5" t="s">
        <v>1873</v>
      </c>
      <c r="F183" s="5" t="s">
        <v>1874</v>
      </c>
      <c r="G183" s="5" t="s">
        <v>1322</v>
      </c>
      <c r="J183" s="5" t="s">
        <v>1888</v>
      </c>
    </row>
    <row r="184" spans="1:10">
      <c r="A184" s="5">
        <v>183</v>
      </c>
      <c r="B184" s="5" t="s">
        <v>1235</v>
      </c>
      <c r="C184" s="5" t="s">
        <v>128</v>
      </c>
      <c r="D184" s="5" t="s">
        <v>1875</v>
      </c>
      <c r="E184" s="5" t="s">
        <v>1876</v>
      </c>
      <c r="F184" s="5" t="s">
        <v>1877</v>
      </c>
      <c r="G184" s="5" t="s">
        <v>1322</v>
      </c>
      <c r="J184" s="5" t="s">
        <v>1888</v>
      </c>
    </row>
    <row r="185" spans="1:10">
      <c r="A185" s="5">
        <v>184</v>
      </c>
      <c r="B185" s="5" t="s">
        <v>1235</v>
      </c>
      <c r="C185" s="5" t="s">
        <v>128</v>
      </c>
      <c r="D185" s="5" t="s">
        <v>1878</v>
      </c>
      <c r="E185" s="5" t="s">
        <v>1879</v>
      </c>
      <c r="F185" s="5" t="s">
        <v>1277</v>
      </c>
      <c r="G185" s="5" t="s">
        <v>1835</v>
      </c>
      <c r="J185" s="5" t="s">
        <v>1888</v>
      </c>
    </row>
    <row r="186" spans="1:10">
      <c r="A186" s="5">
        <v>185</v>
      </c>
      <c r="B186" s="5" t="s">
        <v>1235</v>
      </c>
      <c r="C186" s="5" t="s">
        <v>128</v>
      </c>
      <c r="D186" s="5" t="s">
        <v>1880</v>
      </c>
      <c r="E186" s="5" t="s">
        <v>1881</v>
      </c>
      <c r="F186" s="5" t="s">
        <v>1882</v>
      </c>
      <c r="G186" s="5" t="s">
        <v>1883</v>
      </c>
      <c r="H186" s="5" t="s">
        <v>1884</v>
      </c>
      <c r="J186" s="5" t="s">
        <v>1888</v>
      </c>
    </row>
    <row r="187" spans="1:10">
      <c r="A187" s="5">
        <v>186</v>
      </c>
      <c r="B187" s="5" t="s">
        <v>1235</v>
      </c>
      <c r="C187" s="5" t="s">
        <v>128</v>
      </c>
      <c r="D187" s="5" t="s">
        <v>1885</v>
      </c>
      <c r="E187" s="5" t="s">
        <v>1886</v>
      </c>
      <c r="F187" s="5" t="s">
        <v>1887</v>
      </c>
      <c r="G187" s="5" t="s">
        <v>1426</v>
      </c>
      <c r="J187" s="5" t="s">
        <v>1888</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H51" sqref="H51"/>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8" hidden="1" customWidth="1"/>
    <col min="18" max="18" width="14.42578125" style="212" hidden="1" customWidth="1"/>
    <col min="19" max="22" width="9.140625" style="355"/>
    <col min="23" max="16384" width="9.140625" style="36"/>
  </cols>
  <sheetData>
    <row r="1" spans="1:256" s="202" customFormat="1" ht="16.5" hidden="1" customHeight="1">
      <c r="C1" s="349"/>
      <c r="H1" s="349"/>
      <c r="I1" s="349"/>
      <c r="J1" s="349"/>
      <c r="K1" s="349" t="s">
        <v>515</v>
      </c>
      <c r="L1" s="359" t="s">
        <v>401</v>
      </c>
      <c r="M1" s="394" t="s">
        <v>514</v>
      </c>
      <c r="N1" s="394"/>
      <c r="O1" s="394"/>
      <c r="P1" s="394"/>
      <c r="Q1" s="395"/>
      <c r="R1" s="394"/>
      <c r="S1" s="394"/>
      <c r="T1" s="394"/>
      <c r="U1" s="394"/>
      <c r="V1" s="394"/>
      <c r="W1" s="359"/>
      <c r="X1" s="359"/>
      <c r="Y1" s="359"/>
      <c r="Z1" s="359"/>
      <c r="AA1" s="359"/>
      <c r="AB1" s="359"/>
      <c r="AC1" s="359"/>
      <c r="AD1" s="359"/>
      <c r="AE1" s="359"/>
      <c r="AF1" s="359"/>
      <c r="AG1" s="359"/>
      <c r="AH1" s="359"/>
      <c r="AI1" s="359"/>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9"/>
      <c r="BN1" s="359"/>
      <c r="BO1" s="359"/>
      <c r="BP1" s="359"/>
      <c r="BQ1" s="359"/>
      <c r="BR1" s="359"/>
      <c r="BS1" s="359"/>
      <c r="BT1" s="359"/>
      <c r="BU1" s="359"/>
      <c r="BV1" s="359"/>
      <c r="BW1" s="359"/>
      <c r="BX1" s="359"/>
      <c r="BY1" s="359"/>
      <c r="BZ1" s="359"/>
      <c r="CA1" s="359"/>
      <c r="CB1" s="359"/>
      <c r="CC1" s="359"/>
      <c r="CD1" s="359"/>
      <c r="CE1" s="359"/>
      <c r="CF1" s="359"/>
      <c r="CG1" s="359"/>
      <c r="CH1" s="359"/>
      <c r="CI1" s="359"/>
      <c r="CJ1" s="359"/>
      <c r="CK1" s="359"/>
      <c r="CL1" s="359"/>
      <c r="CM1" s="359"/>
      <c r="CN1" s="359"/>
      <c r="CO1" s="359"/>
      <c r="CP1" s="359"/>
      <c r="CQ1" s="359"/>
      <c r="CR1" s="359"/>
      <c r="CS1" s="359"/>
      <c r="CT1" s="359"/>
      <c r="CU1" s="359"/>
      <c r="CV1" s="359"/>
      <c r="CW1" s="359"/>
      <c r="CX1" s="359"/>
      <c r="CY1" s="359"/>
      <c r="CZ1" s="359"/>
      <c r="DA1" s="359"/>
      <c r="DB1" s="359"/>
      <c r="DC1" s="359"/>
      <c r="DD1" s="359"/>
      <c r="DE1" s="359"/>
      <c r="DF1" s="359"/>
      <c r="DG1" s="359"/>
      <c r="DH1" s="359"/>
      <c r="DI1" s="359"/>
      <c r="DJ1" s="359"/>
      <c r="DK1" s="359"/>
      <c r="DL1" s="359"/>
      <c r="DM1" s="359"/>
      <c r="DN1" s="359"/>
      <c r="DO1" s="359"/>
      <c r="DP1" s="359"/>
      <c r="DQ1" s="359"/>
      <c r="DR1" s="359"/>
      <c r="DS1" s="359"/>
      <c r="DT1" s="359"/>
      <c r="DU1" s="359"/>
      <c r="DV1" s="359"/>
      <c r="DW1" s="359"/>
      <c r="DX1" s="359"/>
      <c r="DY1" s="359"/>
      <c r="DZ1" s="359"/>
      <c r="EA1" s="359"/>
      <c r="EB1" s="359"/>
      <c r="EC1" s="359"/>
      <c r="ED1" s="359"/>
      <c r="EE1" s="359"/>
      <c r="EF1" s="359"/>
      <c r="EG1" s="359"/>
      <c r="EH1" s="359"/>
      <c r="EI1" s="359"/>
      <c r="EJ1" s="359"/>
      <c r="EK1" s="359"/>
      <c r="EL1" s="359"/>
      <c r="EM1" s="359"/>
      <c r="EN1" s="359"/>
      <c r="EO1" s="359"/>
      <c r="EP1" s="359"/>
      <c r="EQ1" s="359"/>
      <c r="ER1" s="359"/>
      <c r="ES1" s="359"/>
      <c r="ET1" s="359"/>
      <c r="EU1" s="359"/>
      <c r="EV1" s="359"/>
      <c r="EW1" s="359"/>
      <c r="EX1" s="359"/>
      <c r="EY1" s="359"/>
      <c r="EZ1" s="359"/>
      <c r="FA1" s="359"/>
      <c r="FB1" s="359"/>
      <c r="FC1" s="359"/>
      <c r="FD1" s="359"/>
      <c r="FE1" s="359"/>
      <c r="FF1" s="359"/>
      <c r="FG1" s="359"/>
      <c r="FH1" s="359"/>
      <c r="FI1" s="359"/>
      <c r="FJ1" s="359"/>
      <c r="FK1" s="359"/>
      <c r="FL1" s="359"/>
      <c r="FM1" s="359"/>
      <c r="FN1" s="359"/>
      <c r="FO1" s="359"/>
      <c r="FP1" s="359"/>
      <c r="FQ1" s="359"/>
      <c r="FR1" s="359"/>
      <c r="FS1" s="359"/>
      <c r="FT1" s="359"/>
      <c r="FU1" s="359"/>
      <c r="FV1" s="359"/>
      <c r="FW1" s="359"/>
      <c r="FX1" s="359"/>
      <c r="FY1" s="359"/>
      <c r="FZ1" s="359"/>
      <c r="GA1" s="359"/>
      <c r="GB1" s="359"/>
      <c r="GC1" s="359"/>
      <c r="GD1" s="359"/>
      <c r="GE1" s="359"/>
      <c r="GF1" s="359"/>
      <c r="GG1" s="359"/>
      <c r="GH1" s="359"/>
      <c r="GI1" s="359"/>
      <c r="GJ1" s="359"/>
      <c r="GK1" s="359"/>
      <c r="GL1" s="359"/>
      <c r="GM1" s="359"/>
      <c r="GN1" s="359"/>
      <c r="GO1" s="359"/>
      <c r="GP1" s="359"/>
      <c r="GQ1" s="359"/>
      <c r="GR1" s="359"/>
      <c r="GS1" s="359"/>
      <c r="GT1" s="359"/>
      <c r="GU1" s="359"/>
      <c r="GV1" s="359"/>
      <c r="GW1" s="359"/>
      <c r="GX1" s="359"/>
      <c r="GY1" s="359"/>
      <c r="GZ1" s="359"/>
      <c r="HA1" s="359"/>
      <c r="HB1" s="359"/>
      <c r="HC1" s="359"/>
      <c r="HD1" s="359"/>
      <c r="HE1" s="359"/>
      <c r="HF1" s="359"/>
      <c r="HG1" s="359"/>
      <c r="HH1" s="359"/>
      <c r="HI1" s="359"/>
      <c r="HJ1" s="359"/>
      <c r="HK1" s="359"/>
      <c r="HL1" s="359"/>
      <c r="HM1" s="359"/>
      <c r="HN1" s="359"/>
      <c r="HO1" s="359"/>
      <c r="HP1" s="359"/>
      <c r="HQ1" s="359"/>
      <c r="HR1" s="359"/>
      <c r="HS1" s="359"/>
      <c r="HT1" s="359"/>
      <c r="HU1" s="359"/>
      <c r="HV1" s="359"/>
      <c r="HW1" s="359"/>
      <c r="HX1" s="359"/>
      <c r="HY1" s="359"/>
      <c r="HZ1" s="359"/>
      <c r="IA1" s="359"/>
      <c r="IB1" s="359"/>
      <c r="IC1" s="359"/>
      <c r="ID1" s="359"/>
      <c r="IE1" s="359"/>
      <c r="IF1" s="359"/>
      <c r="IG1" s="359"/>
      <c r="IH1" s="359"/>
      <c r="II1" s="359"/>
      <c r="IJ1" s="359"/>
      <c r="IK1" s="359"/>
      <c r="IL1" s="359"/>
      <c r="IM1" s="359"/>
      <c r="IN1" s="359"/>
      <c r="IO1" s="359"/>
      <c r="IP1" s="359"/>
      <c r="IQ1" s="359"/>
      <c r="IR1" s="359"/>
      <c r="IS1" s="359"/>
      <c r="IT1" s="359"/>
      <c r="IU1" s="359"/>
      <c r="IV1" s="359"/>
    </row>
    <row r="2" spans="1:256" s="363" customFormat="1" ht="16.5" hidden="1" customHeight="1">
      <c r="A2" s="360"/>
      <c r="B2" s="360"/>
      <c r="C2" s="361"/>
      <c r="D2" s="360"/>
      <c r="E2" s="360"/>
      <c r="F2" s="360"/>
      <c r="G2" s="360"/>
      <c r="H2" s="360"/>
      <c r="I2" s="360"/>
      <c r="J2" s="360"/>
      <c r="K2" s="360"/>
      <c r="L2" s="360"/>
      <c r="M2" s="394"/>
      <c r="N2" s="394"/>
      <c r="O2" s="394"/>
      <c r="P2" s="394"/>
      <c r="Q2" s="395"/>
      <c r="R2" s="394"/>
      <c r="S2" s="362"/>
      <c r="T2" s="362"/>
      <c r="U2" s="362"/>
      <c r="V2" s="362"/>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c r="AU2" s="361"/>
      <c r="AV2" s="361"/>
      <c r="AW2" s="361"/>
      <c r="AX2" s="361"/>
      <c r="AY2" s="361"/>
      <c r="AZ2" s="361"/>
      <c r="BA2" s="361"/>
      <c r="BB2" s="361"/>
      <c r="BC2" s="361"/>
      <c r="BD2" s="361"/>
      <c r="BE2" s="361"/>
      <c r="BF2" s="361"/>
      <c r="BG2" s="361"/>
      <c r="BH2" s="361"/>
      <c r="BI2" s="361"/>
      <c r="BJ2" s="361"/>
      <c r="BK2" s="361"/>
      <c r="BL2" s="361"/>
      <c r="BM2" s="361"/>
      <c r="BN2" s="361"/>
      <c r="BO2" s="361"/>
      <c r="BP2" s="361"/>
      <c r="BQ2" s="361"/>
      <c r="BR2" s="361"/>
      <c r="BS2" s="361"/>
      <c r="BT2" s="361"/>
      <c r="BU2" s="361"/>
      <c r="BV2" s="361"/>
      <c r="BW2" s="361"/>
      <c r="BX2" s="361"/>
      <c r="BY2" s="361"/>
      <c r="BZ2" s="361"/>
      <c r="CA2" s="361"/>
      <c r="CB2" s="361"/>
      <c r="CC2" s="361"/>
      <c r="CD2" s="361"/>
      <c r="CE2" s="361"/>
      <c r="CF2" s="361"/>
      <c r="CG2" s="361"/>
      <c r="CH2" s="361"/>
      <c r="CI2" s="361"/>
      <c r="CJ2" s="361"/>
      <c r="CK2" s="361"/>
      <c r="CL2" s="361"/>
      <c r="CM2" s="361"/>
      <c r="CN2" s="361"/>
      <c r="CO2" s="361"/>
      <c r="CP2" s="361"/>
      <c r="CQ2" s="361"/>
      <c r="CR2" s="361"/>
      <c r="CS2" s="361"/>
      <c r="CT2" s="361"/>
      <c r="CU2" s="361"/>
      <c r="CV2" s="361"/>
      <c r="CW2" s="361"/>
      <c r="CX2" s="361"/>
      <c r="CY2" s="361"/>
      <c r="CZ2" s="361"/>
      <c r="DA2" s="361"/>
      <c r="DB2" s="361"/>
      <c r="DC2" s="361"/>
      <c r="DD2" s="361"/>
      <c r="DE2" s="361"/>
      <c r="DF2" s="361"/>
      <c r="DG2" s="361"/>
      <c r="DH2" s="361"/>
      <c r="DI2" s="361"/>
      <c r="DJ2" s="361"/>
      <c r="DK2" s="361"/>
      <c r="DL2" s="361"/>
      <c r="DM2" s="361"/>
      <c r="DN2" s="361"/>
      <c r="DO2" s="361"/>
      <c r="DP2" s="361"/>
      <c r="DQ2" s="361"/>
      <c r="DR2" s="361"/>
      <c r="DS2" s="361"/>
      <c r="DT2" s="361"/>
      <c r="DU2" s="361"/>
      <c r="DV2" s="361"/>
      <c r="DW2" s="361"/>
      <c r="DX2" s="361"/>
      <c r="DY2" s="361"/>
      <c r="DZ2" s="361"/>
      <c r="EA2" s="361"/>
      <c r="EB2" s="361"/>
      <c r="EC2" s="361"/>
      <c r="ED2" s="361"/>
      <c r="EE2" s="361"/>
      <c r="EF2" s="361"/>
      <c r="EG2" s="361"/>
      <c r="EH2" s="361"/>
      <c r="EI2" s="361"/>
      <c r="EJ2" s="361"/>
      <c r="EK2" s="361"/>
      <c r="EL2" s="361"/>
      <c r="EM2" s="361"/>
      <c r="EN2" s="361"/>
      <c r="EO2" s="361"/>
      <c r="EP2" s="361"/>
      <c r="EQ2" s="361"/>
      <c r="ER2" s="361"/>
      <c r="ES2" s="361"/>
      <c r="ET2" s="361"/>
    </row>
    <row r="3" spans="1:256" s="126" customFormat="1" ht="3" customHeight="1">
      <c r="A3" s="125"/>
      <c r="B3" s="36"/>
      <c r="C3" s="230"/>
      <c r="D3" s="100"/>
      <c r="E3" s="100"/>
      <c r="F3" s="100"/>
      <c r="G3" s="100"/>
      <c r="H3" s="100"/>
      <c r="I3" s="100"/>
      <c r="J3" s="100"/>
      <c r="K3" s="100"/>
      <c r="L3" s="233"/>
      <c r="M3" s="212"/>
      <c r="N3" s="212"/>
      <c r="O3" s="212"/>
      <c r="P3" s="212"/>
      <c r="Q3" s="358"/>
      <c r="R3" s="212"/>
      <c r="S3" s="355"/>
      <c r="T3" s="355"/>
      <c r="U3" s="355"/>
      <c r="V3" s="355"/>
    </row>
    <row r="4" spans="1:256" s="126" customFormat="1" ht="22.5">
      <c r="A4" s="125"/>
      <c r="B4" s="36"/>
      <c r="C4" s="230"/>
      <c r="D4" s="1159" t="s">
        <v>397</v>
      </c>
      <c r="E4" s="1160"/>
      <c r="F4" s="1160"/>
      <c r="G4" s="1160"/>
      <c r="H4" s="1161"/>
      <c r="I4" s="434"/>
      <c r="M4" s="212"/>
      <c r="N4" s="212"/>
      <c r="O4" s="212"/>
      <c r="P4" s="212"/>
      <c r="Q4" s="358"/>
      <c r="R4" s="212"/>
      <c r="S4" s="355"/>
      <c r="T4" s="355"/>
      <c r="U4" s="355"/>
      <c r="V4" s="355"/>
    </row>
    <row r="5" spans="1:256" s="126" customFormat="1" ht="3" hidden="1" customHeight="1">
      <c r="A5" s="125"/>
      <c r="B5" s="36"/>
      <c r="C5" s="230"/>
      <c r="D5" s="100"/>
      <c r="E5" s="100"/>
      <c r="F5" s="100"/>
      <c r="G5" s="100"/>
      <c r="H5" s="234"/>
      <c r="I5" s="234"/>
      <c r="J5" s="234"/>
      <c r="K5" s="234"/>
      <c r="L5" s="235"/>
      <c r="M5" s="212"/>
      <c r="N5" s="212"/>
      <c r="O5" s="212"/>
      <c r="P5" s="212"/>
      <c r="Q5" s="358"/>
      <c r="R5" s="212"/>
      <c r="S5" s="355"/>
      <c r="T5" s="355"/>
      <c r="U5" s="355"/>
      <c r="V5" s="355"/>
    </row>
    <row r="6" spans="1:256" s="126" customFormat="1" ht="20.100000000000001" hidden="1" customHeight="1">
      <c r="A6" s="236"/>
      <c r="B6" s="236"/>
      <c r="C6" s="230"/>
      <c r="D6" s="1162"/>
      <c r="E6" s="1162"/>
      <c r="F6" s="1163" t="s">
        <v>84</v>
      </c>
      <c r="G6" s="1163"/>
      <c r="H6" s="234"/>
      <c r="I6" s="234"/>
      <c r="J6" s="237"/>
      <c r="K6" s="238"/>
      <c r="L6" s="238"/>
      <c r="M6" s="212"/>
      <c r="N6" s="212"/>
      <c r="O6" s="212"/>
      <c r="P6" s="212"/>
      <c r="Q6" s="358"/>
      <c r="R6" s="212"/>
      <c r="S6" s="355"/>
      <c r="T6" s="355"/>
      <c r="U6" s="355"/>
      <c r="V6" s="355"/>
    </row>
    <row r="7" spans="1:256" ht="3" customHeight="1"/>
    <row r="8" spans="1:256" s="126" customFormat="1">
      <c r="A8" s="125"/>
      <c r="B8" s="36"/>
      <c r="C8" s="230"/>
      <c r="D8" s="1164" t="s">
        <v>16</v>
      </c>
      <c r="E8" s="1164"/>
      <c r="F8" s="1164" t="s">
        <v>398</v>
      </c>
      <c r="G8" s="1164"/>
      <c r="H8" s="1164"/>
      <c r="I8" s="1165" t="s">
        <v>399</v>
      </c>
      <c r="J8" s="1165"/>
      <c r="K8" s="1165"/>
      <c r="L8" s="1165"/>
      <c r="M8" s="212"/>
      <c r="N8" s="212"/>
      <c r="O8" s="212"/>
      <c r="P8" s="212"/>
      <c r="Q8" s="358"/>
      <c r="R8" s="212"/>
      <c r="S8" s="355"/>
      <c r="T8" s="355"/>
      <c r="U8" s="355"/>
      <c r="V8" s="355"/>
    </row>
    <row r="9" spans="1:256" s="126" customFormat="1" ht="20.25" customHeight="1">
      <c r="A9" s="125"/>
      <c r="B9" s="36"/>
      <c r="C9" s="230"/>
      <c r="D9" s="240" t="s">
        <v>92</v>
      </c>
      <c r="E9" s="240" t="s">
        <v>400</v>
      </c>
      <c r="F9" s="1155" t="s">
        <v>92</v>
      </c>
      <c r="G9" s="1156"/>
      <c r="H9" s="241" t="s">
        <v>400</v>
      </c>
      <c r="I9" s="1157" t="s">
        <v>92</v>
      </c>
      <c r="J9" s="1157"/>
      <c r="K9" s="241" t="s">
        <v>400</v>
      </c>
      <c r="L9" s="241" t="s">
        <v>401</v>
      </c>
      <c r="M9" s="212"/>
      <c r="N9" s="212"/>
      <c r="O9" s="212"/>
      <c r="P9" s="212"/>
      <c r="Q9" s="358"/>
      <c r="R9" s="212"/>
      <c r="S9" s="355"/>
      <c r="T9" s="355"/>
      <c r="U9" s="355"/>
      <c r="V9" s="355"/>
    </row>
    <row r="10" spans="1:256" ht="12" customHeight="1">
      <c r="C10" s="249"/>
      <c r="D10" s="353" t="s">
        <v>93</v>
      </c>
      <c r="E10" s="353" t="s">
        <v>49</v>
      </c>
      <c r="F10" s="1158" t="s">
        <v>50</v>
      </c>
      <c r="G10" s="1158"/>
      <c r="H10" s="353" t="s">
        <v>51</v>
      </c>
      <c r="I10" s="1158" t="s">
        <v>68</v>
      </c>
      <c r="J10" s="1158"/>
      <c r="K10" s="353" t="s">
        <v>69</v>
      </c>
      <c r="L10" s="353" t="s">
        <v>183</v>
      </c>
      <c r="M10" s="263"/>
      <c r="N10" s="263"/>
      <c r="O10" s="263"/>
      <c r="P10" s="263"/>
      <c r="Q10" s="239"/>
      <c r="R10" s="263"/>
      <c r="S10" s="354"/>
      <c r="T10" s="354"/>
      <c r="U10" s="354"/>
      <c r="V10" s="354"/>
    </row>
    <row r="11" spans="1:256" s="126" customFormat="1" hidden="1">
      <c r="A11" s="36"/>
      <c r="B11" s="36"/>
      <c r="C11" s="230"/>
      <c r="D11" s="242">
        <v>0</v>
      </c>
      <c r="E11" s="243"/>
      <c r="F11" s="162"/>
      <c r="G11" s="162"/>
      <c r="H11" s="244"/>
      <c r="I11" s="245"/>
      <c r="J11" s="162"/>
      <c r="K11" s="244"/>
      <c r="L11" s="246"/>
      <c r="M11" s="398" t="s">
        <v>522</v>
      </c>
      <c r="N11" s="212"/>
      <c r="O11" s="212"/>
      <c r="P11" s="212" t="s">
        <v>520</v>
      </c>
      <c r="Q11" s="358" t="s">
        <v>521</v>
      </c>
      <c r="R11" s="212" t="s">
        <v>584</v>
      </c>
      <c r="S11" s="355"/>
      <c r="T11" s="355"/>
      <c r="U11" s="355"/>
      <c r="V11" s="355"/>
    </row>
    <row r="12" spans="1:256" s="265" customFormat="1" ht="0.95" customHeight="1">
      <c r="A12" s="89"/>
      <c r="B12" s="186" t="s">
        <v>402</v>
      </c>
      <c r="C12" s="1168"/>
      <c r="D12" s="1164">
        <v>1</v>
      </c>
      <c r="E12" s="1169" t="s">
        <v>1900</v>
      </c>
      <c r="F12" s="1109"/>
      <c r="G12" s="1106">
        <v>0</v>
      </c>
      <c r="H12" s="356"/>
      <c r="I12" s="250"/>
      <c r="J12" s="393" t="s">
        <v>519</v>
      </c>
      <c r="K12" s="733"/>
      <c r="L12" s="266"/>
      <c r="M12" s="829">
        <f>mergeValue(H12)</f>
        <v>0</v>
      </c>
      <c r="N12" s="1008"/>
      <c r="O12" s="1008"/>
      <c r="P12" s="829" t="str">
        <f>IF(ISERROR(MATCH(Q12,MODesc,0)),"n","y")</f>
        <v>y</v>
      </c>
      <c r="Q12" s="1008" t="s">
        <v>1900</v>
      </c>
      <c r="R12" s="829" t="str">
        <f>K12&amp;"("&amp;L12&amp;")"</f>
        <v>()</v>
      </c>
      <c r="S12" s="186"/>
      <c r="T12" s="186"/>
      <c r="U12" s="248"/>
      <c r="V12" s="186"/>
      <c r="W12" s="186"/>
      <c r="X12" s="186"/>
      <c r="Y12" s="264"/>
      <c r="Z12" s="264"/>
      <c r="AA12" s="596"/>
      <c r="AB12" s="596"/>
      <c r="AC12" s="596"/>
      <c r="AD12" s="596"/>
      <c r="AE12" s="596"/>
      <c r="AF12" s="596"/>
      <c r="AG12" s="596"/>
      <c r="AH12" s="596"/>
      <c r="AI12" s="596"/>
      <c r="AJ12" s="596"/>
      <c r="AK12" s="596"/>
      <c r="AL12" s="596"/>
      <c r="AM12" s="596"/>
      <c r="AN12" s="596"/>
      <c r="AO12" s="596"/>
      <c r="AP12" s="596"/>
      <c r="AQ12" s="596"/>
      <c r="AR12" s="596"/>
      <c r="AS12" s="596"/>
      <c r="AT12" s="596"/>
      <c r="AU12" s="596"/>
      <c r="AV12" s="596"/>
      <c r="AW12" s="596"/>
      <c r="AX12" s="596"/>
      <c r="AY12" s="596"/>
      <c r="AZ12" s="596"/>
      <c r="BA12" s="596"/>
      <c r="BB12" s="596"/>
      <c r="BC12" s="596"/>
      <c r="BD12" s="596"/>
      <c r="BE12" s="596"/>
      <c r="BF12" s="596"/>
      <c r="BG12" s="596"/>
      <c r="BH12" s="596"/>
      <c r="BI12" s="596"/>
      <c r="BJ12" s="596"/>
      <c r="BK12" s="596"/>
      <c r="BL12" s="596"/>
      <c r="BM12" s="596"/>
      <c r="BN12" s="596"/>
      <c r="BO12" s="596"/>
      <c r="BP12" s="596"/>
      <c r="BQ12" s="596"/>
      <c r="BR12" s="596"/>
      <c r="BS12" s="596"/>
      <c r="BT12" s="596"/>
      <c r="BU12" s="596"/>
      <c r="BV12" s="264"/>
      <c r="BW12" s="264"/>
      <c r="BX12" s="264"/>
      <c r="BY12" s="264"/>
      <c r="BZ12" s="264"/>
      <c r="CA12" s="264"/>
      <c r="CB12" s="264"/>
      <c r="CC12" s="264"/>
      <c r="CD12" s="264"/>
      <c r="CE12" s="264"/>
    </row>
    <row r="13" spans="1:256" s="265" customFormat="1" ht="0.95" customHeight="1">
      <c r="A13" s="89"/>
      <c r="B13" s="186" t="s">
        <v>405</v>
      </c>
      <c r="C13" s="1168"/>
      <c r="D13" s="1164"/>
      <c r="E13" s="1170"/>
      <c r="F13" s="1171"/>
      <c r="G13" s="1164">
        <v>1</v>
      </c>
      <c r="H13" s="1166" t="s">
        <v>1037</v>
      </c>
      <c r="I13" s="250"/>
      <c r="J13" s="393" t="s">
        <v>519</v>
      </c>
      <c r="K13" s="733"/>
      <c r="L13" s="266"/>
      <c r="M13" s="829" t="str">
        <f>mergeValue(H13)</f>
        <v>Ломоносовский муниципальный район</v>
      </c>
      <c r="N13" s="1008"/>
      <c r="O13" s="1008"/>
      <c r="P13" s="1008"/>
      <c r="Q13" s="1008"/>
      <c r="R13" s="829" t="str">
        <f>K13&amp;"("&amp;L13&amp;")"</f>
        <v>()</v>
      </c>
      <c r="S13" s="186"/>
      <c r="T13" s="186"/>
      <c r="U13" s="248"/>
      <c r="V13" s="186"/>
      <c r="W13" s="186"/>
      <c r="X13" s="186"/>
      <c r="Y13" s="264"/>
      <c r="Z13" s="264"/>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596"/>
      <c r="BL13" s="596"/>
      <c r="BM13" s="596"/>
      <c r="BN13" s="596"/>
      <c r="BO13" s="596"/>
      <c r="BP13" s="596"/>
      <c r="BQ13" s="596"/>
      <c r="BR13" s="596"/>
      <c r="BS13" s="596"/>
      <c r="BT13" s="596"/>
      <c r="BU13" s="596"/>
      <c r="BV13" s="264"/>
      <c r="BW13" s="264"/>
      <c r="BX13" s="264"/>
      <c r="BY13" s="264"/>
      <c r="BZ13" s="264"/>
      <c r="CA13" s="264"/>
      <c r="CB13" s="264"/>
      <c r="CC13" s="264"/>
      <c r="CD13" s="264"/>
      <c r="CE13" s="264"/>
    </row>
    <row r="14" spans="1:256" s="265" customFormat="1" ht="15" customHeight="1">
      <c r="A14" s="89"/>
      <c r="B14" s="186" t="s">
        <v>405</v>
      </c>
      <c r="C14" s="1168"/>
      <c r="D14" s="1164"/>
      <c r="E14" s="1170"/>
      <c r="F14" s="1172"/>
      <c r="G14" s="1164"/>
      <c r="H14" s="1167"/>
      <c r="I14" s="1121"/>
      <c r="J14" s="1106">
        <v>1</v>
      </c>
      <c r="K14" s="1108" t="s">
        <v>1043</v>
      </c>
      <c r="L14" s="247" t="s">
        <v>1044</v>
      </c>
      <c r="M14" s="829" t="str">
        <f>mergeValue(H14)</f>
        <v>Ломоносовский муниципальный район</v>
      </c>
      <c r="N14" s="1008"/>
      <c r="O14" s="1008"/>
      <c r="P14" s="1008"/>
      <c r="Q14" s="1008"/>
      <c r="R14" s="829" t="str">
        <f>K14&amp;" ("&amp;L14&amp;")"</f>
        <v>Виллозское (41630157)</v>
      </c>
      <c r="S14" s="186"/>
      <c r="T14" s="186"/>
      <c r="U14" s="248"/>
      <c r="V14" s="186"/>
      <c r="W14" s="186"/>
      <c r="X14" s="186"/>
      <c r="Y14" s="264"/>
      <c r="Z14" s="264"/>
      <c r="AA14" s="596"/>
      <c r="AB14" s="596"/>
      <c r="AC14" s="596"/>
      <c r="AD14" s="596"/>
      <c r="AE14" s="596"/>
      <c r="AF14" s="596"/>
      <c r="AG14" s="596"/>
      <c r="AH14" s="596"/>
      <c r="AI14" s="596"/>
      <c r="AJ14" s="596"/>
      <c r="AK14" s="596"/>
      <c r="AL14" s="596"/>
      <c r="AM14" s="596"/>
      <c r="AN14" s="596"/>
      <c r="AO14" s="596"/>
      <c r="AP14" s="596"/>
      <c r="AQ14" s="596"/>
      <c r="AR14" s="596"/>
      <c r="AS14" s="596"/>
      <c r="AT14" s="596"/>
      <c r="AU14" s="596"/>
      <c r="AV14" s="596"/>
      <c r="AW14" s="596"/>
      <c r="AX14" s="596"/>
      <c r="AY14" s="596"/>
      <c r="AZ14" s="596"/>
      <c r="BA14" s="596"/>
      <c r="BB14" s="596"/>
      <c r="BC14" s="596"/>
      <c r="BD14" s="596"/>
      <c r="BE14" s="596"/>
      <c r="BF14" s="596"/>
      <c r="BG14" s="596"/>
      <c r="BH14" s="596"/>
      <c r="BI14" s="596"/>
      <c r="BJ14" s="596"/>
      <c r="BK14" s="596"/>
      <c r="BL14" s="596"/>
      <c r="BM14" s="596"/>
      <c r="BN14" s="596"/>
      <c r="BO14" s="596"/>
      <c r="BP14" s="596"/>
      <c r="BQ14" s="596"/>
      <c r="BR14" s="596"/>
      <c r="BS14" s="596"/>
      <c r="BT14" s="596"/>
      <c r="BU14" s="596"/>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8"/>
      <c r="N15" s="212"/>
      <c r="O15" s="212"/>
      <c r="P15" s="212"/>
      <c r="Q15" s="358" t="s">
        <v>19</v>
      </c>
      <c r="R15" s="212"/>
      <c r="S15" s="355"/>
      <c r="T15" s="355"/>
      <c r="U15" s="355"/>
      <c r="V15" s="355"/>
    </row>
    <row r="16" spans="1:256" s="126" customFormat="1" ht="21" customHeight="1">
      <c r="A16" s="125"/>
      <c r="B16" s="36"/>
      <c r="C16" s="232"/>
      <c r="D16" s="254"/>
      <c r="E16" s="254"/>
      <c r="F16" s="254"/>
      <c r="G16" s="254"/>
      <c r="H16" s="254"/>
      <c r="I16" s="254"/>
      <c r="J16" s="254"/>
      <c r="K16" s="254"/>
      <c r="L16" s="254"/>
      <c r="M16" s="212"/>
      <c r="N16" s="212"/>
      <c r="O16" s="212"/>
      <c r="P16" s="212"/>
      <c r="Q16" s="358"/>
      <c r="R16" s="212"/>
      <c r="S16" s="355"/>
      <c r="T16" s="355"/>
      <c r="U16" s="355"/>
      <c r="V16" s="355"/>
    </row>
    <row r="17" spans="1:22" s="126" customFormat="1">
      <c r="A17" s="125"/>
      <c r="B17" s="36"/>
      <c r="C17" s="232"/>
      <c r="D17" s="36"/>
      <c r="E17" s="36"/>
      <c r="F17" s="36"/>
      <c r="G17" s="36"/>
      <c r="H17" s="36"/>
      <c r="I17" s="36"/>
      <c r="J17" s="36"/>
      <c r="K17" s="36"/>
      <c r="L17" s="36"/>
      <c r="M17" s="212"/>
      <c r="N17" s="212"/>
      <c r="O17" s="212"/>
      <c r="P17" s="212"/>
      <c r="Q17" s="358"/>
      <c r="R17" s="212"/>
      <c r="S17" s="355"/>
      <c r="T17" s="355"/>
      <c r="U17" s="355"/>
      <c r="V17" s="355"/>
    </row>
    <row r="18" spans="1:22" s="126" customFormat="1" ht="0.75" customHeight="1">
      <c r="A18" s="125"/>
      <c r="B18" s="36"/>
      <c r="C18" s="232"/>
      <c r="D18" s="36"/>
      <c r="E18" s="36"/>
      <c r="F18" s="36"/>
      <c r="G18" s="36"/>
      <c r="H18" s="36"/>
      <c r="I18" s="36"/>
      <c r="J18" s="36"/>
      <c r="K18" s="36"/>
      <c r="L18" s="36"/>
      <c r="M18" s="212"/>
      <c r="N18" s="212"/>
      <c r="O18" s="212"/>
      <c r="P18" s="212"/>
      <c r="Q18" s="358"/>
      <c r="R18" s="212"/>
      <c r="S18" s="355"/>
      <c r="T18" s="355"/>
      <c r="U18" s="355"/>
      <c r="V18" s="355"/>
    </row>
    <row r="19" spans="1:22" s="256" customFormat="1" ht="10.5">
      <c r="A19" s="255"/>
      <c r="C19" s="257"/>
      <c r="D19" s="258"/>
      <c r="E19" s="258"/>
      <c r="M19" s="212"/>
      <c r="N19" s="212"/>
      <c r="O19" s="212"/>
      <c r="P19" s="212"/>
      <c r="Q19" s="358"/>
      <c r="R19" s="212"/>
      <c r="S19" s="355"/>
      <c r="T19" s="355"/>
      <c r="U19" s="355"/>
      <c r="V19" s="355"/>
    </row>
    <row r="20" spans="1:22" s="256" customFormat="1" ht="10.5">
      <c r="A20" s="255"/>
      <c r="C20" s="257"/>
      <c r="D20" s="258"/>
      <c r="E20" s="258"/>
      <c r="M20" s="212"/>
      <c r="N20" s="212"/>
      <c r="O20" s="212"/>
      <c r="P20" s="212"/>
      <c r="Q20" s="358"/>
      <c r="R20" s="212"/>
      <c r="S20" s="355"/>
      <c r="T20" s="355"/>
      <c r="U20" s="355"/>
      <c r="V20" s="355"/>
    </row>
  </sheetData>
  <sheetProtection password="FA9C"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D20"/>
  <sheetViews>
    <sheetView showGridLines="0" workbookViewId="0"/>
  </sheetViews>
  <sheetFormatPr defaultRowHeight="11.25"/>
  <sheetData>
    <row r="1" spans="1:4">
      <c r="A1" t="s">
        <v>1208</v>
      </c>
      <c r="B1" t="s">
        <v>514</v>
      </c>
      <c r="C1" t="s">
        <v>515</v>
      </c>
      <c r="D1" t="s">
        <v>1207</v>
      </c>
    </row>
    <row r="2" spans="1:4">
      <c r="A2">
        <v>44</v>
      </c>
      <c r="B2" t="s">
        <v>861</v>
      </c>
      <c r="C2" t="s">
        <v>863</v>
      </c>
      <c r="D2" t="s">
        <v>864</v>
      </c>
    </row>
    <row r="3" spans="1:4">
      <c r="A3">
        <v>45</v>
      </c>
      <c r="B3" t="s">
        <v>861</v>
      </c>
      <c r="C3" t="s">
        <v>865</v>
      </c>
      <c r="D3" t="s">
        <v>866</v>
      </c>
    </row>
    <row r="4" spans="1:4">
      <c r="A4">
        <v>46</v>
      </c>
      <c r="B4" t="s">
        <v>861</v>
      </c>
      <c r="C4" t="s">
        <v>861</v>
      </c>
      <c r="D4" t="s">
        <v>862</v>
      </c>
    </row>
    <row r="5" spans="1:4">
      <c r="A5">
        <v>47</v>
      </c>
      <c r="B5" t="s">
        <v>861</v>
      </c>
      <c r="C5" t="s">
        <v>867</v>
      </c>
      <c r="D5" t="s">
        <v>868</v>
      </c>
    </row>
    <row r="6" spans="1:4">
      <c r="A6">
        <v>48</v>
      </c>
      <c r="B6" t="s">
        <v>861</v>
      </c>
      <c r="C6" t="s">
        <v>869</v>
      </c>
      <c r="D6" t="s">
        <v>870</v>
      </c>
    </row>
    <row r="7" spans="1:4">
      <c r="A7">
        <v>50</v>
      </c>
      <c r="B7" t="s">
        <v>861</v>
      </c>
      <c r="C7" t="s">
        <v>873</v>
      </c>
      <c r="D7" t="s">
        <v>874</v>
      </c>
    </row>
    <row r="8" spans="1:4">
      <c r="A8">
        <v>51</v>
      </c>
      <c r="B8" t="s">
        <v>861</v>
      </c>
      <c r="C8" t="s">
        <v>875</v>
      </c>
      <c r="D8" t="s">
        <v>876</v>
      </c>
    </row>
    <row r="9" spans="1:4">
      <c r="A9">
        <v>52</v>
      </c>
      <c r="B9" t="s">
        <v>861</v>
      </c>
      <c r="C9" t="s">
        <v>877</v>
      </c>
      <c r="D9" t="s">
        <v>878</v>
      </c>
    </row>
    <row r="10" spans="1:4">
      <c r="A10">
        <v>53</v>
      </c>
      <c r="B10" t="s">
        <v>861</v>
      </c>
      <c r="C10" t="s">
        <v>879</v>
      </c>
      <c r="D10" t="s">
        <v>880</v>
      </c>
    </row>
    <row r="11" spans="1:4">
      <c r="A11">
        <v>54</v>
      </c>
      <c r="B11" t="s">
        <v>861</v>
      </c>
      <c r="C11" t="s">
        <v>881</v>
      </c>
      <c r="D11" t="s">
        <v>882</v>
      </c>
    </row>
    <row r="12" spans="1:4">
      <c r="A12">
        <v>55</v>
      </c>
      <c r="B12" t="s">
        <v>861</v>
      </c>
      <c r="C12" t="s">
        <v>883</v>
      </c>
      <c r="D12" t="s">
        <v>884</v>
      </c>
    </row>
    <row r="13" spans="1:4">
      <c r="A13">
        <v>56</v>
      </c>
      <c r="B13" t="s">
        <v>861</v>
      </c>
      <c r="C13" t="s">
        <v>885</v>
      </c>
      <c r="D13" t="s">
        <v>886</v>
      </c>
    </row>
    <row r="14" spans="1:4">
      <c r="A14">
        <v>57</v>
      </c>
      <c r="B14" t="s">
        <v>861</v>
      </c>
      <c r="C14" t="s">
        <v>887</v>
      </c>
      <c r="D14" t="s">
        <v>888</v>
      </c>
    </row>
    <row r="15" spans="1:4">
      <c r="A15">
        <v>58</v>
      </c>
      <c r="B15" t="s">
        <v>861</v>
      </c>
      <c r="C15" t="s">
        <v>889</v>
      </c>
      <c r="D15" t="s">
        <v>890</v>
      </c>
    </row>
    <row r="16" spans="1:4">
      <c r="A16">
        <v>59</v>
      </c>
      <c r="B16" t="s">
        <v>861</v>
      </c>
      <c r="C16" t="s">
        <v>891</v>
      </c>
      <c r="D16" t="s">
        <v>892</v>
      </c>
    </row>
    <row r="17" spans="1:4">
      <c r="A17">
        <v>60</v>
      </c>
      <c r="B17" t="s">
        <v>861</v>
      </c>
      <c r="C17" t="s">
        <v>893</v>
      </c>
      <c r="D17" t="s">
        <v>894</v>
      </c>
    </row>
    <row r="18" spans="1:4">
      <c r="A18">
        <v>61</v>
      </c>
      <c r="B18" t="s">
        <v>861</v>
      </c>
      <c r="C18" t="s">
        <v>895</v>
      </c>
      <c r="D18" t="s">
        <v>896</v>
      </c>
    </row>
    <row r="19" spans="1:4">
      <c r="A19">
        <v>62</v>
      </c>
      <c r="B19" t="s">
        <v>861</v>
      </c>
      <c r="C19" t="s">
        <v>897</v>
      </c>
      <c r="D19" t="s">
        <v>898</v>
      </c>
    </row>
    <row r="20" spans="1:4">
      <c r="A20">
        <v>63</v>
      </c>
      <c r="B20" t="s">
        <v>861</v>
      </c>
      <c r="C20" t="s">
        <v>899</v>
      </c>
      <c r="D20" t="s">
        <v>900</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218"/>
  <sheetViews>
    <sheetView showGridLines="0" zoomScaleNormal="100" workbookViewId="0"/>
  </sheetViews>
  <sheetFormatPr defaultRowHeight="11.25"/>
  <cols>
    <col min="1" max="1" width="9.140625" style="1060"/>
  </cols>
  <sheetData>
    <row r="1" spans="1:4">
      <c r="A1" s="1060" t="s">
        <v>1208</v>
      </c>
      <c r="B1" t="s">
        <v>514</v>
      </c>
      <c r="C1" t="s">
        <v>515</v>
      </c>
      <c r="D1" t="s">
        <v>1207</v>
      </c>
    </row>
    <row r="2" spans="1:4">
      <c r="A2" s="1060">
        <v>1</v>
      </c>
      <c r="B2" t="s">
        <v>775</v>
      </c>
      <c r="C2" t="s">
        <v>775</v>
      </c>
      <c r="D2" t="s">
        <v>776</v>
      </c>
    </row>
    <row r="3" spans="1:4">
      <c r="A3" s="1060">
        <v>2</v>
      </c>
      <c r="B3" t="s">
        <v>775</v>
      </c>
      <c r="C3" t="s">
        <v>777</v>
      </c>
      <c r="D3" t="s">
        <v>778</v>
      </c>
    </row>
    <row r="4" spans="1:4">
      <c r="A4" s="1060">
        <v>3</v>
      </c>
      <c r="B4" t="s">
        <v>775</v>
      </c>
      <c r="C4" t="s">
        <v>779</v>
      </c>
      <c r="D4" t="s">
        <v>780</v>
      </c>
    </row>
    <row r="5" spans="1:4">
      <c r="A5" s="1060">
        <v>4</v>
      </c>
      <c r="B5" t="s">
        <v>775</v>
      </c>
      <c r="C5" t="s">
        <v>781</v>
      </c>
      <c r="D5" t="s">
        <v>782</v>
      </c>
    </row>
    <row r="6" spans="1:4">
      <c r="A6" s="1060">
        <v>5</v>
      </c>
      <c r="B6" t="s">
        <v>775</v>
      </c>
      <c r="C6" t="s">
        <v>783</v>
      </c>
      <c r="D6" t="s">
        <v>784</v>
      </c>
    </row>
    <row r="7" spans="1:4">
      <c r="A7" s="1060">
        <v>6</v>
      </c>
      <c r="B7" t="s">
        <v>775</v>
      </c>
      <c r="C7" t="s">
        <v>785</v>
      </c>
      <c r="D7" t="s">
        <v>786</v>
      </c>
    </row>
    <row r="8" spans="1:4">
      <c r="A8" s="1060">
        <v>7</v>
      </c>
      <c r="B8" t="s">
        <v>775</v>
      </c>
      <c r="C8" t="s">
        <v>787</v>
      </c>
      <c r="D8" t="s">
        <v>788</v>
      </c>
    </row>
    <row r="9" spans="1:4">
      <c r="A9" s="1060">
        <v>8</v>
      </c>
      <c r="B9" t="s">
        <v>775</v>
      </c>
      <c r="C9" t="s">
        <v>789</v>
      </c>
      <c r="D9" t="s">
        <v>790</v>
      </c>
    </row>
    <row r="10" spans="1:4">
      <c r="A10" s="1060">
        <v>9</v>
      </c>
      <c r="B10" t="s">
        <v>775</v>
      </c>
      <c r="C10" t="s">
        <v>791</v>
      </c>
      <c r="D10" t="s">
        <v>792</v>
      </c>
    </row>
    <row r="11" spans="1:4">
      <c r="A11" s="1060">
        <v>10</v>
      </c>
      <c r="B11" t="s">
        <v>775</v>
      </c>
      <c r="C11" t="s">
        <v>793</v>
      </c>
      <c r="D11" t="s">
        <v>794</v>
      </c>
    </row>
    <row r="12" spans="1:4">
      <c r="A12" s="1060">
        <v>11</v>
      </c>
      <c r="B12" t="s">
        <v>795</v>
      </c>
      <c r="C12" t="s">
        <v>797</v>
      </c>
      <c r="D12" t="s">
        <v>798</v>
      </c>
    </row>
    <row r="13" spans="1:4">
      <c r="A13" s="1060">
        <v>12</v>
      </c>
      <c r="B13" t="s">
        <v>795</v>
      </c>
      <c r="C13" t="s">
        <v>799</v>
      </c>
      <c r="D13" t="s">
        <v>800</v>
      </c>
    </row>
    <row r="14" spans="1:4">
      <c r="A14" s="1060">
        <v>13</v>
      </c>
      <c r="B14" t="s">
        <v>795</v>
      </c>
      <c r="C14" t="s">
        <v>801</v>
      </c>
      <c r="D14" t="s">
        <v>802</v>
      </c>
    </row>
    <row r="15" spans="1:4">
      <c r="A15" s="1060">
        <v>14</v>
      </c>
      <c r="B15" t="s">
        <v>795</v>
      </c>
      <c r="C15" t="s">
        <v>795</v>
      </c>
      <c r="D15" t="s">
        <v>796</v>
      </c>
    </row>
    <row r="16" spans="1:4">
      <c r="A16" s="1060">
        <v>15</v>
      </c>
      <c r="B16" t="s">
        <v>795</v>
      </c>
      <c r="C16" t="s">
        <v>803</v>
      </c>
      <c r="D16" t="s">
        <v>804</v>
      </c>
    </row>
    <row r="17" spans="1:4">
      <c r="A17" s="1060">
        <v>16</v>
      </c>
      <c r="B17" t="s">
        <v>795</v>
      </c>
      <c r="C17" t="s">
        <v>805</v>
      </c>
      <c r="D17" t="s">
        <v>806</v>
      </c>
    </row>
    <row r="18" spans="1:4">
      <c r="A18" s="1060">
        <v>17</v>
      </c>
      <c r="B18" t="s">
        <v>795</v>
      </c>
      <c r="C18" t="s">
        <v>807</v>
      </c>
      <c r="D18" t="s">
        <v>808</v>
      </c>
    </row>
    <row r="19" spans="1:4">
      <c r="A19" s="1060">
        <v>18</v>
      </c>
      <c r="B19" t="s">
        <v>795</v>
      </c>
      <c r="C19" t="s">
        <v>809</v>
      </c>
      <c r="D19" t="s">
        <v>810</v>
      </c>
    </row>
    <row r="20" spans="1:4">
      <c r="A20" s="1060">
        <v>19</v>
      </c>
      <c r="B20" t="s">
        <v>795</v>
      </c>
      <c r="C20" t="s">
        <v>811</v>
      </c>
      <c r="D20" t="s">
        <v>812</v>
      </c>
    </row>
    <row r="21" spans="1:4">
      <c r="A21" s="1060">
        <v>20</v>
      </c>
      <c r="B21" t="s">
        <v>795</v>
      </c>
      <c r="C21" t="s">
        <v>813</v>
      </c>
      <c r="D21" t="s">
        <v>814</v>
      </c>
    </row>
    <row r="22" spans="1:4">
      <c r="A22" s="1060">
        <v>21</v>
      </c>
      <c r="B22" t="s">
        <v>795</v>
      </c>
      <c r="C22" t="s">
        <v>815</v>
      </c>
      <c r="D22" t="s">
        <v>816</v>
      </c>
    </row>
    <row r="23" spans="1:4">
      <c r="A23" s="1060">
        <v>22</v>
      </c>
      <c r="B23" t="s">
        <v>795</v>
      </c>
      <c r="C23" t="s">
        <v>817</v>
      </c>
      <c r="D23" t="s">
        <v>818</v>
      </c>
    </row>
    <row r="24" spans="1:4">
      <c r="A24" s="1060">
        <v>23</v>
      </c>
      <c r="B24" t="s">
        <v>795</v>
      </c>
      <c r="C24" t="s">
        <v>819</v>
      </c>
      <c r="D24" t="s">
        <v>820</v>
      </c>
    </row>
    <row r="25" spans="1:4">
      <c r="A25" s="1060">
        <v>24</v>
      </c>
      <c r="B25" t="s">
        <v>795</v>
      </c>
      <c r="C25" t="s">
        <v>821</v>
      </c>
      <c r="D25" t="s">
        <v>822</v>
      </c>
    </row>
    <row r="26" spans="1:4">
      <c r="A26" s="1060">
        <v>25</v>
      </c>
      <c r="B26" t="s">
        <v>795</v>
      </c>
      <c r="C26" t="s">
        <v>823</v>
      </c>
      <c r="D26" t="s">
        <v>824</v>
      </c>
    </row>
    <row r="27" spans="1:4">
      <c r="A27" s="1060">
        <v>26</v>
      </c>
      <c r="B27" t="s">
        <v>795</v>
      </c>
      <c r="C27" t="s">
        <v>825</v>
      </c>
      <c r="D27" t="s">
        <v>826</v>
      </c>
    </row>
    <row r="28" spans="1:4">
      <c r="A28" s="1060">
        <v>27</v>
      </c>
      <c r="B28" t="s">
        <v>795</v>
      </c>
      <c r="C28" t="s">
        <v>827</v>
      </c>
      <c r="D28" t="s">
        <v>828</v>
      </c>
    </row>
    <row r="29" spans="1:4">
      <c r="A29" s="1060">
        <v>28</v>
      </c>
      <c r="B29" t="s">
        <v>829</v>
      </c>
      <c r="C29" t="s">
        <v>831</v>
      </c>
      <c r="D29" t="s">
        <v>832</v>
      </c>
    </row>
    <row r="30" spans="1:4">
      <c r="A30" s="1060">
        <v>29</v>
      </c>
      <c r="B30" t="s">
        <v>829</v>
      </c>
      <c r="C30" t="s">
        <v>829</v>
      </c>
      <c r="D30" t="s">
        <v>830</v>
      </c>
    </row>
    <row r="31" spans="1:4">
      <c r="A31" s="1060">
        <v>30</v>
      </c>
      <c r="B31" t="s">
        <v>829</v>
      </c>
      <c r="C31" t="s">
        <v>833</v>
      </c>
      <c r="D31" t="s">
        <v>834</v>
      </c>
    </row>
    <row r="32" spans="1:4">
      <c r="A32" s="1060">
        <v>31</v>
      </c>
      <c r="B32" t="s">
        <v>829</v>
      </c>
      <c r="C32" t="s">
        <v>835</v>
      </c>
      <c r="D32" t="s">
        <v>836</v>
      </c>
    </row>
    <row r="33" spans="1:4">
      <c r="A33" s="1060">
        <v>32</v>
      </c>
      <c r="B33" t="s">
        <v>829</v>
      </c>
      <c r="C33" t="s">
        <v>837</v>
      </c>
      <c r="D33" t="s">
        <v>838</v>
      </c>
    </row>
    <row r="34" spans="1:4">
      <c r="A34" s="1060">
        <v>33</v>
      </c>
      <c r="B34" t="s">
        <v>829</v>
      </c>
      <c r="C34" t="s">
        <v>839</v>
      </c>
      <c r="D34" t="s">
        <v>840</v>
      </c>
    </row>
    <row r="35" spans="1:4">
      <c r="A35" s="1060">
        <v>34</v>
      </c>
      <c r="B35" t="s">
        <v>829</v>
      </c>
      <c r="C35" t="s">
        <v>841</v>
      </c>
      <c r="D35" t="s">
        <v>842</v>
      </c>
    </row>
    <row r="36" spans="1:4">
      <c r="A36" s="1060">
        <v>35</v>
      </c>
      <c r="B36" t="s">
        <v>829</v>
      </c>
      <c r="C36" t="s">
        <v>843</v>
      </c>
      <c r="D36" t="s">
        <v>844</v>
      </c>
    </row>
    <row r="37" spans="1:4">
      <c r="A37" s="1060">
        <v>36</v>
      </c>
      <c r="B37" t="s">
        <v>829</v>
      </c>
      <c r="C37" t="s">
        <v>845</v>
      </c>
      <c r="D37" t="s">
        <v>846</v>
      </c>
    </row>
    <row r="38" spans="1:4">
      <c r="A38" s="1060">
        <v>37</v>
      </c>
      <c r="B38" t="s">
        <v>829</v>
      </c>
      <c r="C38" t="s">
        <v>847</v>
      </c>
      <c r="D38" t="s">
        <v>848</v>
      </c>
    </row>
    <row r="39" spans="1:4">
      <c r="A39" s="1060">
        <v>38</v>
      </c>
      <c r="B39" t="s">
        <v>829</v>
      </c>
      <c r="C39" t="s">
        <v>849</v>
      </c>
      <c r="D39" t="s">
        <v>850</v>
      </c>
    </row>
    <row r="40" spans="1:4">
      <c r="A40" s="1060">
        <v>39</v>
      </c>
      <c r="B40" t="s">
        <v>829</v>
      </c>
      <c r="C40" t="s">
        <v>851</v>
      </c>
      <c r="D40" t="s">
        <v>852</v>
      </c>
    </row>
    <row r="41" spans="1:4">
      <c r="A41" s="1060">
        <v>40</v>
      </c>
      <c r="B41" t="s">
        <v>829</v>
      </c>
      <c r="C41" t="s">
        <v>853</v>
      </c>
      <c r="D41" t="s">
        <v>854</v>
      </c>
    </row>
    <row r="42" spans="1:4">
      <c r="A42" s="1060">
        <v>41</v>
      </c>
      <c r="B42" t="s">
        <v>829</v>
      </c>
      <c r="C42" t="s">
        <v>855</v>
      </c>
      <c r="D42" t="s">
        <v>856</v>
      </c>
    </row>
    <row r="43" spans="1:4">
      <c r="A43" s="1060">
        <v>42</v>
      </c>
      <c r="B43" t="s">
        <v>829</v>
      </c>
      <c r="C43" t="s">
        <v>857</v>
      </c>
      <c r="D43" t="s">
        <v>858</v>
      </c>
    </row>
    <row r="44" spans="1:4">
      <c r="A44" s="1060">
        <v>43</v>
      </c>
      <c r="B44" t="s">
        <v>829</v>
      </c>
      <c r="C44" t="s">
        <v>859</v>
      </c>
      <c r="D44" t="s">
        <v>860</v>
      </c>
    </row>
    <row r="45" spans="1:4">
      <c r="A45" s="1060">
        <v>44</v>
      </c>
      <c r="B45" t="s">
        <v>861</v>
      </c>
      <c r="C45" t="s">
        <v>863</v>
      </c>
      <c r="D45" t="s">
        <v>864</v>
      </c>
    </row>
    <row r="46" spans="1:4">
      <c r="A46" s="1060">
        <v>45</v>
      </c>
      <c r="B46" t="s">
        <v>861</v>
      </c>
      <c r="C46" t="s">
        <v>865</v>
      </c>
      <c r="D46" t="s">
        <v>866</v>
      </c>
    </row>
    <row r="47" spans="1:4">
      <c r="A47" s="1060">
        <v>46</v>
      </c>
      <c r="B47" t="s">
        <v>861</v>
      </c>
      <c r="C47" t="s">
        <v>861</v>
      </c>
      <c r="D47" t="s">
        <v>862</v>
      </c>
    </row>
    <row r="48" spans="1:4">
      <c r="A48" s="1060">
        <v>47</v>
      </c>
      <c r="B48" t="s">
        <v>861</v>
      </c>
      <c r="C48" t="s">
        <v>867</v>
      </c>
      <c r="D48" t="s">
        <v>868</v>
      </c>
    </row>
    <row r="49" spans="1:4">
      <c r="A49" s="1060">
        <v>48</v>
      </c>
      <c r="B49" t="s">
        <v>861</v>
      </c>
      <c r="C49" t="s">
        <v>869</v>
      </c>
      <c r="D49" t="s">
        <v>870</v>
      </c>
    </row>
    <row r="50" spans="1:4">
      <c r="A50" s="1060">
        <v>49</v>
      </c>
      <c r="B50" t="s">
        <v>861</v>
      </c>
      <c r="C50" t="s">
        <v>871</v>
      </c>
      <c r="D50" t="s">
        <v>872</v>
      </c>
    </row>
    <row r="51" spans="1:4">
      <c r="A51" s="1060">
        <v>50</v>
      </c>
      <c r="B51" t="s">
        <v>861</v>
      </c>
      <c r="C51" t="s">
        <v>873</v>
      </c>
      <c r="D51" t="s">
        <v>874</v>
      </c>
    </row>
    <row r="52" spans="1:4">
      <c r="A52" s="1060">
        <v>51</v>
      </c>
      <c r="B52" t="s">
        <v>861</v>
      </c>
      <c r="C52" t="s">
        <v>875</v>
      </c>
      <c r="D52" t="s">
        <v>876</v>
      </c>
    </row>
    <row r="53" spans="1:4">
      <c r="A53" s="1060">
        <v>52</v>
      </c>
      <c r="B53" t="s">
        <v>861</v>
      </c>
      <c r="C53" t="s">
        <v>877</v>
      </c>
      <c r="D53" t="s">
        <v>878</v>
      </c>
    </row>
    <row r="54" spans="1:4">
      <c r="A54" s="1060">
        <v>53</v>
      </c>
      <c r="B54" t="s">
        <v>861</v>
      </c>
      <c r="C54" t="s">
        <v>879</v>
      </c>
      <c r="D54" t="s">
        <v>880</v>
      </c>
    </row>
    <row r="55" spans="1:4">
      <c r="A55" s="1060">
        <v>54</v>
      </c>
      <c r="B55" t="s">
        <v>861</v>
      </c>
      <c r="C55" t="s">
        <v>881</v>
      </c>
      <c r="D55" t="s">
        <v>882</v>
      </c>
    </row>
    <row r="56" spans="1:4">
      <c r="A56" s="1060">
        <v>55</v>
      </c>
      <c r="B56" t="s">
        <v>861</v>
      </c>
      <c r="C56" t="s">
        <v>883</v>
      </c>
      <c r="D56" t="s">
        <v>884</v>
      </c>
    </row>
    <row r="57" spans="1:4">
      <c r="A57" s="1060">
        <v>56</v>
      </c>
      <c r="B57" t="s">
        <v>861</v>
      </c>
      <c r="C57" t="s">
        <v>885</v>
      </c>
      <c r="D57" t="s">
        <v>886</v>
      </c>
    </row>
    <row r="58" spans="1:4">
      <c r="A58" s="1060">
        <v>57</v>
      </c>
      <c r="B58" t="s">
        <v>861</v>
      </c>
      <c r="C58" t="s">
        <v>887</v>
      </c>
      <c r="D58" t="s">
        <v>888</v>
      </c>
    </row>
    <row r="59" spans="1:4">
      <c r="A59" s="1060">
        <v>58</v>
      </c>
      <c r="B59" t="s">
        <v>861</v>
      </c>
      <c r="C59" t="s">
        <v>889</v>
      </c>
      <c r="D59" t="s">
        <v>890</v>
      </c>
    </row>
    <row r="60" spans="1:4">
      <c r="A60" s="1060">
        <v>59</v>
      </c>
      <c r="B60" t="s">
        <v>861</v>
      </c>
      <c r="C60" t="s">
        <v>891</v>
      </c>
      <c r="D60" t="s">
        <v>892</v>
      </c>
    </row>
    <row r="61" spans="1:4">
      <c r="A61" s="1060">
        <v>60</v>
      </c>
      <c r="B61" t="s">
        <v>861</v>
      </c>
      <c r="C61" t="s">
        <v>893</v>
      </c>
      <c r="D61" t="s">
        <v>894</v>
      </c>
    </row>
    <row r="62" spans="1:4">
      <c r="A62" s="1060">
        <v>61</v>
      </c>
      <c r="B62" t="s">
        <v>861</v>
      </c>
      <c r="C62" t="s">
        <v>895</v>
      </c>
      <c r="D62" t="s">
        <v>896</v>
      </c>
    </row>
    <row r="63" spans="1:4">
      <c r="A63" s="1060">
        <v>62</v>
      </c>
      <c r="B63" t="s">
        <v>861</v>
      </c>
      <c r="C63" t="s">
        <v>897</v>
      </c>
      <c r="D63" t="s">
        <v>898</v>
      </c>
    </row>
    <row r="64" spans="1:4">
      <c r="A64" s="1060">
        <v>63</v>
      </c>
      <c r="B64" t="s">
        <v>861</v>
      </c>
      <c r="C64" t="s">
        <v>899</v>
      </c>
      <c r="D64" t="s">
        <v>900</v>
      </c>
    </row>
    <row r="65" spans="1:4">
      <c r="A65" s="1060">
        <v>64</v>
      </c>
      <c r="B65" t="s">
        <v>901</v>
      </c>
      <c r="C65" t="s">
        <v>901</v>
      </c>
      <c r="D65" t="s">
        <v>902</v>
      </c>
    </row>
    <row r="66" spans="1:4">
      <c r="A66" s="1060">
        <v>65</v>
      </c>
      <c r="B66" t="s">
        <v>901</v>
      </c>
      <c r="C66" t="s">
        <v>903</v>
      </c>
      <c r="D66" t="s">
        <v>904</v>
      </c>
    </row>
    <row r="67" spans="1:4">
      <c r="A67" s="1060">
        <v>66</v>
      </c>
      <c r="B67" t="s">
        <v>901</v>
      </c>
      <c r="C67" t="s">
        <v>905</v>
      </c>
      <c r="D67" t="s">
        <v>906</v>
      </c>
    </row>
    <row r="68" spans="1:4">
      <c r="A68" s="1060">
        <v>67</v>
      </c>
      <c r="B68" t="s">
        <v>901</v>
      </c>
      <c r="C68" t="s">
        <v>907</v>
      </c>
      <c r="D68" t="s">
        <v>908</v>
      </c>
    </row>
    <row r="69" spans="1:4">
      <c r="A69" s="1060">
        <v>68</v>
      </c>
      <c r="B69" t="s">
        <v>901</v>
      </c>
      <c r="C69" t="s">
        <v>909</v>
      </c>
      <c r="D69" t="s">
        <v>910</v>
      </c>
    </row>
    <row r="70" spans="1:4">
      <c r="A70" s="1060">
        <v>69</v>
      </c>
      <c r="B70" t="s">
        <v>901</v>
      </c>
      <c r="C70" t="s">
        <v>911</v>
      </c>
      <c r="D70" t="s">
        <v>912</v>
      </c>
    </row>
    <row r="71" spans="1:4">
      <c r="A71" s="1060">
        <v>70</v>
      </c>
      <c r="B71" t="s">
        <v>901</v>
      </c>
      <c r="C71" t="s">
        <v>913</v>
      </c>
      <c r="D71" t="s">
        <v>914</v>
      </c>
    </row>
    <row r="72" spans="1:4">
      <c r="A72" s="1060">
        <v>71</v>
      </c>
      <c r="B72" t="s">
        <v>901</v>
      </c>
      <c r="C72" t="s">
        <v>915</v>
      </c>
      <c r="D72" t="s">
        <v>916</v>
      </c>
    </row>
    <row r="73" spans="1:4">
      <c r="A73" s="1060">
        <v>72</v>
      </c>
      <c r="B73" t="s">
        <v>901</v>
      </c>
      <c r="C73" t="s">
        <v>917</v>
      </c>
      <c r="D73" t="s">
        <v>918</v>
      </c>
    </row>
    <row r="74" spans="1:4">
      <c r="A74" s="1060">
        <v>73</v>
      </c>
      <c r="B74" t="s">
        <v>901</v>
      </c>
      <c r="C74" t="s">
        <v>919</v>
      </c>
      <c r="D74" t="s">
        <v>920</v>
      </c>
    </row>
    <row r="75" spans="1:4">
      <c r="A75" s="1060">
        <v>74</v>
      </c>
      <c r="B75" t="s">
        <v>901</v>
      </c>
      <c r="C75" t="s">
        <v>921</v>
      </c>
      <c r="D75" t="s">
        <v>922</v>
      </c>
    </row>
    <row r="76" spans="1:4">
      <c r="A76" s="1060">
        <v>75</v>
      </c>
      <c r="B76" t="s">
        <v>901</v>
      </c>
      <c r="C76" t="s">
        <v>923</v>
      </c>
      <c r="D76" t="s">
        <v>924</v>
      </c>
    </row>
    <row r="77" spans="1:4">
      <c r="A77" s="1060">
        <v>76</v>
      </c>
      <c r="B77" t="s">
        <v>901</v>
      </c>
      <c r="C77" t="s">
        <v>925</v>
      </c>
      <c r="D77" t="s">
        <v>926</v>
      </c>
    </row>
    <row r="78" spans="1:4">
      <c r="A78" s="1060">
        <v>77</v>
      </c>
      <c r="B78" t="s">
        <v>927</v>
      </c>
      <c r="C78" t="s">
        <v>929</v>
      </c>
      <c r="D78" t="s">
        <v>930</v>
      </c>
    </row>
    <row r="79" spans="1:4">
      <c r="A79" s="1060">
        <v>78</v>
      </c>
      <c r="B79" t="s">
        <v>927</v>
      </c>
      <c r="C79" t="s">
        <v>931</v>
      </c>
      <c r="D79" t="s">
        <v>932</v>
      </c>
    </row>
    <row r="80" spans="1:4">
      <c r="A80" s="1060">
        <v>79</v>
      </c>
      <c r="B80" t="s">
        <v>927</v>
      </c>
      <c r="C80" t="s">
        <v>933</v>
      </c>
      <c r="D80" t="s">
        <v>934</v>
      </c>
    </row>
    <row r="81" spans="1:4">
      <c r="A81" s="1060">
        <v>80</v>
      </c>
      <c r="B81" t="s">
        <v>927</v>
      </c>
      <c r="C81" t="s">
        <v>935</v>
      </c>
      <c r="D81" t="s">
        <v>936</v>
      </c>
    </row>
    <row r="82" spans="1:4">
      <c r="A82" s="1060">
        <v>81</v>
      </c>
      <c r="B82" t="s">
        <v>927</v>
      </c>
      <c r="C82" t="s">
        <v>927</v>
      </c>
      <c r="D82" t="s">
        <v>928</v>
      </c>
    </row>
    <row r="83" spans="1:4">
      <c r="A83" s="1060">
        <v>82</v>
      </c>
      <c r="B83" t="s">
        <v>927</v>
      </c>
      <c r="C83" t="s">
        <v>937</v>
      </c>
      <c r="D83" t="s">
        <v>938</v>
      </c>
    </row>
    <row r="84" spans="1:4">
      <c r="A84" s="1060">
        <v>83</v>
      </c>
      <c r="B84" t="s">
        <v>927</v>
      </c>
      <c r="C84" t="s">
        <v>939</v>
      </c>
      <c r="D84" t="s">
        <v>940</v>
      </c>
    </row>
    <row r="85" spans="1:4">
      <c r="A85" s="1060">
        <v>84</v>
      </c>
      <c r="B85" t="s">
        <v>927</v>
      </c>
      <c r="C85" t="s">
        <v>941</v>
      </c>
      <c r="D85" t="s">
        <v>942</v>
      </c>
    </row>
    <row r="86" spans="1:4">
      <c r="A86" s="1060">
        <v>85</v>
      </c>
      <c r="B86" t="s">
        <v>927</v>
      </c>
      <c r="C86" t="s">
        <v>943</v>
      </c>
      <c r="D86" t="s">
        <v>944</v>
      </c>
    </row>
    <row r="87" spans="1:4">
      <c r="A87" s="1060">
        <v>86</v>
      </c>
      <c r="B87" t="s">
        <v>927</v>
      </c>
      <c r="C87" t="s">
        <v>945</v>
      </c>
      <c r="D87" t="s">
        <v>946</v>
      </c>
    </row>
    <row r="88" spans="1:4">
      <c r="A88" s="1060">
        <v>87</v>
      </c>
      <c r="B88" t="s">
        <v>927</v>
      </c>
      <c r="C88" t="s">
        <v>947</v>
      </c>
      <c r="D88" t="s">
        <v>948</v>
      </c>
    </row>
    <row r="89" spans="1:4">
      <c r="A89" s="1060">
        <v>88</v>
      </c>
      <c r="B89" t="s">
        <v>927</v>
      </c>
      <c r="C89" t="s">
        <v>949</v>
      </c>
      <c r="D89" t="s">
        <v>950</v>
      </c>
    </row>
    <row r="90" spans="1:4">
      <c r="A90" s="1060">
        <v>89</v>
      </c>
      <c r="B90" t="s">
        <v>927</v>
      </c>
      <c r="C90" t="s">
        <v>951</v>
      </c>
      <c r="D90" t="s">
        <v>952</v>
      </c>
    </row>
    <row r="91" spans="1:4">
      <c r="A91" s="1060">
        <v>90</v>
      </c>
      <c r="B91" t="s">
        <v>927</v>
      </c>
      <c r="C91" t="s">
        <v>953</v>
      </c>
      <c r="D91" t="s">
        <v>954</v>
      </c>
    </row>
    <row r="92" spans="1:4">
      <c r="A92" s="1060">
        <v>91</v>
      </c>
      <c r="B92" t="s">
        <v>927</v>
      </c>
      <c r="C92" t="s">
        <v>955</v>
      </c>
      <c r="D92" t="s">
        <v>956</v>
      </c>
    </row>
    <row r="93" spans="1:4">
      <c r="A93" s="1060">
        <v>92</v>
      </c>
      <c r="B93" t="s">
        <v>927</v>
      </c>
      <c r="C93" t="s">
        <v>957</v>
      </c>
      <c r="D93" t="s">
        <v>958</v>
      </c>
    </row>
    <row r="94" spans="1:4">
      <c r="A94" s="1060">
        <v>93</v>
      </c>
      <c r="B94" t="s">
        <v>927</v>
      </c>
      <c r="C94" t="s">
        <v>959</v>
      </c>
      <c r="D94" t="s">
        <v>960</v>
      </c>
    </row>
    <row r="95" spans="1:4">
      <c r="A95" s="1060">
        <v>94</v>
      </c>
      <c r="B95" t="s">
        <v>927</v>
      </c>
      <c r="C95" t="s">
        <v>961</v>
      </c>
      <c r="D95" t="s">
        <v>962</v>
      </c>
    </row>
    <row r="96" spans="1:4">
      <c r="A96" s="1060">
        <v>95</v>
      </c>
      <c r="B96" t="s">
        <v>963</v>
      </c>
      <c r="C96" t="s">
        <v>965</v>
      </c>
      <c r="D96" t="s">
        <v>966</v>
      </c>
    </row>
    <row r="97" spans="1:4">
      <c r="A97" s="1060">
        <v>96</v>
      </c>
      <c r="B97" t="s">
        <v>963</v>
      </c>
      <c r="C97" t="s">
        <v>967</v>
      </c>
      <c r="D97" t="s">
        <v>968</v>
      </c>
    </row>
    <row r="98" spans="1:4">
      <c r="A98" s="1060">
        <v>97</v>
      </c>
      <c r="B98" t="s">
        <v>963</v>
      </c>
      <c r="C98" t="s">
        <v>969</v>
      </c>
      <c r="D98" t="s">
        <v>970</v>
      </c>
    </row>
    <row r="99" spans="1:4">
      <c r="A99" s="1060">
        <v>98</v>
      </c>
      <c r="B99" t="s">
        <v>963</v>
      </c>
      <c r="C99" t="s">
        <v>963</v>
      </c>
      <c r="D99" t="s">
        <v>964</v>
      </c>
    </row>
    <row r="100" spans="1:4">
      <c r="A100" s="1060">
        <v>99</v>
      </c>
      <c r="B100" t="s">
        <v>963</v>
      </c>
      <c r="C100" t="s">
        <v>971</v>
      </c>
      <c r="D100" t="s">
        <v>972</v>
      </c>
    </row>
    <row r="101" spans="1:4">
      <c r="A101" s="1060">
        <v>100</v>
      </c>
      <c r="B101" t="s">
        <v>963</v>
      </c>
      <c r="C101" t="s">
        <v>973</v>
      </c>
      <c r="D101" t="s">
        <v>974</v>
      </c>
    </row>
    <row r="102" spans="1:4">
      <c r="A102" s="1060">
        <v>101</v>
      </c>
      <c r="B102" t="s">
        <v>963</v>
      </c>
      <c r="C102" t="s">
        <v>975</v>
      </c>
      <c r="D102" t="s">
        <v>976</v>
      </c>
    </row>
    <row r="103" spans="1:4">
      <c r="A103" s="1060">
        <v>102</v>
      </c>
      <c r="B103" t="s">
        <v>963</v>
      </c>
      <c r="C103" t="s">
        <v>977</v>
      </c>
      <c r="D103" t="s">
        <v>978</v>
      </c>
    </row>
    <row r="104" spans="1:4">
      <c r="A104" s="1060">
        <v>103</v>
      </c>
      <c r="B104" t="s">
        <v>963</v>
      </c>
      <c r="C104" t="s">
        <v>979</v>
      </c>
      <c r="D104" t="s">
        <v>980</v>
      </c>
    </row>
    <row r="105" spans="1:4">
      <c r="A105" s="1060">
        <v>104</v>
      </c>
      <c r="B105" t="s">
        <v>963</v>
      </c>
      <c r="C105" t="s">
        <v>981</v>
      </c>
      <c r="D105" t="s">
        <v>982</v>
      </c>
    </row>
    <row r="106" spans="1:4">
      <c r="A106" s="1060">
        <v>105</v>
      </c>
      <c r="B106" t="s">
        <v>963</v>
      </c>
      <c r="C106" t="s">
        <v>983</v>
      </c>
      <c r="D106" t="s">
        <v>984</v>
      </c>
    </row>
    <row r="107" spans="1:4">
      <c r="A107" s="1060">
        <v>106</v>
      </c>
      <c r="B107" t="s">
        <v>963</v>
      </c>
      <c r="C107" t="s">
        <v>985</v>
      </c>
      <c r="D107" t="s">
        <v>986</v>
      </c>
    </row>
    <row r="108" spans="1:4">
      <c r="A108" s="1060">
        <v>107</v>
      </c>
      <c r="B108" t="s">
        <v>987</v>
      </c>
      <c r="C108" t="s">
        <v>989</v>
      </c>
      <c r="D108" t="s">
        <v>990</v>
      </c>
    </row>
    <row r="109" spans="1:4">
      <c r="A109" s="1060">
        <v>108</v>
      </c>
      <c r="B109" t="s">
        <v>987</v>
      </c>
      <c r="C109" t="s">
        <v>991</v>
      </c>
      <c r="D109" t="s">
        <v>992</v>
      </c>
    </row>
    <row r="110" spans="1:4">
      <c r="A110" s="1060">
        <v>109</v>
      </c>
      <c r="B110" t="s">
        <v>987</v>
      </c>
      <c r="C110" t="s">
        <v>987</v>
      </c>
      <c r="D110" t="s">
        <v>988</v>
      </c>
    </row>
    <row r="111" spans="1:4">
      <c r="A111" s="1060">
        <v>110</v>
      </c>
      <c r="B111" t="s">
        <v>987</v>
      </c>
      <c r="C111" t="s">
        <v>993</v>
      </c>
      <c r="D111" t="s">
        <v>994</v>
      </c>
    </row>
    <row r="112" spans="1:4">
      <c r="A112" s="1060">
        <v>111</v>
      </c>
      <c r="B112" t="s">
        <v>987</v>
      </c>
      <c r="C112" t="s">
        <v>995</v>
      </c>
      <c r="D112" t="s">
        <v>996</v>
      </c>
    </row>
    <row r="113" spans="1:4">
      <c r="A113" s="1060">
        <v>112</v>
      </c>
      <c r="B113" t="s">
        <v>987</v>
      </c>
      <c r="C113" t="s">
        <v>997</v>
      </c>
      <c r="D113" t="s">
        <v>998</v>
      </c>
    </row>
    <row r="114" spans="1:4">
      <c r="A114" s="1060">
        <v>113</v>
      </c>
      <c r="B114" t="s">
        <v>987</v>
      </c>
      <c r="C114" t="s">
        <v>999</v>
      </c>
      <c r="D114" t="s">
        <v>1000</v>
      </c>
    </row>
    <row r="115" spans="1:4">
      <c r="A115" s="1060">
        <v>114</v>
      </c>
      <c r="B115" t="s">
        <v>1001</v>
      </c>
      <c r="C115" t="s">
        <v>1001</v>
      </c>
      <c r="D115" t="s">
        <v>1002</v>
      </c>
    </row>
    <row r="116" spans="1:4">
      <c r="A116" s="1060">
        <v>115</v>
      </c>
      <c r="B116" t="s">
        <v>1001</v>
      </c>
      <c r="C116" t="s">
        <v>1003</v>
      </c>
      <c r="D116" t="s">
        <v>1004</v>
      </c>
    </row>
    <row r="117" spans="1:4">
      <c r="A117" s="1060">
        <v>116</v>
      </c>
      <c r="B117" t="s">
        <v>1001</v>
      </c>
      <c r="C117" t="s">
        <v>1005</v>
      </c>
      <c r="D117" t="s">
        <v>1006</v>
      </c>
    </row>
    <row r="118" spans="1:4">
      <c r="A118" s="1060">
        <v>117</v>
      </c>
      <c r="B118" t="s">
        <v>1001</v>
      </c>
      <c r="C118" t="s">
        <v>1007</v>
      </c>
      <c r="D118" t="s">
        <v>1008</v>
      </c>
    </row>
    <row r="119" spans="1:4">
      <c r="A119" s="1060">
        <v>118</v>
      </c>
      <c r="B119" t="s">
        <v>1001</v>
      </c>
      <c r="C119" t="s">
        <v>1009</v>
      </c>
      <c r="D119" t="s">
        <v>1010</v>
      </c>
    </row>
    <row r="120" spans="1:4">
      <c r="A120" s="1060">
        <v>119</v>
      </c>
      <c r="B120" t="s">
        <v>1001</v>
      </c>
      <c r="C120" t="s">
        <v>1011</v>
      </c>
      <c r="D120" t="s">
        <v>1012</v>
      </c>
    </row>
    <row r="121" spans="1:4">
      <c r="A121" s="1060">
        <v>120</v>
      </c>
      <c r="B121" t="s">
        <v>1001</v>
      </c>
      <c r="C121" t="s">
        <v>1013</v>
      </c>
      <c r="D121" t="s">
        <v>1014</v>
      </c>
    </row>
    <row r="122" spans="1:4">
      <c r="A122" s="1060">
        <v>121</v>
      </c>
      <c r="B122" t="s">
        <v>1001</v>
      </c>
      <c r="C122" t="s">
        <v>1015</v>
      </c>
      <c r="D122" t="s">
        <v>1016</v>
      </c>
    </row>
    <row r="123" spans="1:4">
      <c r="A123" s="1060">
        <v>122</v>
      </c>
      <c r="B123" t="s">
        <v>1001</v>
      </c>
      <c r="C123" t="s">
        <v>1017</v>
      </c>
      <c r="D123" t="s">
        <v>1018</v>
      </c>
    </row>
    <row r="124" spans="1:4">
      <c r="A124" s="1060">
        <v>123</v>
      </c>
      <c r="B124" t="s">
        <v>1001</v>
      </c>
      <c r="C124" t="s">
        <v>1019</v>
      </c>
      <c r="D124" t="s">
        <v>1020</v>
      </c>
    </row>
    <row r="125" spans="1:4">
      <c r="A125" s="1060">
        <v>124</v>
      </c>
      <c r="B125" t="s">
        <v>1001</v>
      </c>
      <c r="C125" t="s">
        <v>1021</v>
      </c>
      <c r="D125" t="s">
        <v>1022</v>
      </c>
    </row>
    <row r="126" spans="1:4">
      <c r="A126" s="1060">
        <v>125</v>
      </c>
      <c r="B126" t="s">
        <v>1001</v>
      </c>
      <c r="C126" t="s">
        <v>1023</v>
      </c>
      <c r="D126" t="s">
        <v>1024</v>
      </c>
    </row>
    <row r="127" spans="1:4">
      <c r="A127" s="1060">
        <v>126</v>
      </c>
      <c r="B127" t="s">
        <v>1025</v>
      </c>
      <c r="C127" t="s">
        <v>1027</v>
      </c>
      <c r="D127" t="s">
        <v>1028</v>
      </c>
    </row>
    <row r="128" spans="1:4">
      <c r="A128" s="1060">
        <v>127</v>
      </c>
      <c r="B128" t="s">
        <v>1025</v>
      </c>
      <c r="C128" t="s">
        <v>1029</v>
      </c>
      <c r="D128" t="s">
        <v>1030</v>
      </c>
    </row>
    <row r="129" spans="1:4">
      <c r="A129" s="1060">
        <v>128</v>
      </c>
      <c r="B129" t="s">
        <v>1025</v>
      </c>
      <c r="C129" t="s">
        <v>1025</v>
      </c>
      <c r="D129" t="s">
        <v>1026</v>
      </c>
    </row>
    <row r="130" spans="1:4">
      <c r="A130" s="1060">
        <v>129</v>
      </c>
      <c r="B130" t="s">
        <v>1025</v>
      </c>
      <c r="C130" t="s">
        <v>1031</v>
      </c>
      <c r="D130" t="s">
        <v>1032</v>
      </c>
    </row>
    <row r="131" spans="1:4">
      <c r="A131" s="1060">
        <v>130</v>
      </c>
      <c r="B131" t="s">
        <v>1025</v>
      </c>
      <c r="C131" t="s">
        <v>1033</v>
      </c>
      <c r="D131" t="s">
        <v>1034</v>
      </c>
    </row>
    <row r="132" spans="1:4">
      <c r="A132" s="1060">
        <v>131</v>
      </c>
      <c r="B132" t="s">
        <v>1025</v>
      </c>
      <c r="C132" t="s">
        <v>1035</v>
      </c>
      <c r="D132" t="s">
        <v>1036</v>
      </c>
    </row>
    <row r="133" spans="1:4">
      <c r="A133" s="1060">
        <v>132</v>
      </c>
      <c r="B133" t="s">
        <v>1037</v>
      </c>
      <c r="C133" t="s">
        <v>1039</v>
      </c>
      <c r="D133" t="s">
        <v>1040</v>
      </c>
    </row>
    <row r="134" spans="1:4">
      <c r="A134" s="1060">
        <v>133</v>
      </c>
      <c r="B134" t="s">
        <v>1037</v>
      </c>
      <c r="C134" t="s">
        <v>1041</v>
      </c>
      <c r="D134" t="s">
        <v>1042</v>
      </c>
    </row>
    <row r="135" spans="1:4">
      <c r="A135" s="1060">
        <v>134</v>
      </c>
      <c r="B135" t="s">
        <v>1037</v>
      </c>
      <c r="C135" t="s">
        <v>1043</v>
      </c>
      <c r="D135" t="s">
        <v>1044</v>
      </c>
    </row>
    <row r="136" spans="1:4">
      <c r="A136" s="1060">
        <v>135</v>
      </c>
      <c r="B136" t="s">
        <v>1037</v>
      </c>
      <c r="C136" t="s">
        <v>1045</v>
      </c>
      <c r="D136" t="s">
        <v>1046</v>
      </c>
    </row>
    <row r="137" spans="1:4">
      <c r="A137" s="1060">
        <v>136</v>
      </c>
      <c r="B137" t="s">
        <v>1037</v>
      </c>
      <c r="C137" t="s">
        <v>1047</v>
      </c>
      <c r="D137" t="s">
        <v>1048</v>
      </c>
    </row>
    <row r="138" spans="1:4">
      <c r="A138" s="1060">
        <v>137</v>
      </c>
      <c r="B138" t="s">
        <v>1037</v>
      </c>
      <c r="C138" t="s">
        <v>1049</v>
      </c>
      <c r="D138" t="s">
        <v>1050</v>
      </c>
    </row>
    <row r="139" spans="1:4">
      <c r="A139" s="1060">
        <v>138</v>
      </c>
      <c r="B139" t="s">
        <v>1037</v>
      </c>
      <c r="C139" t="s">
        <v>1051</v>
      </c>
      <c r="D139" t="s">
        <v>1052</v>
      </c>
    </row>
    <row r="140" spans="1:4">
      <c r="A140" s="1060">
        <v>139</v>
      </c>
      <c r="B140" t="s">
        <v>1037</v>
      </c>
      <c r="C140" t="s">
        <v>1053</v>
      </c>
      <c r="D140" t="s">
        <v>1054</v>
      </c>
    </row>
    <row r="141" spans="1:4">
      <c r="A141" s="1060">
        <v>140</v>
      </c>
      <c r="B141" t="s">
        <v>1037</v>
      </c>
      <c r="C141" t="s">
        <v>1055</v>
      </c>
      <c r="D141" t="s">
        <v>1056</v>
      </c>
    </row>
    <row r="142" spans="1:4">
      <c r="A142" s="1060">
        <v>141</v>
      </c>
      <c r="B142" t="s">
        <v>1037</v>
      </c>
      <c r="C142" t="s">
        <v>1037</v>
      </c>
      <c r="D142" t="s">
        <v>1038</v>
      </c>
    </row>
    <row r="143" spans="1:4">
      <c r="A143" s="1060">
        <v>142</v>
      </c>
      <c r="B143" t="s">
        <v>1037</v>
      </c>
      <c r="C143" t="s">
        <v>1057</v>
      </c>
      <c r="D143" t="s">
        <v>1058</v>
      </c>
    </row>
    <row r="144" spans="1:4">
      <c r="A144" s="1060">
        <v>143</v>
      </c>
      <c r="B144" t="s">
        <v>1037</v>
      </c>
      <c r="C144" t="s">
        <v>1059</v>
      </c>
      <c r="D144" t="s">
        <v>1060</v>
      </c>
    </row>
    <row r="145" spans="1:4">
      <c r="A145" s="1060">
        <v>144</v>
      </c>
      <c r="B145" t="s">
        <v>1037</v>
      </c>
      <c r="C145" t="s">
        <v>1061</v>
      </c>
      <c r="D145" t="s">
        <v>1062</v>
      </c>
    </row>
    <row r="146" spans="1:4">
      <c r="A146" s="1060">
        <v>145</v>
      </c>
      <c r="B146" t="s">
        <v>1037</v>
      </c>
      <c r="C146" t="s">
        <v>1063</v>
      </c>
      <c r="D146" t="s">
        <v>1064</v>
      </c>
    </row>
    <row r="147" spans="1:4">
      <c r="A147" s="1060">
        <v>146</v>
      </c>
      <c r="B147" t="s">
        <v>1037</v>
      </c>
      <c r="C147" t="s">
        <v>1065</v>
      </c>
      <c r="D147" t="s">
        <v>1066</v>
      </c>
    </row>
    <row r="148" spans="1:4">
      <c r="A148" s="1060">
        <v>147</v>
      </c>
      <c r="B148" t="s">
        <v>1037</v>
      </c>
      <c r="C148" t="s">
        <v>1067</v>
      </c>
      <c r="D148" t="s">
        <v>1068</v>
      </c>
    </row>
    <row r="149" spans="1:4">
      <c r="A149" s="1060">
        <v>148</v>
      </c>
      <c r="B149" t="s">
        <v>1069</v>
      </c>
      <c r="C149" t="s">
        <v>1071</v>
      </c>
      <c r="D149" t="s">
        <v>1072</v>
      </c>
    </row>
    <row r="150" spans="1:4">
      <c r="A150" s="1060">
        <v>149</v>
      </c>
      <c r="B150" t="s">
        <v>1069</v>
      </c>
      <c r="C150" t="s">
        <v>1073</v>
      </c>
      <c r="D150" t="s">
        <v>1074</v>
      </c>
    </row>
    <row r="151" spans="1:4">
      <c r="A151" s="1060">
        <v>150</v>
      </c>
      <c r="B151" t="s">
        <v>1069</v>
      </c>
      <c r="C151" t="s">
        <v>1075</v>
      </c>
      <c r="D151" t="s">
        <v>1076</v>
      </c>
    </row>
    <row r="152" spans="1:4">
      <c r="A152" s="1060">
        <v>151</v>
      </c>
      <c r="B152" t="s">
        <v>1069</v>
      </c>
      <c r="C152" t="s">
        <v>1077</v>
      </c>
      <c r="D152" t="s">
        <v>1078</v>
      </c>
    </row>
    <row r="153" spans="1:4">
      <c r="A153" s="1060">
        <v>152</v>
      </c>
      <c r="B153" t="s">
        <v>1069</v>
      </c>
      <c r="C153" t="s">
        <v>1069</v>
      </c>
      <c r="D153" t="s">
        <v>1070</v>
      </c>
    </row>
    <row r="154" spans="1:4">
      <c r="A154" s="1060">
        <v>153</v>
      </c>
      <c r="B154" t="s">
        <v>1069</v>
      </c>
      <c r="C154" t="s">
        <v>1079</v>
      </c>
      <c r="D154" t="s">
        <v>1080</v>
      </c>
    </row>
    <row r="155" spans="1:4">
      <c r="A155" s="1060">
        <v>154</v>
      </c>
      <c r="B155" t="s">
        <v>1069</v>
      </c>
      <c r="C155" t="s">
        <v>1081</v>
      </c>
      <c r="D155" t="s">
        <v>1082</v>
      </c>
    </row>
    <row r="156" spans="1:4">
      <c r="A156" s="1060">
        <v>155</v>
      </c>
      <c r="B156" t="s">
        <v>1069</v>
      </c>
      <c r="C156" t="s">
        <v>1083</v>
      </c>
      <c r="D156" t="s">
        <v>1084</v>
      </c>
    </row>
    <row r="157" spans="1:4">
      <c r="A157" s="1060">
        <v>156</v>
      </c>
      <c r="B157" t="s">
        <v>1069</v>
      </c>
      <c r="C157" t="s">
        <v>1085</v>
      </c>
      <c r="D157" t="s">
        <v>1086</v>
      </c>
    </row>
    <row r="158" spans="1:4">
      <c r="A158" s="1060">
        <v>157</v>
      </c>
      <c r="B158" t="s">
        <v>1069</v>
      </c>
      <c r="C158" t="s">
        <v>1087</v>
      </c>
      <c r="D158" t="s">
        <v>1088</v>
      </c>
    </row>
    <row r="159" spans="1:4">
      <c r="A159" s="1060">
        <v>158</v>
      </c>
      <c r="B159" t="s">
        <v>1069</v>
      </c>
      <c r="C159" t="s">
        <v>1089</v>
      </c>
      <c r="D159" t="s">
        <v>1090</v>
      </c>
    </row>
    <row r="160" spans="1:4">
      <c r="A160" s="1060">
        <v>159</v>
      </c>
      <c r="B160" t="s">
        <v>1069</v>
      </c>
      <c r="C160" t="s">
        <v>1091</v>
      </c>
      <c r="D160" t="s">
        <v>1092</v>
      </c>
    </row>
    <row r="161" spans="1:4">
      <c r="A161" s="1060">
        <v>160</v>
      </c>
      <c r="B161" t="s">
        <v>1069</v>
      </c>
      <c r="C161" t="s">
        <v>1093</v>
      </c>
      <c r="D161" t="s">
        <v>1094</v>
      </c>
    </row>
    <row r="162" spans="1:4">
      <c r="A162" s="1060">
        <v>161</v>
      </c>
      <c r="B162" t="s">
        <v>1069</v>
      </c>
      <c r="C162" t="s">
        <v>1095</v>
      </c>
      <c r="D162" t="s">
        <v>1096</v>
      </c>
    </row>
    <row r="163" spans="1:4">
      <c r="A163" s="1060">
        <v>162</v>
      </c>
      <c r="B163" t="s">
        <v>1069</v>
      </c>
      <c r="C163" t="s">
        <v>1097</v>
      </c>
      <c r="D163" t="s">
        <v>1098</v>
      </c>
    </row>
    <row r="164" spans="1:4">
      <c r="A164" s="1060">
        <v>163</v>
      </c>
      <c r="B164" t="s">
        <v>1069</v>
      </c>
      <c r="C164" t="s">
        <v>1099</v>
      </c>
      <c r="D164" t="s">
        <v>1100</v>
      </c>
    </row>
    <row r="165" spans="1:4">
      <c r="A165" s="1060">
        <v>164</v>
      </c>
      <c r="B165" t="s">
        <v>1101</v>
      </c>
      <c r="C165" t="s">
        <v>1103</v>
      </c>
      <c r="D165" t="s">
        <v>1104</v>
      </c>
    </row>
    <row r="166" spans="1:4">
      <c r="A166" s="1060">
        <v>165</v>
      </c>
      <c r="B166" t="s">
        <v>1101</v>
      </c>
      <c r="C166" t="s">
        <v>1105</v>
      </c>
      <c r="D166" t="s">
        <v>1106</v>
      </c>
    </row>
    <row r="167" spans="1:4">
      <c r="A167" s="1060">
        <v>166</v>
      </c>
      <c r="B167" t="s">
        <v>1101</v>
      </c>
      <c r="C167" t="s">
        <v>1107</v>
      </c>
      <c r="D167" t="s">
        <v>1108</v>
      </c>
    </row>
    <row r="168" spans="1:4">
      <c r="A168" s="1060">
        <v>167</v>
      </c>
      <c r="B168" t="s">
        <v>1101</v>
      </c>
      <c r="C168" t="s">
        <v>1109</v>
      </c>
      <c r="D168" t="s">
        <v>1110</v>
      </c>
    </row>
    <row r="169" spans="1:4">
      <c r="A169" s="1060">
        <v>168</v>
      </c>
      <c r="B169" t="s">
        <v>1101</v>
      </c>
      <c r="C169" t="s">
        <v>1101</v>
      </c>
      <c r="D169" t="s">
        <v>1102</v>
      </c>
    </row>
    <row r="170" spans="1:4">
      <c r="A170" s="1060">
        <v>169</v>
      </c>
      <c r="B170" t="s">
        <v>1101</v>
      </c>
      <c r="C170" t="s">
        <v>1111</v>
      </c>
      <c r="D170" t="s">
        <v>1112</v>
      </c>
    </row>
    <row r="171" spans="1:4">
      <c r="A171" s="1060">
        <v>170</v>
      </c>
      <c r="B171" t="s">
        <v>1113</v>
      </c>
      <c r="C171" t="s">
        <v>1115</v>
      </c>
      <c r="D171" t="s">
        <v>1116</v>
      </c>
    </row>
    <row r="172" spans="1:4">
      <c r="A172" s="1060">
        <v>171</v>
      </c>
      <c r="B172" t="s">
        <v>1113</v>
      </c>
      <c r="C172" t="s">
        <v>1117</v>
      </c>
      <c r="D172" t="s">
        <v>1118</v>
      </c>
    </row>
    <row r="173" spans="1:4">
      <c r="A173" s="1060">
        <v>172</v>
      </c>
      <c r="B173" t="s">
        <v>1113</v>
      </c>
      <c r="C173" t="s">
        <v>1119</v>
      </c>
      <c r="D173" t="s">
        <v>1120</v>
      </c>
    </row>
    <row r="174" spans="1:4">
      <c r="A174" s="1060">
        <v>173</v>
      </c>
      <c r="B174" t="s">
        <v>1113</v>
      </c>
      <c r="C174" t="s">
        <v>1121</v>
      </c>
      <c r="D174" t="s">
        <v>1122</v>
      </c>
    </row>
    <row r="175" spans="1:4">
      <c r="A175" s="1060">
        <v>174</v>
      </c>
      <c r="B175" t="s">
        <v>1113</v>
      </c>
      <c r="C175" t="s">
        <v>1123</v>
      </c>
      <c r="D175" t="s">
        <v>1124</v>
      </c>
    </row>
    <row r="176" spans="1:4">
      <c r="A176" s="1060">
        <v>175</v>
      </c>
      <c r="B176" t="s">
        <v>1113</v>
      </c>
      <c r="C176" t="s">
        <v>1125</v>
      </c>
      <c r="D176" t="s">
        <v>1126</v>
      </c>
    </row>
    <row r="177" spans="1:4">
      <c r="A177" s="1060">
        <v>176</v>
      </c>
      <c r="B177" t="s">
        <v>1113</v>
      </c>
      <c r="C177" t="s">
        <v>1127</v>
      </c>
      <c r="D177" t="s">
        <v>1128</v>
      </c>
    </row>
    <row r="178" spans="1:4">
      <c r="A178" s="1060">
        <v>177</v>
      </c>
      <c r="B178" t="s">
        <v>1113</v>
      </c>
      <c r="C178" t="s">
        <v>1129</v>
      </c>
      <c r="D178" t="s">
        <v>1130</v>
      </c>
    </row>
    <row r="179" spans="1:4">
      <c r="A179" s="1060">
        <v>178</v>
      </c>
      <c r="B179" t="s">
        <v>1113</v>
      </c>
      <c r="C179" t="s">
        <v>1131</v>
      </c>
      <c r="D179" t="s">
        <v>1132</v>
      </c>
    </row>
    <row r="180" spans="1:4">
      <c r="A180" s="1060">
        <v>179</v>
      </c>
      <c r="B180" t="s">
        <v>1113</v>
      </c>
      <c r="C180" t="s">
        <v>1113</v>
      </c>
      <c r="D180" t="s">
        <v>1114</v>
      </c>
    </row>
    <row r="181" spans="1:4">
      <c r="A181" s="1060">
        <v>180</v>
      </c>
      <c r="B181" t="s">
        <v>1113</v>
      </c>
      <c r="C181" t="s">
        <v>1133</v>
      </c>
      <c r="D181" t="s">
        <v>1134</v>
      </c>
    </row>
    <row r="182" spans="1:4">
      <c r="A182" s="1060">
        <v>181</v>
      </c>
      <c r="B182" t="s">
        <v>1113</v>
      </c>
      <c r="C182" t="s">
        <v>1135</v>
      </c>
      <c r="D182" t="s">
        <v>1136</v>
      </c>
    </row>
    <row r="183" spans="1:4">
      <c r="A183" s="1060">
        <v>182</v>
      </c>
      <c r="B183" t="s">
        <v>1113</v>
      </c>
      <c r="C183" t="s">
        <v>1137</v>
      </c>
      <c r="D183" t="s">
        <v>1138</v>
      </c>
    </row>
    <row r="184" spans="1:4">
      <c r="A184" s="1060">
        <v>183</v>
      </c>
      <c r="B184" t="s">
        <v>1113</v>
      </c>
      <c r="C184" t="s">
        <v>1139</v>
      </c>
      <c r="D184" t="s">
        <v>1140</v>
      </c>
    </row>
    <row r="185" spans="1:4">
      <c r="A185" s="1060">
        <v>184</v>
      </c>
      <c r="B185" t="s">
        <v>1113</v>
      </c>
      <c r="C185" t="s">
        <v>1141</v>
      </c>
      <c r="D185" t="s">
        <v>1142</v>
      </c>
    </row>
    <row r="186" spans="1:4">
      <c r="A186" s="1060">
        <v>185</v>
      </c>
      <c r="B186" t="s">
        <v>1143</v>
      </c>
      <c r="C186" t="s">
        <v>1145</v>
      </c>
      <c r="D186" t="s">
        <v>1146</v>
      </c>
    </row>
    <row r="187" spans="1:4">
      <c r="A187" s="1060">
        <v>186</v>
      </c>
      <c r="B187" t="s">
        <v>1143</v>
      </c>
      <c r="C187" t="s">
        <v>1147</v>
      </c>
      <c r="D187" t="s">
        <v>1148</v>
      </c>
    </row>
    <row r="188" spans="1:4">
      <c r="A188" s="1060">
        <v>187</v>
      </c>
      <c r="B188" t="s">
        <v>1143</v>
      </c>
      <c r="C188" t="s">
        <v>1149</v>
      </c>
      <c r="D188" t="s">
        <v>1150</v>
      </c>
    </row>
    <row r="189" spans="1:4">
      <c r="A189" s="1060">
        <v>188</v>
      </c>
      <c r="B189" t="s">
        <v>1143</v>
      </c>
      <c r="C189" t="s">
        <v>1151</v>
      </c>
      <c r="D189" t="s">
        <v>1152</v>
      </c>
    </row>
    <row r="190" spans="1:4">
      <c r="A190" s="1060">
        <v>189</v>
      </c>
      <c r="B190" t="s">
        <v>1143</v>
      </c>
      <c r="C190" t="s">
        <v>1143</v>
      </c>
      <c r="D190" t="s">
        <v>1144</v>
      </c>
    </row>
    <row r="191" spans="1:4">
      <c r="A191" s="1060">
        <v>190</v>
      </c>
      <c r="B191" t="s">
        <v>1143</v>
      </c>
      <c r="C191" t="s">
        <v>1153</v>
      </c>
      <c r="D191" t="s">
        <v>1154</v>
      </c>
    </row>
    <row r="192" spans="1:4">
      <c r="A192" s="1060">
        <v>191</v>
      </c>
      <c r="B192" t="s">
        <v>1143</v>
      </c>
      <c r="C192" t="s">
        <v>1155</v>
      </c>
      <c r="D192" t="s">
        <v>1156</v>
      </c>
    </row>
    <row r="193" spans="1:4">
      <c r="A193" s="1060">
        <v>192</v>
      </c>
      <c r="B193" t="s">
        <v>1143</v>
      </c>
      <c r="C193" t="s">
        <v>1157</v>
      </c>
      <c r="D193" t="s">
        <v>1158</v>
      </c>
    </row>
    <row r="194" spans="1:4">
      <c r="A194" s="1060">
        <v>193</v>
      </c>
      <c r="B194" t="s">
        <v>1159</v>
      </c>
      <c r="C194" t="s">
        <v>1159</v>
      </c>
      <c r="D194" t="s">
        <v>1160</v>
      </c>
    </row>
    <row r="195" spans="1:4">
      <c r="A195" s="1060">
        <v>194</v>
      </c>
      <c r="B195" t="s">
        <v>1161</v>
      </c>
      <c r="C195" t="s">
        <v>781</v>
      </c>
      <c r="D195" t="s">
        <v>1163</v>
      </c>
    </row>
    <row r="196" spans="1:4">
      <c r="A196" s="1060">
        <v>195</v>
      </c>
      <c r="B196" t="s">
        <v>1161</v>
      </c>
      <c r="C196" t="s">
        <v>1164</v>
      </c>
      <c r="D196" t="s">
        <v>1165</v>
      </c>
    </row>
    <row r="197" spans="1:4">
      <c r="A197" s="1060">
        <v>196</v>
      </c>
      <c r="B197" t="s">
        <v>1161</v>
      </c>
      <c r="C197" t="s">
        <v>1166</v>
      </c>
      <c r="D197" t="s">
        <v>1167</v>
      </c>
    </row>
    <row r="198" spans="1:4">
      <c r="A198" s="1060">
        <v>197</v>
      </c>
      <c r="B198" t="s">
        <v>1161</v>
      </c>
      <c r="C198" t="s">
        <v>1168</v>
      </c>
      <c r="D198" t="s">
        <v>1169</v>
      </c>
    </row>
    <row r="199" spans="1:4">
      <c r="A199" s="1060">
        <v>198</v>
      </c>
      <c r="B199" t="s">
        <v>1161</v>
      </c>
      <c r="C199" t="s">
        <v>1170</v>
      </c>
      <c r="D199" t="s">
        <v>1171</v>
      </c>
    </row>
    <row r="200" spans="1:4">
      <c r="A200" s="1060">
        <v>199</v>
      </c>
      <c r="B200" t="s">
        <v>1161</v>
      </c>
      <c r="C200" t="s">
        <v>1172</v>
      </c>
      <c r="D200" t="s">
        <v>1173</v>
      </c>
    </row>
    <row r="201" spans="1:4">
      <c r="A201" s="1060">
        <v>200</v>
      </c>
      <c r="B201" t="s">
        <v>1161</v>
      </c>
      <c r="C201" t="s">
        <v>1161</v>
      </c>
      <c r="D201" t="s">
        <v>1162</v>
      </c>
    </row>
    <row r="202" spans="1:4">
      <c r="A202" s="1060">
        <v>201</v>
      </c>
      <c r="B202" t="s">
        <v>1161</v>
      </c>
      <c r="C202" t="s">
        <v>1174</v>
      </c>
      <c r="D202" t="s">
        <v>1175</v>
      </c>
    </row>
    <row r="203" spans="1:4">
      <c r="A203" s="1060">
        <v>202</v>
      </c>
      <c r="B203" t="s">
        <v>1161</v>
      </c>
      <c r="C203" t="s">
        <v>1176</v>
      </c>
      <c r="D203" t="s">
        <v>1177</v>
      </c>
    </row>
    <row r="204" spans="1:4">
      <c r="A204" s="1060">
        <v>203</v>
      </c>
      <c r="B204" t="s">
        <v>1161</v>
      </c>
      <c r="C204" t="s">
        <v>1178</v>
      </c>
      <c r="D204" t="s">
        <v>1179</v>
      </c>
    </row>
    <row r="205" spans="1:4">
      <c r="A205" s="1060">
        <v>204</v>
      </c>
      <c r="B205" t="s">
        <v>1180</v>
      </c>
      <c r="C205" t="s">
        <v>1182</v>
      </c>
      <c r="D205" t="s">
        <v>1183</v>
      </c>
    </row>
    <row r="206" spans="1:4">
      <c r="A206" s="1060">
        <v>205</v>
      </c>
      <c r="B206" t="s">
        <v>1180</v>
      </c>
      <c r="C206" t="s">
        <v>1184</v>
      </c>
      <c r="D206" t="s">
        <v>1185</v>
      </c>
    </row>
    <row r="207" spans="1:4">
      <c r="A207" s="1060">
        <v>206</v>
      </c>
      <c r="B207" t="s">
        <v>1180</v>
      </c>
      <c r="C207" t="s">
        <v>1186</v>
      </c>
      <c r="D207" t="s">
        <v>1187</v>
      </c>
    </row>
    <row r="208" spans="1:4">
      <c r="A208" s="1060">
        <v>207</v>
      </c>
      <c r="B208" t="s">
        <v>1180</v>
      </c>
      <c r="C208" t="s">
        <v>1109</v>
      </c>
      <c r="D208" t="s">
        <v>1188</v>
      </c>
    </row>
    <row r="209" spans="1:4">
      <c r="A209" s="1060">
        <v>208</v>
      </c>
      <c r="B209" t="s">
        <v>1180</v>
      </c>
      <c r="C209" t="s">
        <v>1189</v>
      </c>
      <c r="D209" t="s">
        <v>1190</v>
      </c>
    </row>
    <row r="210" spans="1:4">
      <c r="A210" s="1060">
        <v>209</v>
      </c>
      <c r="B210" t="s">
        <v>1180</v>
      </c>
      <c r="C210" t="s">
        <v>1191</v>
      </c>
      <c r="D210" t="s">
        <v>1192</v>
      </c>
    </row>
    <row r="211" spans="1:4">
      <c r="A211" s="1060">
        <v>210</v>
      </c>
      <c r="B211" t="s">
        <v>1180</v>
      </c>
      <c r="C211" t="s">
        <v>1193</v>
      </c>
      <c r="D211" t="s">
        <v>1194</v>
      </c>
    </row>
    <row r="212" spans="1:4">
      <c r="A212" s="1060">
        <v>211</v>
      </c>
      <c r="B212" t="s">
        <v>1180</v>
      </c>
      <c r="C212" t="s">
        <v>1180</v>
      </c>
      <c r="D212" t="s">
        <v>1181</v>
      </c>
    </row>
    <row r="213" spans="1:4">
      <c r="A213" s="1060">
        <v>212</v>
      </c>
      <c r="B213" t="s">
        <v>1180</v>
      </c>
      <c r="C213" t="s">
        <v>1195</v>
      </c>
      <c r="D213" t="s">
        <v>1196</v>
      </c>
    </row>
    <row r="214" spans="1:4">
      <c r="A214" s="1060">
        <v>213</v>
      </c>
      <c r="B214" t="s">
        <v>1180</v>
      </c>
      <c r="C214" t="s">
        <v>1197</v>
      </c>
      <c r="D214" t="s">
        <v>1198</v>
      </c>
    </row>
    <row r="215" spans="1:4">
      <c r="A215" s="1060">
        <v>214</v>
      </c>
      <c r="B215" t="s">
        <v>1180</v>
      </c>
      <c r="C215" t="s">
        <v>1199</v>
      </c>
      <c r="D215" t="s">
        <v>1200</v>
      </c>
    </row>
    <row r="216" spans="1:4">
      <c r="A216" s="1060">
        <v>215</v>
      </c>
      <c r="B216" t="s">
        <v>1180</v>
      </c>
      <c r="C216" t="s">
        <v>1201</v>
      </c>
      <c r="D216" t="s">
        <v>1202</v>
      </c>
    </row>
    <row r="217" spans="1:4">
      <c r="A217" s="1060">
        <v>216</v>
      </c>
      <c r="B217" t="s">
        <v>1180</v>
      </c>
      <c r="C217" t="s">
        <v>1203</v>
      </c>
      <c r="D217" t="s">
        <v>1204</v>
      </c>
    </row>
    <row r="218" spans="1:4">
      <c r="A218" s="1060">
        <v>217</v>
      </c>
      <c r="B218" t="s">
        <v>1180</v>
      </c>
      <c r="C218" t="s">
        <v>1205</v>
      </c>
      <c r="D218" t="s">
        <v>1206</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0"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R27" sqref="R27"/>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3" customWidth="1"/>
    <col min="21" max="21" width="5.7109375" style="533" customWidth="1"/>
    <col min="22" max="22" width="34.42578125" style="533"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9" t="s">
        <v>712</v>
      </c>
      <c r="E5" s="1160"/>
      <c r="F5" s="1160"/>
      <c r="G5" s="1160"/>
      <c r="H5" s="1160"/>
      <c r="I5" s="1160"/>
      <c r="J5" s="1161"/>
      <c r="K5" s="435"/>
      <c r="L5" s="176"/>
      <c r="M5" s="176"/>
      <c r="N5" s="176"/>
      <c r="O5" s="176"/>
      <c r="P5" s="176"/>
      <c r="Q5" s="176"/>
      <c r="R5" s="176"/>
      <c r="S5" s="567"/>
      <c r="T5" s="567"/>
      <c r="U5" s="567"/>
      <c r="V5" s="567"/>
      <c r="W5" s="176"/>
    </row>
    <row r="6" spans="1:24" s="468" customFormat="1" ht="3" customHeight="1">
      <c r="A6" s="311"/>
      <c r="B6" s="311"/>
      <c r="D6" s="1176"/>
      <c r="E6" s="1177"/>
      <c r="F6" s="1177"/>
      <c r="G6" s="1177"/>
      <c r="H6" s="1177"/>
      <c r="I6" s="1177"/>
      <c r="J6" s="1178"/>
      <c r="S6" s="645"/>
      <c r="T6" s="645"/>
      <c r="U6" s="645"/>
      <c r="V6" s="645"/>
    </row>
    <row r="7" spans="1:24" s="468" customFormat="1" ht="5.25" hidden="1" customHeight="1">
      <c r="A7" s="311"/>
      <c r="B7" s="311"/>
      <c r="E7" s="1179"/>
      <c r="F7" s="1179"/>
      <c r="G7" s="1175"/>
      <c r="H7" s="1175"/>
      <c r="I7" s="1175"/>
      <c r="J7" s="1175"/>
      <c r="S7" s="645"/>
      <c r="T7" s="645"/>
      <c r="U7" s="645"/>
      <c r="V7" s="645"/>
    </row>
    <row r="8" spans="1:24" s="468" customFormat="1" ht="5.25" hidden="1" customHeight="1">
      <c r="A8" s="311"/>
      <c r="B8" s="311"/>
      <c r="E8" s="1179"/>
      <c r="F8" s="1179"/>
      <c r="G8" s="1175"/>
      <c r="H8" s="1175"/>
      <c r="I8" s="1175"/>
      <c r="J8" s="1175"/>
      <c r="S8" s="645"/>
      <c r="T8" s="645"/>
      <c r="U8" s="645"/>
      <c r="V8" s="645"/>
    </row>
    <row r="9" spans="1:24" s="468" customFormat="1" ht="5.25" hidden="1" customHeight="1">
      <c r="A9" s="311"/>
      <c r="B9" s="311"/>
      <c r="E9" s="1179"/>
      <c r="F9" s="1179"/>
      <c r="G9" s="1175"/>
      <c r="H9" s="1175"/>
      <c r="I9" s="1175"/>
      <c r="J9" s="1175"/>
      <c r="S9" s="645"/>
      <c r="T9" s="645"/>
      <c r="U9" s="645"/>
      <c r="V9" s="645"/>
    </row>
    <row r="10" spans="1:24" s="645" customFormat="1" ht="5.25" hidden="1">
      <c r="A10" s="311"/>
      <c r="B10" s="311"/>
      <c r="E10" s="1180"/>
      <c r="F10" s="1180"/>
      <c r="G10" s="840"/>
      <c r="H10" s="464"/>
      <c r="I10" s="793"/>
      <c r="J10" s="793"/>
    </row>
    <row r="11" spans="1:24" s="159" customFormat="1" ht="18.75" hidden="1" customHeight="1">
      <c r="A11" s="311"/>
      <c r="B11" s="311"/>
      <c r="D11" s="152"/>
      <c r="E11" s="1181" t="s">
        <v>719</v>
      </c>
      <c r="F11" s="1181"/>
      <c r="G11" s="1124" t="s">
        <v>85</v>
      </c>
      <c r="H11" s="466"/>
      <c r="I11" s="166"/>
      <c r="J11" s="152"/>
      <c r="K11" s="153"/>
      <c r="L11" s="152"/>
      <c r="M11" s="152"/>
      <c r="N11" s="153"/>
      <c r="O11" s="153"/>
      <c r="P11" s="152"/>
      <c r="Q11" s="152"/>
      <c r="R11" s="153"/>
      <c r="S11" s="553"/>
      <c r="T11" s="552"/>
      <c r="U11" s="552"/>
      <c r="V11" s="553"/>
    </row>
    <row r="12" spans="1:24" s="468" customFormat="1" ht="18.75" hidden="1">
      <c r="A12" s="311"/>
      <c r="B12" s="311"/>
      <c r="E12" s="1181" t="s">
        <v>720</v>
      </c>
      <c r="F12" s="1181"/>
      <c r="G12" s="1124" t="s">
        <v>85</v>
      </c>
      <c r="H12" s="466"/>
      <c r="I12" s="464"/>
      <c r="J12" s="467"/>
      <c r="K12" s="463"/>
      <c r="L12" s="463"/>
      <c r="M12" s="463"/>
      <c r="N12" s="462"/>
      <c r="O12" s="463"/>
      <c r="P12" s="463"/>
      <c r="Q12" s="463"/>
      <c r="R12" s="462"/>
      <c r="S12" s="644"/>
      <c r="T12" s="644"/>
      <c r="U12" s="644"/>
      <c r="V12" s="643"/>
    </row>
    <row r="13" spans="1:24" s="468" customFormat="1" ht="5.25" hidden="1" customHeight="1">
      <c r="A13" s="311"/>
      <c r="B13" s="311"/>
      <c r="E13" s="1174"/>
      <c r="F13" s="1174"/>
      <c r="G13" s="465"/>
      <c r="H13" s="464"/>
      <c r="I13" s="463"/>
      <c r="J13" s="463"/>
      <c r="K13" s="463"/>
      <c r="L13" s="463"/>
      <c r="M13" s="463"/>
      <c r="N13" s="462"/>
      <c r="O13" s="463"/>
      <c r="P13" s="463"/>
      <c r="Q13" s="463"/>
      <c r="R13" s="462"/>
      <c r="S13" s="644"/>
      <c r="T13" s="644"/>
      <c r="U13" s="644"/>
      <c r="V13" s="643"/>
    </row>
    <row r="14" spans="1:24" s="468" customFormat="1" ht="5.25" hidden="1" customHeight="1">
      <c r="A14" s="311"/>
      <c r="B14" s="311"/>
      <c r="S14" s="645"/>
      <c r="T14" s="645"/>
      <c r="U14" s="645"/>
      <c r="V14" s="645"/>
    </row>
    <row r="15" spans="1:24" s="461" customFormat="1" ht="5.25" hidden="1" customHeight="1">
      <c r="A15" s="470"/>
      <c r="B15" s="470"/>
      <c r="S15" s="642"/>
      <c r="T15" s="642"/>
      <c r="U15" s="642"/>
      <c r="V15" s="642"/>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73" t="s">
        <v>92</v>
      </c>
      <c r="E17" s="1173" t="s">
        <v>297</v>
      </c>
      <c r="F17" s="1173" t="s">
        <v>80</v>
      </c>
      <c r="G17" s="1173" t="s">
        <v>439</v>
      </c>
      <c r="H17" s="1173" t="s">
        <v>92</v>
      </c>
      <c r="I17" s="1173"/>
      <c r="J17" s="1173" t="s">
        <v>20</v>
      </c>
      <c r="K17" s="1185" t="s">
        <v>479</v>
      </c>
      <c r="L17" s="1185"/>
      <c r="M17" s="1185"/>
      <c r="N17" s="1185"/>
      <c r="O17" s="1185" t="s">
        <v>710</v>
      </c>
      <c r="P17" s="1185"/>
      <c r="Q17" s="1185"/>
      <c r="R17" s="1185"/>
      <c r="S17" s="1185" t="s">
        <v>711</v>
      </c>
      <c r="T17" s="1185"/>
      <c r="U17" s="1185"/>
      <c r="V17" s="1185"/>
      <c r="W17" s="1173" t="s">
        <v>244</v>
      </c>
    </row>
    <row r="18" spans="1:24" ht="30.75" customHeight="1">
      <c r="D18" s="1173"/>
      <c r="E18" s="1173"/>
      <c r="F18" s="1173"/>
      <c r="G18" s="1173"/>
      <c r="H18" s="1173"/>
      <c r="I18" s="1173"/>
      <c r="J18" s="1173"/>
      <c r="K18" s="115" t="s">
        <v>300</v>
      </c>
      <c r="L18" s="1173" t="s">
        <v>92</v>
      </c>
      <c r="M18" s="1173"/>
      <c r="N18" s="115" t="s">
        <v>230</v>
      </c>
      <c r="O18" s="115" t="s">
        <v>300</v>
      </c>
      <c r="P18" s="1173" t="s">
        <v>92</v>
      </c>
      <c r="Q18" s="1173"/>
      <c r="R18" s="115" t="s">
        <v>230</v>
      </c>
      <c r="S18" s="540" t="s">
        <v>300</v>
      </c>
      <c r="T18" s="1173" t="s">
        <v>92</v>
      </c>
      <c r="U18" s="1173"/>
      <c r="V18" s="540" t="s">
        <v>400</v>
      </c>
      <c r="W18" s="1173"/>
    </row>
    <row r="19" spans="1:24" s="404" customFormat="1" ht="12" customHeight="1">
      <c r="A19" s="403"/>
      <c r="B19" s="403"/>
      <c r="D19" s="42" t="s">
        <v>93</v>
      </c>
      <c r="E19" s="42" t="s">
        <v>49</v>
      </c>
      <c r="F19" s="42" t="s">
        <v>50</v>
      </c>
      <c r="G19" s="42" t="s">
        <v>51</v>
      </c>
      <c r="H19" s="1182" t="s">
        <v>68</v>
      </c>
      <c r="I19" s="1182"/>
      <c r="J19" s="42" t="s">
        <v>69</v>
      </c>
      <c r="K19" s="42" t="s">
        <v>183</v>
      </c>
      <c r="L19" s="1182" t="s">
        <v>184</v>
      </c>
      <c r="M19" s="1182"/>
      <c r="N19" s="42" t="s">
        <v>208</v>
      </c>
      <c r="O19" s="42" t="s">
        <v>209</v>
      </c>
      <c r="P19" s="1182" t="s">
        <v>210</v>
      </c>
      <c r="Q19" s="1182"/>
      <c r="R19" s="42" t="s">
        <v>211</v>
      </c>
      <c r="S19" s="525" t="s">
        <v>210</v>
      </c>
      <c r="T19" s="1182" t="s">
        <v>211</v>
      </c>
      <c r="U19" s="1182"/>
      <c r="V19" s="525" t="s">
        <v>212</v>
      </c>
      <c r="W19" s="42" t="s">
        <v>213</v>
      </c>
    </row>
    <row r="20" spans="1:24" ht="14.25" hidden="1" customHeight="1">
      <c r="C20" s="309"/>
      <c r="D20" s="348">
        <v>0</v>
      </c>
      <c r="E20" s="399"/>
      <c r="F20" s="399"/>
      <c r="G20" s="121"/>
      <c r="H20" s="400"/>
      <c r="I20" s="400"/>
      <c r="J20" s="221"/>
      <c r="K20" s="121"/>
      <c r="L20" s="221"/>
      <c r="M20" s="221"/>
      <c r="N20" s="401"/>
      <c r="O20" s="121"/>
      <c r="P20" s="221"/>
      <c r="Q20" s="221"/>
      <c r="R20" s="402"/>
      <c r="S20" s="542"/>
      <c r="T20" s="592"/>
      <c r="U20" s="592"/>
      <c r="V20" s="629"/>
      <c r="W20" s="121"/>
      <c r="X20" s="175"/>
    </row>
    <row r="21" spans="1:24" s="1105" customFormat="1" ht="17.100000000000001" customHeight="1">
      <c r="A21" s="748">
        <v>13</v>
      </c>
      <c r="C21" s="309"/>
      <c r="D21" s="1186">
        <v>1</v>
      </c>
      <c r="E21" s="1192" t="s">
        <v>771</v>
      </c>
      <c r="F21" s="1196" t="s">
        <v>1901</v>
      </c>
      <c r="G21" s="1199" t="s">
        <v>85</v>
      </c>
      <c r="H21" s="1186"/>
      <c r="I21" s="1186">
        <v>1</v>
      </c>
      <c r="J21" s="1188" t="s">
        <v>1902</v>
      </c>
      <c r="K21" s="1203" t="s">
        <v>84</v>
      </c>
      <c r="L21" s="1201"/>
      <c r="M21" s="1201" t="s">
        <v>93</v>
      </c>
      <c r="N21" s="1204" t="s">
        <v>1900</v>
      </c>
      <c r="O21" s="1203" t="s">
        <v>85</v>
      </c>
      <c r="P21" s="1201"/>
      <c r="Q21" s="1201" t="s">
        <v>93</v>
      </c>
      <c r="R21" s="1202"/>
      <c r="S21" s="1203" t="s">
        <v>85</v>
      </c>
      <c r="T21" s="1087"/>
      <c r="U21" s="1087" t="s">
        <v>93</v>
      </c>
      <c r="V21" s="1125"/>
      <c r="W21" s="307"/>
    </row>
    <row r="22" spans="1:24" s="1105" customFormat="1" ht="17.100000000000001" customHeight="1">
      <c r="A22" s="748"/>
      <c r="C22" s="747"/>
      <c r="D22" s="1186"/>
      <c r="E22" s="1193"/>
      <c r="F22" s="1197"/>
      <c r="G22" s="1199"/>
      <c r="H22" s="1186"/>
      <c r="I22" s="1186"/>
      <c r="J22" s="1189"/>
      <c r="K22" s="1203"/>
      <c r="L22" s="1201"/>
      <c r="M22" s="1201"/>
      <c r="N22" s="1204"/>
      <c r="O22" s="1203"/>
      <c r="P22" s="1201"/>
      <c r="Q22" s="1201"/>
      <c r="R22" s="1202"/>
      <c r="S22" s="1203"/>
      <c r="T22" s="1089"/>
      <c r="U22" s="744"/>
      <c r="V22" s="745"/>
      <c r="W22" s="746"/>
    </row>
    <row r="23" spans="1:24" s="1105" customFormat="1" ht="17.100000000000001" customHeight="1">
      <c r="A23" s="748"/>
      <c r="C23" s="747"/>
      <c r="D23" s="1187"/>
      <c r="E23" s="1194"/>
      <c r="F23" s="1197"/>
      <c r="G23" s="1200"/>
      <c r="H23" s="1187"/>
      <c r="I23" s="1187"/>
      <c r="J23" s="1189"/>
      <c r="K23" s="1200"/>
      <c r="L23" s="1187"/>
      <c r="M23" s="1187"/>
      <c r="N23" s="1202"/>
      <c r="O23" s="1200"/>
      <c r="P23" s="1107"/>
      <c r="Q23" s="744"/>
      <c r="R23" s="745"/>
      <c r="S23" s="741"/>
      <c r="T23" s="741"/>
      <c r="U23" s="741"/>
      <c r="V23" s="741"/>
      <c r="W23" s="746"/>
    </row>
    <row r="24" spans="1:24" s="1105" customFormat="1" ht="17.100000000000001" customHeight="1">
      <c r="A24" s="748"/>
      <c r="C24" s="747"/>
      <c r="D24" s="1187"/>
      <c r="E24" s="1194"/>
      <c r="F24" s="1197"/>
      <c r="G24" s="1200"/>
      <c r="H24" s="1187"/>
      <c r="I24" s="1187"/>
      <c r="J24" s="1190"/>
      <c r="K24" s="1200"/>
      <c r="L24" s="744"/>
      <c r="M24" s="745"/>
      <c r="N24" s="745"/>
      <c r="O24" s="745"/>
      <c r="P24" s="745"/>
      <c r="Q24" s="745"/>
      <c r="R24" s="745"/>
      <c r="S24" s="741"/>
      <c r="T24" s="741"/>
      <c r="U24" s="741"/>
      <c r="V24" s="741"/>
      <c r="W24" s="746"/>
    </row>
    <row r="25" spans="1:24" s="1105" customFormat="1" ht="15" customHeight="1">
      <c r="A25" s="748"/>
      <c r="C25" s="747"/>
      <c r="D25" s="1187"/>
      <c r="E25" s="1195"/>
      <c r="F25" s="1198"/>
      <c r="G25" s="1200"/>
      <c r="H25" s="744"/>
      <c r="I25" s="745"/>
      <c r="J25" s="745"/>
      <c r="K25" s="745"/>
      <c r="L25" s="745"/>
      <c r="M25" s="745"/>
      <c r="N25" s="745"/>
      <c r="O25" s="745"/>
      <c r="P25" s="745"/>
      <c r="Q25" s="745"/>
      <c r="R25" s="745"/>
      <c r="S25" s="741"/>
      <c r="T25" s="741"/>
      <c r="U25" s="741"/>
      <c r="V25" s="741"/>
      <c r="W25" s="746"/>
    </row>
    <row r="26" spans="1:24" ht="17.100000000000001" customHeight="1">
      <c r="D26" s="117"/>
      <c r="E26" s="118"/>
      <c r="F26" s="118"/>
      <c r="G26" s="118"/>
      <c r="H26" s="118"/>
      <c r="I26" s="118"/>
      <c r="J26" s="118"/>
      <c r="K26" s="118"/>
      <c r="L26" s="118"/>
      <c r="M26" s="118"/>
      <c r="N26" s="118"/>
      <c r="O26" s="118"/>
      <c r="P26" s="118"/>
      <c r="Q26" s="118"/>
      <c r="R26" s="118"/>
      <c r="S26" s="541"/>
      <c r="T26" s="541"/>
      <c r="U26" s="541"/>
      <c r="V26" s="541"/>
      <c r="W26" s="119"/>
    </row>
    <row r="27" spans="1:24" ht="3" customHeight="1"/>
    <row r="28" spans="1:24" ht="11.25" hidden="1" customHeight="1"/>
    <row r="29" spans="1:24" ht="0.95" customHeight="1"/>
    <row r="30" spans="1:24" ht="23.25" customHeight="1"/>
    <row r="31" spans="1:24" ht="3" customHeight="1"/>
    <row r="32" spans="1:24" ht="17.100000000000001" customHeight="1">
      <c r="E32" s="1191" t="s">
        <v>736</v>
      </c>
      <c r="F32" s="1191"/>
      <c r="G32" s="1191"/>
      <c r="H32" s="1191"/>
      <c r="I32" s="1191"/>
      <c r="J32" s="1191"/>
      <c r="K32" s="1191"/>
      <c r="L32" s="1191"/>
      <c r="M32" s="1191"/>
      <c r="N32" s="1191"/>
      <c r="O32" s="1191"/>
      <c r="P32" s="1191"/>
      <c r="Q32" s="1191"/>
      <c r="R32" s="1191"/>
      <c r="S32" s="1191"/>
      <c r="T32" s="1191"/>
      <c r="U32" s="1191"/>
      <c r="V32" s="1191"/>
      <c r="W32" s="1191"/>
    </row>
    <row r="33" spans="5:23" ht="36.950000000000003" customHeight="1">
      <c r="E33" s="1183" t="s">
        <v>738</v>
      </c>
      <c r="F33" s="1184"/>
      <c r="G33" s="1184"/>
      <c r="H33" s="1184"/>
      <c r="I33" s="1184"/>
      <c r="J33" s="1184"/>
      <c r="K33" s="1184"/>
      <c r="L33" s="1184"/>
      <c r="M33" s="1184"/>
      <c r="N33" s="1184"/>
      <c r="O33" s="1184"/>
      <c r="P33" s="1184"/>
      <c r="Q33" s="1184"/>
      <c r="R33" s="1184"/>
      <c r="S33" s="1184"/>
      <c r="T33" s="1184"/>
      <c r="U33" s="1184"/>
      <c r="V33" s="1184"/>
      <c r="W33" s="1184"/>
    </row>
    <row r="34" spans="5:23" ht="17.100000000000001" customHeight="1">
      <c r="E34" s="1183" t="s">
        <v>739</v>
      </c>
      <c r="F34" s="1184"/>
      <c r="G34" s="1184"/>
      <c r="H34" s="1184"/>
      <c r="I34" s="1184"/>
      <c r="J34" s="1184"/>
      <c r="K34" s="1184"/>
      <c r="L34" s="1184"/>
      <c r="M34" s="1184"/>
      <c r="N34" s="1184"/>
      <c r="O34" s="1184"/>
      <c r="P34" s="1184"/>
      <c r="Q34" s="1184"/>
      <c r="R34" s="1184"/>
      <c r="S34" s="1184"/>
      <c r="T34" s="1184"/>
      <c r="U34" s="1184"/>
      <c r="V34" s="1184"/>
      <c r="W34" s="1184"/>
    </row>
    <row r="35" spans="5:23" ht="27" customHeight="1">
      <c r="E35" s="1183" t="s">
        <v>740</v>
      </c>
      <c r="F35" s="1184"/>
      <c r="G35" s="1184"/>
      <c r="H35" s="1184"/>
      <c r="I35" s="1184"/>
      <c r="J35" s="1184"/>
      <c r="K35" s="1184"/>
      <c r="L35" s="1184"/>
      <c r="M35" s="1184"/>
      <c r="N35" s="1184"/>
      <c r="O35" s="1184"/>
      <c r="P35" s="1184"/>
      <c r="Q35" s="1184"/>
      <c r="R35" s="1184"/>
      <c r="S35" s="1184"/>
      <c r="T35" s="1184"/>
      <c r="U35" s="1184"/>
      <c r="V35" s="1184"/>
      <c r="W35" s="1184"/>
    </row>
    <row r="36" spans="5:23" ht="17.100000000000001" customHeight="1">
      <c r="E36" s="1183" t="s">
        <v>741</v>
      </c>
      <c r="F36" s="1184"/>
      <c r="G36" s="1184"/>
      <c r="H36" s="1184"/>
      <c r="I36" s="1184"/>
      <c r="J36" s="1184"/>
      <c r="K36" s="1184"/>
      <c r="L36" s="1184"/>
      <c r="M36" s="1184"/>
      <c r="N36" s="1184"/>
      <c r="O36" s="1184"/>
      <c r="P36" s="1184"/>
      <c r="Q36" s="1184"/>
      <c r="R36" s="1184"/>
      <c r="S36" s="1184"/>
      <c r="T36" s="1184"/>
      <c r="U36" s="1184"/>
      <c r="V36" s="1184"/>
      <c r="W36" s="1184"/>
    </row>
    <row r="37" spans="5:23" ht="15" customHeight="1">
      <c r="E37" s="792"/>
      <c r="F37" s="218"/>
      <c r="G37" s="218"/>
      <c r="H37" s="218"/>
      <c r="I37" s="218"/>
      <c r="J37" s="218"/>
      <c r="K37" s="218"/>
      <c r="L37" s="218"/>
      <c r="M37" s="218"/>
      <c r="N37" s="218"/>
      <c r="O37" s="218"/>
      <c r="P37" s="218"/>
      <c r="Q37" s="218"/>
      <c r="R37" s="218"/>
      <c r="S37" s="218"/>
      <c r="T37" s="218"/>
      <c r="U37" s="218"/>
      <c r="V37" s="218"/>
      <c r="W37" s="218"/>
    </row>
    <row r="38" spans="5:23" ht="15" customHeight="1">
      <c r="E38" s="1191" t="s">
        <v>737</v>
      </c>
      <c r="F38" s="1191"/>
      <c r="G38" s="1191"/>
      <c r="H38" s="1191"/>
      <c r="I38" s="1191"/>
      <c r="J38" s="1191"/>
      <c r="K38" s="1191"/>
      <c r="L38" s="1191"/>
      <c r="M38" s="1191"/>
      <c r="N38" s="1191"/>
      <c r="O38" s="1191"/>
      <c r="P38" s="1191"/>
      <c r="Q38" s="1191"/>
      <c r="R38" s="1191"/>
      <c r="S38" s="1191"/>
      <c r="T38" s="1191"/>
      <c r="U38" s="1191"/>
      <c r="V38" s="1191"/>
      <c r="W38" s="1191"/>
    </row>
    <row r="39" spans="5:23" ht="17.100000000000001" customHeight="1">
      <c r="E39" s="1183" t="s">
        <v>742</v>
      </c>
      <c r="F39" s="1184"/>
      <c r="G39" s="1184"/>
      <c r="H39" s="1184"/>
      <c r="I39" s="1184"/>
      <c r="J39" s="1184"/>
      <c r="K39" s="1184"/>
      <c r="L39" s="1184"/>
      <c r="M39" s="1184"/>
      <c r="N39" s="1184"/>
      <c r="O39" s="1184"/>
      <c r="P39" s="1184"/>
      <c r="Q39" s="1184"/>
      <c r="R39" s="1184"/>
      <c r="S39" s="1184"/>
      <c r="T39" s="1184"/>
      <c r="U39" s="1184"/>
      <c r="V39" s="1184"/>
      <c r="W39" s="1184"/>
    </row>
    <row r="40" spans="5:23" ht="17.100000000000001" customHeight="1">
      <c r="E40" s="1183" t="s">
        <v>743</v>
      </c>
      <c r="F40" s="1184"/>
      <c r="G40" s="1184"/>
      <c r="H40" s="1184"/>
      <c r="I40" s="1184"/>
      <c r="J40" s="1184"/>
      <c r="K40" s="1184"/>
      <c r="L40" s="1184"/>
      <c r="M40" s="1184"/>
      <c r="N40" s="1184"/>
      <c r="O40" s="1184"/>
      <c r="P40" s="1184"/>
      <c r="Q40" s="1184"/>
      <c r="R40" s="1184"/>
      <c r="S40" s="1184"/>
      <c r="T40" s="1184"/>
      <c r="U40" s="1184"/>
      <c r="V40" s="1184"/>
      <c r="W40" s="1184"/>
    </row>
  </sheetData>
  <sheetProtection password="FA9C" sheet="1" objects="1" scenarios="1" formatColumns="0" formatRows="0"/>
  <dataConsolidate/>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J24">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1.2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14" width="10.5703125" style="585"/>
    <col min="15" max="16384" width="10.5703125" style="523"/>
  </cols>
  <sheetData>
    <row r="1" spans="1:14" ht="3" customHeight="1">
      <c r="A1" s="591" t="s">
        <v>93</v>
      </c>
    </row>
    <row r="2" spans="1:14" ht="22.5">
      <c r="F2" s="1206" t="s">
        <v>491</v>
      </c>
      <c r="G2" s="1207"/>
      <c r="H2" s="1208"/>
      <c r="I2" s="640"/>
    </row>
    <row r="3" spans="1:14" ht="3" customHeight="1"/>
    <row r="4" spans="1:14" s="570" customFormat="1" ht="11.25">
      <c r="A4" s="590"/>
      <c r="B4" s="590"/>
      <c r="C4" s="590"/>
      <c r="D4" s="590"/>
      <c r="F4" s="1164" t="s">
        <v>454</v>
      </c>
      <c r="G4" s="1164"/>
      <c r="H4" s="1164"/>
      <c r="I4" s="1209" t="s">
        <v>455</v>
      </c>
      <c r="J4" s="590"/>
      <c r="K4" s="590"/>
      <c r="L4" s="590"/>
      <c r="M4" s="590"/>
      <c r="N4" s="590"/>
    </row>
    <row r="5" spans="1:14" s="570" customFormat="1" ht="11.25" customHeight="1">
      <c r="A5" s="590"/>
      <c r="B5" s="590"/>
      <c r="C5" s="590"/>
      <c r="D5" s="590"/>
      <c r="F5" s="606" t="s">
        <v>92</v>
      </c>
      <c r="G5" s="618" t="s">
        <v>457</v>
      </c>
      <c r="H5" s="605" t="s">
        <v>442</v>
      </c>
      <c r="I5" s="1209"/>
      <c r="J5" s="590"/>
      <c r="K5" s="590"/>
      <c r="L5" s="590"/>
      <c r="M5" s="590"/>
      <c r="N5" s="590"/>
    </row>
    <row r="6" spans="1:14" s="570" customFormat="1" ht="12" customHeight="1">
      <c r="A6" s="590"/>
      <c r="B6" s="590"/>
      <c r="C6" s="590"/>
      <c r="D6" s="590"/>
      <c r="F6" s="607" t="s">
        <v>93</v>
      </c>
      <c r="G6" s="609">
        <v>2</v>
      </c>
      <c r="H6" s="610">
        <v>3</v>
      </c>
      <c r="I6" s="608">
        <v>4</v>
      </c>
      <c r="J6" s="590">
        <v>4</v>
      </c>
      <c r="K6" s="590"/>
      <c r="L6" s="590"/>
      <c r="M6" s="590"/>
      <c r="N6" s="590"/>
    </row>
    <row r="7" spans="1:14" s="570" customFormat="1" ht="18.75">
      <c r="A7" s="590"/>
      <c r="B7" s="590"/>
      <c r="C7" s="590"/>
      <c r="D7" s="590"/>
      <c r="F7" s="616">
        <v>1</v>
      </c>
      <c r="G7" s="632" t="s">
        <v>492</v>
      </c>
      <c r="H7" s="604" t="str">
        <f>IF(dateCh="","",dateCh)</f>
        <v>19.12.2019</v>
      </c>
      <c r="I7" s="581" t="s">
        <v>493</v>
      </c>
      <c r="J7" s="615"/>
      <c r="K7" s="590"/>
      <c r="L7" s="590"/>
      <c r="M7" s="590"/>
      <c r="N7" s="590"/>
    </row>
    <row r="8" spans="1:14" s="570" customFormat="1" ht="45">
      <c r="A8" s="1210">
        <v>1</v>
      </c>
      <c r="B8" s="590"/>
      <c r="C8" s="590"/>
      <c r="D8" s="590"/>
      <c r="F8" s="616" t="str">
        <f>"2." &amp;mergeValue(A8)</f>
        <v>2.1</v>
      </c>
      <c r="G8" s="632" t="s">
        <v>494</v>
      </c>
      <c r="H8" s="604"/>
      <c r="I8" s="581" t="s">
        <v>590</v>
      </c>
      <c r="J8" s="615"/>
      <c r="K8" s="590"/>
      <c r="L8" s="590"/>
      <c r="M8" s="590"/>
      <c r="N8" s="590"/>
    </row>
    <row r="9" spans="1:14" s="570" customFormat="1" ht="22.5">
      <c r="A9" s="1210"/>
      <c r="B9" s="590"/>
      <c r="C9" s="590"/>
      <c r="D9" s="590"/>
      <c r="F9" s="616" t="str">
        <f>"3." &amp;mergeValue(A9)</f>
        <v>3.1</v>
      </c>
      <c r="G9" s="632" t="s">
        <v>495</v>
      </c>
      <c r="H9" s="604"/>
      <c r="I9" s="581" t="s">
        <v>588</v>
      </c>
      <c r="J9" s="615"/>
      <c r="K9" s="590"/>
      <c r="L9" s="590"/>
      <c r="M9" s="590"/>
      <c r="N9" s="590"/>
    </row>
    <row r="10" spans="1:14" s="570" customFormat="1" ht="22.5">
      <c r="A10" s="1210"/>
      <c r="B10" s="590"/>
      <c r="C10" s="590"/>
      <c r="D10" s="590"/>
      <c r="F10" s="616" t="str">
        <f>"4."&amp;mergeValue(A10)</f>
        <v>4.1</v>
      </c>
      <c r="G10" s="632" t="s">
        <v>496</v>
      </c>
      <c r="H10" s="605" t="s">
        <v>458</v>
      </c>
      <c r="I10" s="581"/>
      <c r="J10" s="615"/>
      <c r="K10" s="590"/>
      <c r="L10" s="590"/>
      <c r="M10" s="590"/>
      <c r="N10" s="590"/>
    </row>
    <row r="11" spans="1:14" s="570" customFormat="1" ht="18.75">
      <c r="A11" s="1210"/>
      <c r="B11" s="1210">
        <v>1</v>
      </c>
      <c r="C11" s="623"/>
      <c r="D11" s="623"/>
      <c r="F11" s="616" t="str">
        <f>"4."&amp;mergeValue(A11) &amp;"."&amp;mergeValue(B11)</f>
        <v>4.1.1</v>
      </c>
      <c r="G11" s="611" t="s">
        <v>592</v>
      </c>
      <c r="H11" s="604" t="str">
        <f>IF(region_name="","",region_name)</f>
        <v>Ленинградская область</v>
      </c>
      <c r="I11" s="581" t="s">
        <v>499</v>
      </c>
      <c r="J11" s="615"/>
      <c r="K11" s="590"/>
      <c r="L11" s="590"/>
      <c r="M11" s="590"/>
      <c r="N11" s="590"/>
    </row>
    <row r="12" spans="1:14" s="570" customFormat="1" ht="22.5">
      <c r="A12" s="1210"/>
      <c r="B12" s="1210"/>
      <c r="C12" s="1210">
        <v>1</v>
      </c>
      <c r="D12" s="623"/>
      <c r="F12" s="616" t="str">
        <f>"4."&amp;mergeValue(A12) &amp;"."&amp;mergeValue(B12)&amp;"."&amp;mergeValue(C12)</f>
        <v>4.1.1.1</v>
      </c>
      <c r="G12" s="622" t="s">
        <v>497</v>
      </c>
      <c r="H12" s="604"/>
      <c r="I12" s="581" t="s">
        <v>500</v>
      </c>
      <c r="J12" s="615"/>
      <c r="K12" s="590"/>
      <c r="L12" s="590"/>
      <c r="M12" s="590"/>
      <c r="N12" s="590"/>
    </row>
    <row r="13" spans="1:14" s="570" customFormat="1" ht="39" customHeight="1">
      <c r="A13" s="1210"/>
      <c r="B13" s="1210"/>
      <c r="C13" s="1210"/>
      <c r="D13" s="623">
        <v>1</v>
      </c>
      <c r="F13" s="616" t="str">
        <f>"4."&amp;mergeValue(A13) &amp;"."&amp;mergeValue(B13)&amp;"."&amp;mergeValue(C13)&amp;"."&amp;mergeValue(D13)</f>
        <v>4.1.1.1.1</v>
      </c>
      <c r="G13" s="633" t="s">
        <v>498</v>
      </c>
      <c r="H13" s="604"/>
      <c r="I13" s="1211" t="s">
        <v>591</v>
      </c>
      <c r="J13" s="615"/>
      <c r="K13" s="590"/>
      <c r="L13" s="590"/>
      <c r="M13" s="590"/>
      <c r="N13" s="590"/>
    </row>
    <row r="14" spans="1:14" s="570" customFormat="1" ht="18.75">
      <c r="A14" s="1210"/>
      <c r="B14" s="1210"/>
      <c r="C14" s="1210"/>
      <c r="D14" s="623"/>
      <c r="F14" s="619"/>
      <c r="G14" s="550" t="s">
        <v>4</v>
      </c>
      <c r="H14" s="624"/>
      <c r="I14" s="1211"/>
      <c r="J14" s="615"/>
      <c r="K14" s="590"/>
      <c r="L14" s="590"/>
      <c r="M14" s="590"/>
      <c r="N14" s="590"/>
    </row>
    <row r="15" spans="1:14" s="570" customFormat="1" ht="18.75">
      <c r="A15" s="1210"/>
      <c r="B15" s="1210"/>
      <c r="C15" s="623"/>
      <c r="D15" s="623"/>
      <c r="F15" s="634"/>
      <c r="G15" s="577" t="s">
        <v>403</v>
      </c>
      <c r="H15" s="635"/>
      <c r="I15" s="636"/>
      <c r="J15" s="615"/>
      <c r="K15" s="590"/>
      <c r="L15" s="590"/>
      <c r="M15" s="590"/>
      <c r="N15" s="590"/>
    </row>
    <row r="16" spans="1:14" s="570" customFormat="1" ht="18.75">
      <c r="A16" s="1210"/>
      <c r="B16" s="590"/>
      <c r="C16" s="590"/>
      <c r="D16" s="590"/>
      <c r="F16" s="619"/>
      <c r="G16" s="558" t="s">
        <v>506</v>
      </c>
      <c r="H16" s="620"/>
      <c r="I16" s="621"/>
      <c r="J16" s="615"/>
      <c r="K16" s="590"/>
      <c r="L16" s="590"/>
      <c r="M16" s="590"/>
      <c r="N16" s="590"/>
    </row>
    <row r="17" spans="1:14" s="570" customFormat="1" ht="18.75">
      <c r="A17" s="590"/>
      <c r="B17" s="590"/>
      <c r="C17" s="590"/>
      <c r="D17" s="590"/>
      <c r="F17" s="619"/>
      <c r="G17" s="565" t="s">
        <v>505</v>
      </c>
      <c r="H17" s="620"/>
      <c r="I17" s="621"/>
      <c r="J17" s="615"/>
      <c r="K17" s="590"/>
      <c r="L17" s="590"/>
      <c r="M17" s="590"/>
      <c r="N17" s="590"/>
    </row>
    <row r="18" spans="1:14" s="613" customFormat="1" ht="3" customHeight="1">
      <c r="A18" s="614"/>
      <c r="B18" s="614"/>
      <c r="C18" s="614"/>
      <c r="D18" s="614"/>
      <c r="F18" s="625"/>
      <c r="G18" s="626"/>
      <c r="H18" s="627"/>
      <c r="I18" s="628"/>
      <c r="J18" s="614"/>
      <c r="K18" s="614"/>
      <c r="L18" s="614"/>
      <c r="M18" s="614"/>
      <c r="N18" s="614"/>
    </row>
    <row r="19" spans="1:14" s="613" customFormat="1" ht="15" customHeight="1">
      <c r="A19" s="614"/>
      <c r="B19" s="614"/>
      <c r="C19" s="614"/>
      <c r="D19" s="614"/>
      <c r="F19" s="612"/>
      <c r="G19" s="1205" t="s">
        <v>593</v>
      </c>
      <c r="H19" s="1205"/>
      <c r="I19" s="594"/>
      <c r="J19" s="614"/>
      <c r="K19" s="614"/>
      <c r="L19" s="614"/>
      <c r="M19" s="614"/>
      <c r="N19" s="614"/>
    </row>
  </sheetData>
  <sheetProtection algorithmName="SHA-512" hashValue="KwOnc/ETxZJCLIRvaMcWnNlzda20hUgEo6Rq8qbkELh17Fmj3F9jD73ltfNeehvneYVwT1eZSCFjnruaw/8vkA==" saltValue="/2YD+Lvoe4paBttXG/MrC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8" width="10.5703125" style="585"/>
    <col min="29" max="16384" width="10.5703125" style="523"/>
  </cols>
  <sheetData>
    <row r="1" spans="1:28" hidden="1">
      <c r="Q1" s="583"/>
      <c r="R1" s="583"/>
    </row>
    <row r="2" spans="1:28" hidden="1">
      <c r="U2" s="583"/>
    </row>
    <row r="3" spans="1:28" hidden="1"/>
    <row r="4" spans="1:28" ht="3" customHeight="1">
      <c r="J4" s="529"/>
      <c r="K4" s="529"/>
      <c r="L4" s="524"/>
      <c r="M4" s="524"/>
      <c r="N4" s="524"/>
      <c r="O4" s="532"/>
      <c r="P4" s="532"/>
      <c r="Q4" s="532"/>
      <c r="R4" s="532"/>
      <c r="S4" s="532"/>
      <c r="T4" s="532"/>
      <c r="U4" s="532"/>
    </row>
    <row r="5" spans="1:28" ht="22.5" customHeight="1">
      <c r="J5" s="529"/>
      <c r="K5" s="529"/>
      <c r="L5" s="1226" t="s">
        <v>631</v>
      </c>
      <c r="M5" s="1226"/>
      <c r="N5" s="1226"/>
      <c r="O5" s="1226"/>
      <c r="P5" s="1226"/>
      <c r="Q5" s="1226"/>
      <c r="R5" s="1226"/>
      <c r="S5" s="1226"/>
      <c r="T5" s="1226"/>
      <c r="U5" s="664"/>
    </row>
    <row r="6" spans="1:28" ht="3" customHeight="1">
      <c r="J6" s="529"/>
      <c r="K6" s="529"/>
      <c r="L6" s="524"/>
      <c r="M6" s="524"/>
      <c r="N6" s="524"/>
      <c r="O6" s="528"/>
      <c r="P6" s="528"/>
      <c r="Q6" s="528"/>
      <c r="R6" s="528"/>
      <c r="S6" s="528"/>
      <c r="T6" s="528"/>
      <c r="U6" s="528"/>
      <c r="V6" s="532"/>
    </row>
    <row r="7" spans="1:28" s="570" customFormat="1" ht="22.5">
      <c r="A7" s="590"/>
      <c r="B7" s="590"/>
      <c r="C7" s="590"/>
      <c r="D7" s="590"/>
      <c r="E7" s="590"/>
      <c r="F7" s="590"/>
      <c r="G7" s="590"/>
      <c r="H7" s="590"/>
      <c r="L7" s="499"/>
      <c r="M7" s="617" t="s">
        <v>502</v>
      </c>
      <c r="N7" s="666"/>
      <c r="O7" s="1232" t="str">
        <f>IF(NameOrPr_ch="",IF(NameOrPr="","",NameOrPr),NameOrPr_ch)</f>
        <v>Комитет по тарифам и ценовой политике Лен.области (ЛенРТК)</v>
      </c>
      <c r="P7" s="1232"/>
      <c r="Q7" s="1232"/>
      <c r="R7" s="1232"/>
      <c r="S7" s="1232"/>
      <c r="T7" s="1232"/>
      <c r="U7" s="582"/>
      <c r="V7" s="582"/>
      <c r="W7" s="519"/>
      <c r="X7" s="590"/>
      <c r="Y7" s="590"/>
      <c r="Z7" s="590"/>
      <c r="AA7" s="590"/>
      <c r="AB7" s="590"/>
    </row>
    <row r="8" spans="1:28" s="570" customFormat="1" ht="18.75">
      <c r="A8" s="590"/>
      <c r="B8" s="590"/>
      <c r="C8" s="590"/>
      <c r="D8" s="590"/>
      <c r="E8" s="590"/>
      <c r="F8" s="590"/>
      <c r="G8" s="590"/>
      <c r="H8" s="590"/>
      <c r="L8" s="499"/>
      <c r="M8" s="617" t="s">
        <v>596</v>
      </c>
      <c r="N8" s="666"/>
      <c r="O8" s="1232" t="str">
        <f>IF(datePr_ch="",IF(datePr="","",datePr),datePr_ch)</f>
        <v>19.12.2019</v>
      </c>
      <c r="P8" s="1232"/>
      <c r="Q8" s="1232"/>
      <c r="R8" s="1232"/>
      <c r="S8" s="1232"/>
      <c r="T8" s="1232"/>
      <c r="U8" s="582"/>
      <c r="V8" s="582"/>
      <c r="W8" s="519"/>
      <c r="X8" s="590"/>
      <c r="Y8" s="590"/>
      <c r="Z8" s="590"/>
      <c r="AA8" s="590"/>
      <c r="AB8" s="590"/>
    </row>
    <row r="9" spans="1:28" s="570" customFormat="1" ht="18.75">
      <c r="A9" s="590"/>
      <c r="B9" s="590"/>
      <c r="C9" s="590"/>
      <c r="D9" s="590"/>
      <c r="E9" s="590"/>
      <c r="F9" s="590"/>
      <c r="G9" s="590"/>
      <c r="H9" s="590"/>
      <c r="L9" s="552"/>
      <c r="M9" s="617" t="s">
        <v>595</v>
      </c>
      <c r="N9" s="666"/>
      <c r="O9" s="1232" t="str">
        <f>IF(numberPr_ch="",IF(numberPr="","",numberPr),numberPr_ch)</f>
        <v>530-п</v>
      </c>
      <c r="P9" s="1232"/>
      <c r="Q9" s="1232"/>
      <c r="R9" s="1232"/>
      <c r="S9" s="1232"/>
      <c r="T9" s="1232"/>
      <c r="U9" s="582"/>
      <c r="V9" s="582"/>
      <c r="W9" s="519"/>
      <c r="X9" s="590"/>
      <c r="Y9" s="590"/>
      <c r="Z9" s="590"/>
      <c r="AA9" s="590"/>
      <c r="AB9" s="590"/>
    </row>
    <row r="10" spans="1:28" s="570" customFormat="1" ht="18.75">
      <c r="A10" s="590"/>
      <c r="B10" s="590"/>
      <c r="C10" s="590"/>
      <c r="D10" s="590"/>
      <c r="E10" s="590"/>
      <c r="F10" s="590"/>
      <c r="G10" s="590"/>
      <c r="H10" s="590"/>
      <c r="L10" s="552"/>
      <c r="M10" s="617" t="s">
        <v>501</v>
      </c>
      <c r="N10" s="666"/>
      <c r="O10" s="1232" t="str">
        <f>IF(IstPub_ch="",IF(IstPub="","",IstPub),IstPub_ch)</f>
        <v>http://tarif.lenobl.ru/dokumenty/docs_category_3/</v>
      </c>
      <c r="P10" s="1232"/>
      <c r="Q10" s="1232"/>
      <c r="R10" s="1232"/>
      <c r="S10" s="1232"/>
      <c r="T10" s="1232"/>
      <c r="U10" s="582"/>
      <c r="V10" s="582"/>
      <c r="W10" s="519"/>
      <c r="X10" s="590"/>
      <c r="Y10" s="590"/>
      <c r="Z10" s="590"/>
      <c r="AA10" s="590"/>
      <c r="AB10" s="590"/>
    </row>
    <row r="11" spans="1:28" s="570" customFormat="1" ht="11.25" hidden="1">
      <c r="A11" s="590"/>
      <c r="B11" s="590"/>
      <c r="C11" s="590"/>
      <c r="D11" s="590"/>
      <c r="E11" s="590"/>
      <c r="F11" s="590"/>
      <c r="G11" s="590"/>
      <c r="H11" s="590"/>
      <c r="L11" s="1227"/>
      <c r="M11" s="1227"/>
      <c r="N11" s="566"/>
      <c r="O11" s="582"/>
      <c r="P11" s="582"/>
      <c r="Q11" s="582"/>
      <c r="R11" s="582"/>
      <c r="S11" s="582"/>
      <c r="T11" s="582"/>
      <c r="U11" s="588" t="s">
        <v>373</v>
      </c>
      <c r="X11" s="590"/>
      <c r="Y11" s="590"/>
      <c r="Z11" s="590"/>
      <c r="AA11" s="590"/>
      <c r="AB11" s="590"/>
    </row>
    <row r="12" spans="1:28">
      <c r="J12" s="529"/>
      <c r="K12" s="529"/>
      <c r="L12" s="524"/>
      <c r="M12" s="524"/>
      <c r="N12" s="502"/>
      <c r="O12" s="1233"/>
      <c r="P12" s="1233"/>
      <c r="Q12" s="1233"/>
      <c r="R12" s="1233"/>
      <c r="S12" s="1233"/>
      <c r="T12" s="1233"/>
      <c r="U12" s="1233"/>
    </row>
    <row r="13" spans="1:28">
      <c r="J13" s="529"/>
      <c r="K13" s="529"/>
      <c r="L13" s="1164" t="s">
        <v>454</v>
      </c>
      <c r="M13" s="1164"/>
      <c r="N13" s="1164"/>
      <c r="O13" s="1164"/>
      <c r="P13" s="1164"/>
      <c r="Q13" s="1164"/>
      <c r="R13" s="1164"/>
      <c r="S13" s="1164"/>
      <c r="T13" s="1164"/>
      <c r="U13" s="1164"/>
      <c r="V13" s="1164"/>
      <c r="W13" s="1164" t="s">
        <v>455</v>
      </c>
    </row>
    <row r="14" spans="1:28" ht="14.25" customHeight="1">
      <c r="J14" s="529"/>
      <c r="K14" s="529"/>
      <c r="L14" s="1239" t="s">
        <v>92</v>
      </c>
      <c r="M14" s="1239" t="s">
        <v>639</v>
      </c>
      <c r="N14" s="661"/>
      <c r="O14" s="1240" t="s">
        <v>641</v>
      </c>
      <c r="P14" s="1241"/>
      <c r="Q14" s="1241"/>
      <c r="R14" s="1241"/>
      <c r="S14" s="1241"/>
      <c r="T14" s="1242"/>
      <c r="U14" s="1223" t="s">
        <v>341</v>
      </c>
      <c r="V14" s="1236" t="s">
        <v>275</v>
      </c>
      <c r="W14" s="1164"/>
    </row>
    <row r="15" spans="1:28" ht="14.25" customHeight="1">
      <c r="J15" s="529"/>
      <c r="K15" s="529"/>
      <c r="L15" s="1239"/>
      <c r="M15" s="1239"/>
      <c r="N15" s="662"/>
      <c r="O15" s="1245" t="s">
        <v>605</v>
      </c>
      <c r="P15" s="1243" t="s">
        <v>271</v>
      </c>
      <c r="Q15" s="1244"/>
      <c r="R15" s="1220" t="s">
        <v>654</v>
      </c>
      <c r="S15" s="1221"/>
      <c r="T15" s="1222"/>
      <c r="U15" s="1224"/>
      <c r="V15" s="1237"/>
      <c r="W15" s="1164"/>
    </row>
    <row r="16" spans="1:28" ht="33.75" customHeight="1">
      <c r="J16" s="529"/>
      <c r="K16" s="529"/>
      <c r="L16" s="1239"/>
      <c r="M16" s="1239"/>
      <c r="N16" s="663"/>
      <c r="O16" s="1246"/>
      <c r="P16" s="535" t="s">
        <v>606</v>
      </c>
      <c r="Q16" s="535" t="s">
        <v>6</v>
      </c>
      <c r="R16" s="536" t="s">
        <v>274</v>
      </c>
      <c r="S16" s="1234" t="s">
        <v>273</v>
      </c>
      <c r="T16" s="1235"/>
      <c r="U16" s="1225"/>
      <c r="V16" s="1238"/>
      <c r="W16" s="1164"/>
    </row>
    <row r="17" spans="1:28">
      <c r="J17" s="529"/>
      <c r="K17" s="569">
        <v>1</v>
      </c>
      <c r="L17" s="647" t="s">
        <v>93</v>
      </c>
      <c r="M17" s="647" t="s">
        <v>49</v>
      </c>
      <c r="N17" s="649" t="str">
        <f ca="1">OFFSET(N17,0,-1)</f>
        <v>2</v>
      </c>
      <c r="O17" s="648">
        <f ca="1">OFFSET(O17,0,-1)+1</f>
        <v>3</v>
      </c>
      <c r="P17" s="648">
        <f ca="1">OFFSET(P17,0,-1)+1</f>
        <v>4</v>
      </c>
      <c r="Q17" s="648">
        <f ca="1">OFFSET(Q17,0,-1)+1</f>
        <v>5</v>
      </c>
      <c r="R17" s="648">
        <f ca="1">OFFSET(R17,0,-1)+1</f>
        <v>6</v>
      </c>
      <c r="S17" s="1228">
        <f ca="1">OFFSET(S17,0,-1)+1</f>
        <v>7</v>
      </c>
      <c r="T17" s="1228"/>
      <c r="U17" s="648">
        <f ca="1">OFFSET(U17,0,-2)+1</f>
        <v>8</v>
      </c>
      <c r="V17" s="649">
        <f ca="1">OFFSET(V17,0,-1)</f>
        <v>8</v>
      </c>
      <c r="W17" s="648">
        <f ca="1">OFFSET(W17,0,-1)+1</f>
        <v>9</v>
      </c>
    </row>
    <row r="18" spans="1:28" ht="22.5">
      <c r="A18" s="1212">
        <v>1</v>
      </c>
      <c r="B18" s="847"/>
      <c r="C18" s="847"/>
      <c r="D18" s="847"/>
      <c r="E18" s="848"/>
      <c r="F18" s="849"/>
      <c r="G18" s="849"/>
      <c r="H18" s="849"/>
      <c r="I18" s="850"/>
      <c r="J18" s="845"/>
      <c r="K18" s="852"/>
      <c r="L18" s="593">
        <f>mergeValue(A18)</f>
        <v>1</v>
      </c>
      <c r="M18" s="641" t="s">
        <v>20</v>
      </c>
      <c r="N18" s="646"/>
      <c r="O18" s="1213"/>
      <c r="P18" s="1213"/>
      <c r="Q18" s="1213"/>
      <c r="R18" s="1213"/>
      <c r="S18" s="1213"/>
      <c r="T18" s="1213"/>
      <c r="U18" s="1213"/>
      <c r="V18" s="1213"/>
      <c r="W18" s="630" t="s">
        <v>476</v>
      </c>
      <c r="Y18" s="589"/>
      <c r="Z18" s="589" t="str">
        <f t="shared" ref="Z18:Z31" si="0">IF(M18="","",M18 )</f>
        <v>Наименование тарифа</v>
      </c>
      <c r="AA18" s="589"/>
      <c r="AB18" s="589"/>
    </row>
    <row r="19" spans="1:28" ht="22.5">
      <c r="A19" s="1212"/>
      <c r="B19" s="1212">
        <v>1</v>
      </c>
      <c r="C19" s="847"/>
      <c r="D19" s="847"/>
      <c r="E19" s="849"/>
      <c r="F19" s="849"/>
      <c r="G19" s="849"/>
      <c r="H19" s="849"/>
      <c r="I19" s="844"/>
      <c r="J19" s="843"/>
      <c r="K19" s="846"/>
      <c r="L19" s="593" t="str">
        <f>mergeValue(A19) &amp;"."&amp; mergeValue(B19)</f>
        <v>1.1</v>
      </c>
      <c r="M19" s="546" t="s">
        <v>16</v>
      </c>
      <c r="N19" s="646"/>
      <c r="O19" s="1213"/>
      <c r="P19" s="1213"/>
      <c r="Q19" s="1213"/>
      <c r="R19" s="1213"/>
      <c r="S19" s="1213"/>
      <c r="T19" s="1213"/>
      <c r="U19" s="1213"/>
      <c r="V19" s="1213"/>
      <c r="W19" s="630" t="s">
        <v>477</v>
      </c>
      <c r="Y19" s="589"/>
      <c r="Z19" s="589" t="str">
        <f t="shared" si="0"/>
        <v>Территория действия тарифа</v>
      </c>
      <c r="AA19" s="589"/>
      <c r="AB19" s="589"/>
    </row>
    <row r="20" spans="1:28" ht="22.5">
      <c r="A20" s="1212"/>
      <c r="B20" s="1212"/>
      <c r="C20" s="1212">
        <v>1</v>
      </c>
      <c r="D20" s="847"/>
      <c r="E20" s="849"/>
      <c r="F20" s="849"/>
      <c r="G20" s="849"/>
      <c r="H20" s="849"/>
      <c r="I20" s="851"/>
      <c r="J20" s="843"/>
      <c r="K20" s="846"/>
      <c r="L20" s="593" t="str">
        <f>mergeValue(A20) &amp;"."&amp; mergeValue(B20)&amp;"."&amp; mergeValue(C20)</f>
        <v>1.1.1</v>
      </c>
      <c r="M20" s="547" t="s">
        <v>7</v>
      </c>
      <c r="N20" s="646"/>
      <c r="O20" s="1213"/>
      <c r="P20" s="1213"/>
      <c r="Q20" s="1213"/>
      <c r="R20" s="1213"/>
      <c r="S20" s="1213"/>
      <c r="T20" s="1213"/>
      <c r="U20" s="1213"/>
      <c r="V20" s="1213"/>
      <c r="W20" s="630" t="s">
        <v>633</v>
      </c>
      <c r="Y20" s="589"/>
      <c r="Z20" s="589" t="str">
        <f t="shared" si="0"/>
        <v xml:space="preserve">Наименование системы теплоснабжения </v>
      </c>
      <c r="AA20" s="589"/>
      <c r="AB20" s="589"/>
    </row>
    <row r="21" spans="1:28" ht="22.5">
      <c r="A21" s="1212"/>
      <c r="B21" s="1212"/>
      <c r="C21" s="1212"/>
      <c r="D21" s="1212">
        <v>1</v>
      </c>
      <c r="E21" s="849"/>
      <c r="F21" s="849"/>
      <c r="G21" s="849"/>
      <c r="H21" s="849"/>
      <c r="I21" s="851"/>
      <c r="J21" s="843"/>
      <c r="K21" s="846"/>
      <c r="L21" s="593" t="str">
        <f>mergeValue(A21) &amp;"."&amp; mergeValue(B21)&amp;"."&amp; mergeValue(C21)&amp;"."&amp; mergeValue(D21)</f>
        <v>1.1.1.1</v>
      </c>
      <c r="M21" s="548" t="s">
        <v>22</v>
      </c>
      <c r="N21" s="646"/>
      <c r="O21" s="1213"/>
      <c r="P21" s="1213"/>
      <c r="Q21" s="1213"/>
      <c r="R21" s="1213"/>
      <c r="S21" s="1213"/>
      <c r="T21" s="1213"/>
      <c r="U21" s="1213"/>
      <c r="V21" s="1213"/>
      <c r="W21" s="630" t="s">
        <v>634</v>
      </c>
      <c r="Y21" s="589"/>
      <c r="Z21" s="589" t="str">
        <f t="shared" si="0"/>
        <v xml:space="preserve">Источник тепловой энергии  </v>
      </c>
      <c r="AA21" s="589"/>
      <c r="AB21" s="589"/>
    </row>
    <row r="22" spans="1:28" ht="101.25">
      <c r="A22" s="1212"/>
      <c r="B22" s="1212"/>
      <c r="C22" s="1212"/>
      <c r="D22" s="1212"/>
      <c r="E22" s="1212">
        <v>1</v>
      </c>
      <c r="F22" s="849"/>
      <c r="G22" s="849"/>
      <c r="H22" s="847">
        <v>1</v>
      </c>
      <c r="I22" s="1212">
        <v>1</v>
      </c>
      <c r="J22" s="849"/>
      <c r="K22" s="854"/>
      <c r="L22" s="593" t="str">
        <f>mergeValue(A22) &amp;"."&amp; mergeValue(B22)&amp;"."&amp; mergeValue(C22)&amp;"."&amp; mergeValue(D22)&amp;"."&amp; mergeValue(E22)</f>
        <v>1.1.1.1.1</v>
      </c>
      <c r="M22" s="554" t="s">
        <v>9</v>
      </c>
      <c r="N22" s="646"/>
      <c r="O22" s="1214"/>
      <c r="P22" s="1214"/>
      <c r="Q22" s="1214"/>
      <c r="R22" s="1214"/>
      <c r="S22" s="1214"/>
      <c r="T22" s="1214"/>
      <c r="U22" s="1214"/>
      <c r="V22" s="1214"/>
      <c r="W22" s="630" t="s">
        <v>638</v>
      </c>
      <c r="Y22" s="589"/>
      <c r="Z22" s="589" t="str">
        <f t="shared" si="0"/>
        <v>Схема подключения теплопотребляющей установки к коллектору источника тепловой энергии</v>
      </c>
      <c r="AA22" s="589"/>
      <c r="AB22" s="589"/>
    </row>
    <row r="23" spans="1:28" ht="90">
      <c r="A23" s="1212"/>
      <c r="B23" s="1212"/>
      <c r="C23" s="1212"/>
      <c r="D23" s="1212"/>
      <c r="E23" s="1212"/>
      <c r="F23" s="1212">
        <v>1</v>
      </c>
      <c r="G23" s="847"/>
      <c r="H23" s="847"/>
      <c r="I23" s="1212"/>
      <c r="J23" s="1212">
        <v>1</v>
      </c>
      <c r="K23" s="855"/>
      <c r="L23" s="593" t="str">
        <f>mergeValue(A23) &amp;"."&amp; mergeValue(B23)&amp;"."&amp; mergeValue(C23)&amp;"."&amp; mergeValue(D23)&amp;"."&amp; mergeValue(E23)&amp;"."&amp; mergeValue(F23)</f>
        <v>1.1.1.1.1.1</v>
      </c>
      <c r="M23" s="555" t="s">
        <v>10</v>
      </c>
      <c r="N23" s="646"/>
      <c r="O23" s="1215"/>
      <c r="P23" s="1216"/>
      <c r="Q23" s="1216"/>
      <c r="R23" s="1216"/>
      <c r="S23" s="1216"/>
      <c r="T23" s="1216"/>
      <c r="U23" s="1216"/>
      <c r="V23" s="1217"/>
      <c r="W23" s="630" t="s">
        <v>636</v>
      </c>
      <c r="Y23" s="589"/>
      <c r="Z23" s="589" t="str">
        <f t="shared" si="0"/>
        <v>Группа потребителей</v>
      </c>
      <c r="AA23" s="589"/>
      <c r="AB23" s="589"/>
    </row>
    <row r="24" spans="1:28" ht="189" customHeight="1">
      <c r="A24" s="1212"/>
      <c r="B24" s="1212"/>
      <c r="C24" s="1212"/>
      <c r="D24" s="1212"/>
      <c r="E24" s="1212"/>
      <c r="F24" s="1212"/>
      <c r="G24" s="847">
        <v>1</v>
      </c>
      <c r="H24" s="847"/>
      <c r="I24" s="1212"/>
      <c r="J24" s="1212"/>
      <c r="K24" s="855">
        <v>1</v>
      </c>
      <c r="L24" s="593" t="str">
        <f>mergeValue(A24) &amp;"."&amp; mergeValue(B24)&amp;"."&amp; mergeValue(C24)&amp;"."&amp; mergeValue(D24)&amp;"."&amp; mergeValue(E24)&amp;"."&amp; mergeValue(F24)&amp;"."&amp; mergeValue(G24)</f>
        <v>1.1.1.1.1.1.1</v>
      </c>
      <c r="M24" s="1069"/>
      <c r="N24" s="646"/>
      <c r="O24" s="562"/>
      <c r="P24" s="562"/>
      <c r="Q24" s="1094"/>
      <c r="R24" s="1218"/>
      <c r="S24" s="1219" t="s">
        <v>84</v>
      </c>
      <c r="T24" s="1218"/>
      <c r="U24" s="1219" t="s">
        <v>85</v>
      </c>
      <c r="V24" s="562"/>
      <c r="W24" s="1229" t="s">
        <v>655</v>
      </c>
      <c r="X24" s="585" t="str">
        <f>strCheckDate(O25:V25)</f>
        <v/>
      </c>
      <c r="Y24" s="589"/>
      <c r="Z24" s="589" t="str">
        <f t="shared" si="0"/>
        <v/>
      </c>
      <c r="AA24" s="589"/>
      <c r="AB24" s="589"/>
    </row>
    <row r="25" spans="1:28" ht="11.25" hidden="1" customHeight="1">
      <c r="A25" s="1212"/>
      <c r="B25" s="1212"/>
      <c r="C25" s="1212"/>
      <c r="D25" s="1212"/>
      <c r="E25" s="1212"/>
      <c r="F25" s="1212"/>
      <c r="G25" s="847"/>
      <c r="H25" s="847"/>
      <c r="I25" s="1212"/>
      <c r="J25" s="1212"/>
      <c r="K25" s="855"/>
      <c r="L25" s="600"/>
      <c r="M25" s="646"/>
      <c r="N25" s="646"/>
      <c r="O25" s="562"/>
      <c r="P25" s="562"/>
      <c r="Q25" s="584" t="str">
        <f>R24 &amp; "-" &amp; T24</f>
        <v>-</v>
      </c>
      <c r="R25" s="1218"/>
      <c r="S25" s="1219"/>
      <c r="T25" s="1218"/>
      <c r="U25" s="1219"/>
      <c r="V25" s="562"/>
      <c r="W25" s="1230"/>
      <c r="Y25" s="589"/>
      <c r="Z25" s="589" t="str">
        <f t="shared" si="0"/>
        <v/>
      </c>
      <c r="AA25" s="589"/>
      <c r="AB25" s="589"/>
    </row>
    <row r="26" spans="1:28" ht="15" customHeight="1">
      <c r="A26" s="1212"/>
      <c r="B26" s="1212"/>
      <c r="C26" s="1212"/>
      <c r="D26" s="1212"/>
      <c r="E26" s="1212"/>
      <c r="F26" s="1212"/>
      <c r="G26" s="849"/>
      <c r="H26" s="847"/>
      <c r="I26" s="1212"/>
      <c r="J26" s="1212"/>
      <c r="K26" s="854"/>
      <c r="L26" s="538"/>
      <c r="M26" s="557" t="s">
        <v>25</v>
      </c>
      <c r="N26" s="564"/>
      <c r="O26" s="564"/>
      <c r="P26" s="564"/>
      <c r="Q26" s="564"/>
      <c r="R26" s="564"/>
      <c r="S26" s="564"/>
      <c r="T26" s="564"/>
      <c r="U26" s="564"/>
      <c r="V26" s="560"/>
      <c r="W26" s="1231"/>
      <c r="Y26" s="589"/>
      <c r="Z26" s="589" t="str">
        <f t="shared" si="0"/>
        <v>Добавить вид теплоносителя (параметры теплоносителя)</v>
      </c>
      <c r="AA26" s="589"/>
      <c r="AB26" s="589"/>
    </row>
    <row r="27" spans="1:28" ht="15" customHeight="1">
      <c r="A27" s="1212"/>
      <c r="B27" s="1212"/>
      <c r="C27" s="1212"/>
      <c r="D27" s="1212"/>
      <c r="E27" s="1212"/>
      <c r="F27" s="849"/>
      <c r="G27" s="849"/>
      <c r="H27" s="847"/>
      <c r="I27" s="1212"/>
      <c r="J27" s="849"/>
      <c r="K27" s="854"/>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row>
    <row r="28" spans="1:28" ht="15" customHeight="1">
      <c r="A28" s="1212"/>
      <c r="B28" s="1212"/>
      <c r="C28" s="1212"/>
      <c r="D28" s="1212"/>
      <c r="E28" s="853"/>
      <c r="F28" s="849"/>
      <c r="G28" s="849"/>
      <c r="H28" s="849"/>
      <c r="I28" s="845"/>
      <c r="J28" s="842"/>
      <c r="K28" s="852"/>
      <c r="L28" s="538"/>
      <c r="M28" s="551" t="s">
        <v>12</v>
      </c>
      <c r="N28" s="564"/>
      <c r="O28" s="564"/>
      <c r="P28" s="564"/>
      <c r="Q28" s="564"/>
      <c r="R28" s="564"/>
      <c r="S28" s="564"/>
      <c r="T28" s="564"/>
      <c r="U28" s="563"/>
      <c r="V28" s="564"/>
      <c r="W28" s="665"/>
      <c r="Y28" s="589"/>
      <c r="Z28" s="589" t="str">
        <f t="shared" si="0"/>
        <v>Добавить схему подключения</v>
      </c>
      <c r="AA28" s="589"/>
      <c r="AB28" s="589"/>
    </row>
    <row r="29" spans="1:28" ht="15" customHeight="1">
      <c r="A29" s="1212"/>
      <c r="B29" s="1212"/>
      <c r="C29" s="1212"/>
      <c r="D29" s="853"/>
      <c r="E29" s="853"/>
      <c r="F29" s="849"/>
      <c r="G29" s="849"/>
      <c r="H29" s="849"/>
      <c r="I29" s="845"/>
      <c r="J29" s="842"/>
      <c r="K29" s="852"/>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row>
    <row r="30" spans="1:28" ht="15" customHeight="1">
      <c r="A30" s="1212"/>
      <c r="B30" s="1212"/>
      <c r="C30" s="853"/>
      <c r="D30" s="853"/>
      <c r="E30" s="853"/>
      <c r="F30" s="853"/>
      <c r="G30" s="858"/>
      <c r="H30" s="845"/>
      <c r="I30" s="856"/>
      <c r="J30" s="842"/>
      <c r="K30" s="857"/>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row>
    <row r="31" spans="1:28" ht="15" customHeight="1">
      <c r="A31" s="1212"/>
      <c r="B31" s="853"/>
      <c r="C31" s="853"/>
      <c r="D31" s="853"/>
      <c r="E31" s="853"/>
      <c r="F31" s="853"/>
      <c r="G31" s="858"/>
      <c r="H31" s="845"/>
      <c r="I31" s="845"/>
      <c r="J31" s="842"/>
      <c r="K31" s="852"/>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row>
    <row r="32" spans="1:28" s="522" customFormat="1" ht="15" customHeight="1">
      <c r="A32" s="841"/>
      <c r="B32" s="841"/>
      <c r="C32" s="841"/>
      <c r="D32" s="841"/>
      <c r="E32" s="841"/>
      <c r="F32" s="841"/>
      <c r="G32" s="841"/>
      <c r="H32" s="841"/>
      <c r="I32" s="841"/>
      <c r="J32" s="841"/>
      <c r="K32" s="841"/>
      <c r="L32" s="492"/>
      <c r="M32" s="565" t="s">
        <v>309</v>
      </c>
      <c r="N32" s="564"/>
      <c r="O32" s="564"/>
      <c r="P32" s="564"/>
      <c r="Q32" s="564"/>
      <c r="R32" s="564"/>
      <c r="S32" s="564"/>
      <c r="T32" s="564"/>
      <c r="U32" s="563"/>
      <c r="V32" s="564"/>
      <c r="W32" s="665"/>
      <c r="X32" s="587"/>
      <c r="Y32" s="587"/>
      <c r="Z32" s="587"/>
      <c r="AA32" s="587"/>
      <c r="AB32" s="587"/>
    </row>
    <row r="33" spans="1:28" ht="11.25">
      <c r="A33" s="523"/>
      <c r="B33" s="523"/>
      <c r="C33" s="523"/>
      <c r="D33" s="523"/>
      <c r="E33" s="523"/>
      <c r="F33" s="523"/>
      <c r="G33" s="523"/>
      <c r="H33" s="523"/>
      <c r="I33" s="523"/>
      <c r="J33" s="523"/>
      <c r="K33" s="523"/>
      <c r="X33" s="523"/>
      <c r="Y33" s="523"/>
      <c r="Z33" s="523"/>
      <c r="AA33" s="523"/>
      <c r="AB33" s="523"/>
    </row>
    <row r="34" spans="1:28" ht="89.25" customHeight="1">
      <c r="L34" s="1">
        <v>1</v>
      </c>
      <c r="M34" s="1205" t="s">
        <v>632</v>
      </c>
      <c r="N34" s="1205"/>
      <c r="O34" s="1205"/>
      <c r="P34" s="1205"/>
      <c r="Q34" s="1205"/>
      <c r="R34" s="1205"/>
      <c r="S34" s="1205"/>
      <c r="T34" s="1205"/>
      <c r="U34" s="1205"/>
      <c r="V34" s="1205"/>
      <c r="W34" s="1205"/>
    </row>
  </sheetData>
  <sheetProtection algorithmName="SHA-512" hashValue="BYcpSgzjL1zxtkxU1oOas8jDGWNX88rR9SCACzgUcZe+LdRzq58KAxpqzyTlRLAwO4uqGykil7qKqF209zgiPg==" saltValue="M2RaI2ZO8BYbg69O6AMIYw==" spinCount="100000"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14</vt:i4>
      </vt:variant>
      <vt:variant>
        <vt:lpstr>Именованные диапазоны</vt:lpstr>
      </vt:variant>
      <vt:variant>
        <vt:i4>826</vt:i4>
      </vt:variant>
    </vt:vector>
  </HeadingPairs>
  <TitlesOfParts>
    <vt:vector size="840"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Форма 4.7</vt:lpstr>
      <vt:lpstr>Форма 4.7</vt:lpstr>
      <vt:lpstr>Форма 1.0.1 | Форма 4.8</vt:lpstr>
      <vt:lpstr>Форма 4.8</vt:lpstr>
      <vt:lpstr>Сведения об изменении</vt:lpstr>
      <vt:lpstr>Комментарии</vt:lpstr>
      <vt:lpstr>Проверка</vt:lpstr>
      <vt:lpstr>Лист1</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LIST_MR_MO_OKTMO_FILTER</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Васильев Руслан Юрьевич</cp:lastModifiedBy>
  <cp:lastPrinted>2013-08-29T08:11:20Z</cp:lastPrinted>
  <dcterms:created xsi:type="dcterms:W3CDTF">2004-05-21T07:18:45Z</dcterms:created>
  <dcterms:modified xsi:type="dcterms:W3CDTF">2020-01-10T06:44:33Z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