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Kolosovskiyas\Desktop\"/>
    </mc:Choice>
  </mc:AlternateContent>
  <bookViews>
    <workbookView xWindow="0" yWindow="0" windowWidth="14496" windowHeight="11760" tabRatio="944" firstSheet="3" activeTab="3"/>
  </bookViews>
  <sheets>
    <sheet name="modList00" sheetId="623" state="veryHidden" r:id="rId1"/>
    <sheet name="Инструкция" sheetId="525" state="hidden"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r:id="rId27"/>
    <sheet name="Форма 4.10.5 | Т-подкл" sheetId="633"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Т-подкл'!$M$19:$AG$28</definedName>
    <definedName name="checkCell_List06_10_double_date">'Форма 4.10.5 | Т-подкл'!$AH$19:$AH$28</definedName>
    <definedName name="checkCell_List06_10_plata">'Форма 4.10.5 | Т-подкл'!$Z$15:$AA$28</definedName>
    <definedName name="checkCell_List06_10_unique">'Форма 4.10.5 | Т-подкл'!$AI$19:$AI$28</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Т-подкл'!$F$7:$I$13</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Т-подкл'!$V$18:$V$28</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Т-подкл'!$N$18:$N$28</definedName>
    <definedName name="flagTS">'Форма 4.10.5 | Т-подкл'!$R$18:$R$28</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REESTR_MO!$A$2:$D$113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Т-подкл'!$AF$19:$AF$28</definedName>
    <definedName name="List06_10_note">'Форма 4.10.5 | Т-подкл'!$AG$19:$AG$28</definedName>
    <definedName name="List06_10_Period">'Форма 4.10.5 | Т-подкл'!$Z$19:$AE$28</definedName>
    <definedName name="List06_10_pl">'Форма 4.10.5 | Т-подкл'!$11:$11</definedName>
    <definedName name="List06_10_region">'Форма 4.10.5 | Т-подкл'!$N$23:$Y$26</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Т-подкл'!$N$19:$AF$28,'Форма 4.10.5 | Т-подкл'!$N$19:$AF$28,'Форма 4.10.5 | Т-подкл'!$N$19:$AF$28</definedName>
    <definedName name="pDel_List06_10_5">'Форма 4.10.5 | Т-подкл'!$K$19:$K$28</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Т-подкл'!$AF$15:$AF$28</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Z24" i="633"/>
  <c r="Z23" i="633"/>
  <c r="M8" i="633" l="1"/>
  <c r="N8" i="633"/>
  <c r="M9" i="633"/>
  <c r="N9" i="633"/>
  <c r="N18" i="633"/>
  <c r="R18" i="633" s="1"/>
  <c r="Y18" i="633" s="1"/>
  <c r="Z18" i="633" s="1"/>
  <c r="AA18" i="633" s="1"/>
  <c r="AB18" i="633" s="1"/>
  <c r="AC18" i="633" s="1"/>
  <c r="AE18" i="633" s="1"/>
  <c r="AG18" i="633" s="1"/>
  <c r="L19" i="633"/>
  <c r="N19" i="633"/>
  <c r="L20" i="633"/>
  <c r="L21" i="633"/>
  <c r="L22" i="633"/>
  <c r="L23" i="633"/>
  <c r="AA25" i="633"/>
  <c r="AH23" i="633"/>
  <c r="AI23" i="633"/>
  <c r="AH24" i="633"/>
  <c r="AI24" i="633"/>
  <c r="H12" i="649"/>
  <c r="H11" i="649"/>
  <c r="H9" i="649"/>
  <c r="H8" i="649"/>
  <c r="H7" i="649"/>
  <c r="H12" i="645"/>
  <c r="H9" i="645"/>
  <c r="H8" i="645"/>
  <c r="F31" i="647"/>
  <c r="E31" i="647"/>
  <c r="F28" i="647"/>
  <c r="E28" i="647"/>
  <c r="F25" i="647"/>
  <c r="E25" i="647"/>
  <c r="F22" i="647"/>
  <c r="E22" i="647"/>
  <c r="F17" i="647"/>
  <c r="E17" i="647"/>
  <c r="H12" i="618"/>
  <c r="H9" i="618"/>
  <c r="H8" i="618"/>
  <c r="R14" i="601"/>
  <c r="H13" i="649" s="1"/>
  <c r="R13" i="601"/>
  <c r="R12" i="601"/>
  <c r="P12" i="601"/>
  <c r="F10" i="649"/>
  <c r="F9" i="649"/>
  <c r="F8" i="649"/>
  <c r="F13" i="649"/>
  <c r="F12" i="649"/>
  <c r="F11" i="649"/>
  <c r="M14" i="601"/>
  <c r="M13" i="601"/>
  <c r="M12" i="601"/>
  <c r="H13" i="618" l="1"/>
  <c r="H13" i="645"/>
  <c r="B2" i="525" l="1"/>
  <c r="B3"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24" i="624"/>
  <c r="L23" i="624"/>
  <c r="L22" i="624"/>
  <c r="L18" i="624"/>
  <c r="L21" i="624"/>
  <c r="X24" i="624"/>
  <c r="L19" i="624"/>
  <c r="F8" i="647" l="1"/>
  <c r="E8" i="647"/>
  <c r="F7" i="647"/>
  <c r="E7" i="647"/>
  <c r="H11" i="645"/>
  <c r="H7" i="645"/>
  <c r="F11" i="645"/>
  <c r="F13" i="645"/>
  <c r="F8" i="645"/>
  <c r="F12" i="645"/>
  <c r="F9" i="645"/>
  <c r="F10" i="645"/>
  <c r="O9" i="632" l="1"/>
  <c r="M9" i="632"/>
  <c r="O8" i="632"/>
  <c r="M8" i="632"/>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3" i="437"/>
  <c r="E2" i="437"/>
  <c r="O17" i="627" l="1"/>
  <c r="P17" i="627" s="1"/>
  <c r="Q17" i="627" s="1"/>
  <c r="R17" i="627" s="1"/>
  <c r="S17" i="627" s="1"/>
  <c r="U17" i="627" s="1"/>
  <c r="V17" i="627" s="1"/>
  <c r="W17" i="627" s="1"/>
  <c r="Z24" i="627"/>
  <c r="Q25" i="627"/>
  <c r="L24" i="627"/>
  <c r="X24" i="627"/>
  <c r="L18" i="627"/>
  <c r="L19" i="627"/>
  <c r="L21" i="627"/>
  <c r="L20" i="627"/>
  <c r="Y23" i="627"/>
  <c r="L23" i="627"/>
  <c r="O18" i="632" l="1"/>
  <c r="P18" i="632" s="1"/>
  <c r="Q18" i="632" s="1"/>
  <c r="R18" i="632" s="1"/>
  <c r="S18" i="632" s="1"/>
  <c r="T18" i="632" s="1"/>
  <c r="V18" i="632" s="1"/>
  <c r="R24" i="632"/>
  <c r="L23" i="632"/>
  <c r="Y23" i="632"/>
  <c r="L19" i="632"/>
  <c r="L21" i="632"/>
  <c r="L20" i="632"/>
  <c r="L22"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18" i="642"/>
  <c r="L238" i="471"/>
  <c r="L239" i="471"/>
  <c r="L23" i="642"/>
  <c r="X24" i="642"/>
  <c r="L244" i="471"/>
  <c r="L19" i="642"/>
  <c r="F11" i="643"/>
  <c r="X244" i="471"/>
  <c r="F10" i="643"/>
  <c r="F13" i="643"/>
  <c r="L242" i="471"/>
  <c r="L240" i="471"/>
  <c r="L21" i="642"/>
  <c r="L22" i="642"/>
  <c r="F9" i="643"/>
  <c r="F12" i="643"/>
  <c r="L243" i="471"/>
  <c r="L24" i="642"/>
  <c r="L241" i="471"/>
  <c r="F8" i="643"/>
  <c r="L20"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3" i="640"/>
  <c r="L24" i="640"/>
  <c r="L223" i="471"/>
  <c r="L22" i="640"/>
  <c r="L20" i="640"/>
  <c r="F8" i="641"/>
  <c r="L21" i="640"/>
  <c r="F12" i="641"/>
  <c r="L26" i="640"/>
  <c r="F10" i="641"/>
  <c r="F13" i="641"/>
  <c r="L224" i="471"/>
  <c r="F11" i="641"/>
  <c r="L220" i="471"/>
  <c r="X226" i="471"/>
  <c r="F9" i="641"/>
  <c r="L25" i="640"/>
  <c r="L225" i="471"/>
  <c r="X26" i="640"/>
  <c r="L222" i="471"/>
  <c r="L221" i="471"/>
  <c r="L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67" i="471"/>
  <c r="L195" i="471"/>
  <c r="L148" i="471"/>
  <c r="F13" i="636"/>
  <c r="X167" i="471"/>
  <c r="X91" i="471"/>
  <c r="AD108" i="471"/>
  <c r="L161" i="471"/>
  <c r="F12" i="638"/>
  <c r="F9" i="634"/>
  <c r="L193" i="471"/>
  <c r="F11" i="636"/>
  <c r="L86" i="471"/>
  <c r="L180" i="471"/>
  <c r="L50" i="471"/>
  <c r="F8" i="634"/>
  <c r="F13" i="634"/>
  <c r="L88" i="471"/>
  <c r="AC120" i="471"/>
  <c r="Y183" i="471"/>
  <c r="L127" i="471"/>
  <c r="L35" i="471"/>
  <c r="L125" i="471"/>
  <c r="F9" i="636"/>
  <c r="L36" i="471"/>
  <c r="AC109" i="471"/>
  <c r="F11" i="639"/>
  <c r="L162" i="471"/>
  <c r="L91" i="471"/>
  <c r="L54" i="471"/>
  <c r="F10" i="636"/>
  <c r="L183" i="471"/>
  <c r="L128" i="471"/>
  <c r="F11" i="637"/>
  <c r="L146" i="471"/>
  <c r="F12" i="639"/>
  <c r="L33" i="471"/>
  <c r="L166" i="471"/>
  <c r="L73" i="471"/>
  <c r="AH197" i="471"/>
  <c r="L196" i="471"/>
  <c r="L182" i="471"/>
  <c r="AC110" i="471"/>
  <c r="F11" i="638"/>
  <c r="Y148" i="471"/>
  <c r="Y130" i="471"/>
  <c r="F10" i="635"/>
  <c r="L145" i="471"/>
  <c r="L90" i="471"/>
  <c r="L181" i="471"/>
  <c r="L85" i="471"/>
  <c r="L105" i="471"/>
  <c r="X131" i="471"/>
  <c r="X73" i="471"/>
  <c r="L32" i="471"/>
  <c r="L143" i="471"/>
  <c r="F8" i="636"/>
  <c r="X37" i="471"/>
  <c r="F11" i="635"/>
  <c r="L110" i="471"/>
  <c r="F10" i="638"/>
  <c r="L126" i="471"/>
  <c r="L164" i="471"/>
  <c r="Y166" i="471"/>
  <c r="F13" i="638"/>
  <c r="L51" i="471"/>
  <c r="L37" i="471"/>
  <c r="L31" i="471"/>
  <c r="L149" i="471"/>
  <c r="L163" i="471"/>
  <c r="F13" i="639"/>
  <c r="L72" i="471"/>
  <c r="F8" i="638"/>
  <c r="F9" i="635"/>
  <c r="L70" i="471"/>
  <c r="L104" i="471"/>
  <c r="F8" i="635"/>
  <c r="F12" i="635"/>
  <c r="F13" i="637"/>
  <c r="L109" i="471"/>
  <c r="L103" i="471"/>
  <c r="F13" i="635"/>
  <c r="L108" i="471"/>
  <c r="X55" i="471"/>
  <c r="X149" i="471"/>
  <c r="L49" i="471"/>
  <c r="L34" i="471"/>
  <c r="L131" i="471"/>
  <c r="L194" i="471"/>
  <c r="F9" i="637"/>
  <c r="F11" i="634"/>
  <c r="L52" i="471"/>
  <c r="F10" i="634"/>
  <c r="F10" i="637"/>
  <c r="L167" i="471"/>
  <c r="L69" i="471"/>
  <c r="F8" i="639"/>
  <c r="L71" i="471"/>
  <c r="L130" i="471"/>
  <c r="L55" i="471"/>
  <c r="F9" i="638"/>
  <c r="L68" i="471"/>
  <c r="F10" i="639"/>
  <c r="L197" i="471"/>
  <c r="F12" i="636"/>
  <c r="L53" i="471"/>
  <c r="L144" i="471"/>
  <c r="F9" i="639"/>
  <c r="L165" i="471"/>
  <c r="F8" i="637"/>
  <c r="L106" i="471"/>
  <c r="L87" i="471"/>
  <c r="L120" i="471"/>
  <c r="Y90" i="471"/>
  <c r="L179" i="471"/>
  <c r="F12"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1" i="625"/>
  <c r="L24" i="626"/>
  <c r="L21" i="626"/>
  <c r="X26" i="626"/>
  <c r="L23" i="626"/>
  <c r="L20" i="625"/>
  <c r="L19" i="625"/>
  <c r="L22" i="625"/>
  <c r="L25" i="626"/>
  <c r="L18" i="625"/>
  <c r="L20" i="626"/>
  <c r="L24" i="625"/>
  <c r="L26" i="626"/>
  <c r="L22" i="626"/>
  <c r="X24" i="625"/>
  <c r="V19" i="626" l="1"/>
  <c r="W19" i="626" s="1"/>
  <c r="V17" i="625"/>
  <c r="W17" i="625" s="1"/>
  <c r="Q25" i="631"/>
  <c r="Z24" i="631"/>
  <c r="AA23" i="631"/>
  <c r="O17" i="631"/>
  <c r="P17" i="631" s="1"/>
  <c r="Q17" i="631" s="1"/>
  <c r="R17" i="631" s="1"/>
  <c r="S17" i="631" s="1"/>
  <c r="Q25" i="630"/>
  <c r="Z24" i="630"/>
  <c r="W17" i="630"/>
  <c r="X24" i="630"/>
  <c r="L20" i="631"/>
  <c r="L23" i="631"/>
  <c r="L22" i="631"/>
  <c r="L19" i="631"/>
  <c r="Y23" i="630"/>
  <c r="L18" i="630"/>
  <c r="L20" i="630"/>
  <c r="Y23" i="631"/>
  <c r="L18" i="631"/>
  <c r="L19" i="630"/>
  <c r="L23" i="630"/>
  <c r="L21" i="631"/>
  <c r="L21" i="630"/>
  <c r="L24" i="630"/>
  <c r="L24" i="631"/>
  <c r="X24"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AC25" i="628"/>
  <c r="L24" i="628"/>
  <c r="L23" i="628"/>
  <c r="L25" i="628"/>
  <c r="AD23" i="628"/>
  <c r="L23" i="629"/>
  <c r="X24" i="629"/>
  <c r="L21" i="629"/>
  <c r="L19" i="628"/>
  <c r="L20" i="628"/>
  <c r="L21" i="628"/>
  <c r="L18" i="629"/>
  <c r="AC24" i="628"/>
  <c r="L24" i="629"/>
  <c r="L20" i="629"/>
  <c r="L19" i="629"/>
  <c r="Y23"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42" i="471"/>
  <c r="M307" i="471"/>
  <c r="F8" i="616"/>
  <c r="M297" i="471"/>
  <c r="F12" i="614"/>
  <c r="F11" i="618"/>
  <c r="F13" i="617"/>
  <c r="F11" i="616"/>
  <c r="F11" i="617"/>
  <c r="F8" i="614"/>
  <c r="F10" i="614"/>
  <c r="F340" i="471"/>
  <c r="F8" i="617"/>
  <c r="F10" i="618"/>
  <c r="F13" i="614"/>
  <c r="F9" i="618"/>
  <c r="F12" i="616"/>
  <c r="F11" i="614"/>
  <c r="F9" i="616"/>
  <c r="M302" i="471"/>
  <c r="F9" i="614"/>
  <c r="F8" i="618"/>
  <c r="F13" i="616"/>
  <c r="F339" i="471"/>
  <c r="F13" i="618"/>
  <c r="F341" i="471"/>
  <c r="F338" i="471"/>
  <c r="F10" i="616"/>
  <c r="F9" i="617"/>
  <c r="F12" i="618"/>
  <c r="F337" i="471"/>
  <c r="F12" i="617"/>
  <c r="F10" i="617"/>
</calcChain>
</file>

<file path=xl/sharedStrings.xml><?xml version="1.0" encoding="utf-8"?>
<sst xmlns="http://schemas.openxmlformats.org/spreadsheetml/2006/main" count="3902" uniqueCount="1649">
  <si>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</si>
  <si>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</si>
  <si>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</si>
  <si>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</si>
  <si>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</si>
  <si>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</si>
  <si>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</si>
  <si>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</si>
  <si>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</si>
  <si>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</si>
  <si>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</si>
  <si>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</si>
  <si>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</si>
  <si>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</si>
  <si>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</si>
  <si>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</si>
  <si>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</si>
  <si>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</si>
  <si>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</si>
  <si>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</si>
  <si>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</si>
  <si>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</si>
  <si>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</si>
  <si>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</si>
  <si>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</si>
  <si>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</si>
  <si>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</si>
  <si>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</si>
  <si>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</si>
  <si>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</si>
  <si>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</si>
  <si>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</si>
  <si>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</si>
  <si>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</si>
  <si>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</si>
  <si>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</si>
  <si>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</si>
  <si>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</si>
  <si>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</si>
  <si>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</si>
  <si>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</si>
  <si>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</si>
  <si>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</si>
  <si>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</si>
  <si>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</si>
  <si>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</si>
  <si>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</si>
  <si>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</si>
  <si>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</si>
  <si>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</si>
  <si>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</si>
  <si>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</si>
  <si>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</si>
  <si>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</si>
  <si>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</si>
  <si>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</si>
  <si>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</si>
  <si>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</si>
  <si>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</si>
  <si>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</si>
  <si>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</si>
  <si>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</si>
  <si>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</si>
  <si>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</si>
  <si>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</si>
  <si>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</si>
  <si>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</si>
  <si>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</si>
  <si>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</si>
  <si>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</si>
  <si>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</si>
  <si>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</si>
  <si>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</si>
  <si>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</si>
  <si>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</si>
  <si>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</si>
  <si>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</si>
  <si>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</si>
  <si>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</si>
  <si>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</si>
  <si>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</si>
  <si>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</si>
  <si>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</si>
  <si>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</si>
  <si>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</si>
  <si>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</si>
  <si>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</si>
  <si>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</si>
  <si>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</si>
  <si>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</si>
  <si>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</si>
  <si>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</si>
  <si>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</si>
  <si>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</si>
  <si>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</si>
  <si>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</si>
  <si>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</si>
  <si>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</si>
  <si>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</si>
  <si>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</si>
  <si>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</si>
  <si>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</si>
  <si>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</si>
  <si>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</si>
  <si>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</si>
  <si>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</si>
  <si>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</si>
  <si>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</si>
  <si>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</si>
  <si>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</si>
  <si>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</si>
  <si>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</si>
  <si>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</si>
  <si>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</si>
  <si>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</si>
  <si>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</si>
  <si>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</si>
  <si>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</si>
  <si>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</si>
  <si>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</si>
  <si>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</si>
  <si>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</si>
  <si>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</si>
  <si>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</si>
  <si>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</si>
  <si>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</si>
  <si>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</si>
  <si>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</si>
  <si>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</si>
  <si>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</si>
  <si>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</si>
  <si>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</si>
  <si>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</si>
  <si>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</si>
  <si>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</si>
  <si>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</si>
  <si>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</si>
  <si>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</si>
  <si>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</si>
  <si>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</si>
  <si>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</si>
  <si>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</si>
  <si>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</si>
  <si>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</si>
  <si>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</si>
  <si>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</si>
  <si>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</si>
  <si>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</si>
  <si>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</si>
  <si>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</si>
  <si>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</si>
  <si>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</si>
  <si>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</si>
  <si>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</si>
  <si>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</si>
  <si>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</si>
  <si>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</si>
  <si>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</si>
  <si>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</si>
  <si>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</si>
  <si>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</si>
  <si>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</si>
  <si>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</si>
  <si>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</si>
  <si>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</si>
  <si>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</si>
  <si>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</si>
  <si>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</si>
  <si>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</si>
  <si>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</si>
  <si>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</si>
  <si>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</si>
  <si>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</si>
  <si>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</si>
  <si>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</si>
  <si>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</si>
  <si>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</si>
  <si>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</si>
  <si>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</si>
  <si>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</si>
  <si>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</si>
  <si>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</si>
  <si>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</si>
  <si>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</si>
  <si>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</si>
  <si>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</si>
  <si>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</si>
  <si>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</si>
  <si>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</si>
  <si>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</si>
  <si>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</si>
  <si>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</si>
  <si>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</si>
  <si>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</si>
  <si>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</si>
  <si>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</si>
  <si>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</si>
  <si>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</si>
  <si>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</si>
  <si>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</si>
  <si>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</si>
  <si>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</si>
  <si>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</si>
  <si>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</si>
  <si>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</si>
  <si>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</si>
  <si>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</si>
  <si>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</si>
  <si>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</si>
  <si>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</si>
  <si>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</si>
  <si>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</si>
  <si>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</si>
  <si>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</si>
  <si>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</si>
  <si>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</si>
  <si>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</si>
  <si>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</si>
  <si>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</si>
  <si>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</si>
  <si>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</si>
  <si>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</si>
  <si>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</si>
  <si>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</si>
  <si>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</si>
  <si>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</si>
  <si>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</si>
  <si>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</si>
  <si>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</si>
  <si>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</si>
  <si>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</si>
  <si>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</si>
  <si>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</si>
  <si>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</si>
  <si>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</si>
  <si>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</si>
  <si>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</si>
  <si>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</si>
  <si>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</si>
  <si>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</si>
  <si>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</si>
  <si>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</si>
  <si>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</si>
  <si>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</si>
  <si>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</si>
  <si>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</si>
  <si>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</si>
  <si>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</si>
  <si>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</si>
  <si>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</si>
  <si>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</si>
  <si>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</si>
  <si>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</si>
  <si>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</si>
  <si>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</si>
  <si>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</si>
  <si>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</si>
  <si>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</si>
  <si>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</si>
  <si>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</si>
  <si>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</si>
  <si>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</si>
  <si>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</si>
  <si>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</si>
  <si>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</si>
  <si>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</si>
  <si>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</si>
  <si>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</si>
  <si>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</si>
  <si>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</si>
  <si>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</si>
  <si>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</si>
  <si>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</si>
  <si>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</si>
  <si>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</si>
  <si>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</si>
  <si>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</si>
  <si>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</si>
  <si>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</si>
  <si>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</si>
  <si>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</si>
  <si>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</si>
  <si>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</si>
  <si>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</si>
  <si>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</si>
  <si>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</si>
  <si>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</si>
  <si>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</si>
  <si>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</si>
  <si>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</si>
  <si>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</si>
  <si>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</si>
  <si>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</si>
  <si>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</si>
  <si>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</si>
  <si>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</si>
  <si>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</si>
  <si>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</si>
  <si>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</si>
  <si>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</si>
  <si>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</si>
  <si>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</si>
  <si>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</si>
  <si>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</si>
  <si>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</si>
  <si>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</si>
  <si>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</si>
  <si>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</si>
  <si>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</si>
  <si>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</si>
  <si>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</si>
  <si>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</si>
  <si>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</si>
  <si>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</si>
  <si>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</si>
  <si>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</si>
  <si>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</si>
  <si>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</si>
  <si>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</si>
  <si>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</si>
  <si>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</si>
  <si>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</si>
  <si>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</si>
  <si>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</si>
  <si>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</si>
  <si>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</si>
  <si>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</si>
  <si>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</si>
  <si>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</si>
  <si>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</si>
  <si>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</si>
  <si>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</si>
  <si>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</si>
  <si>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</si>
  <si>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</si>
  <si>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</si>
  <si>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</si>
  <si>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</si>
  <si>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</si>
  <si>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</si>
  <si>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</si>
  <si>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</si>
  <si>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</si>
  <si>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</si>
  <si>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</si>
  <si>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</si>
  <si>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</si>
  <si>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</si>
  <si>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</si>
  <si>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</si>
  <si>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</si>
  <si>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</si>
  <si>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</si>
  <si>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</si>
  <si>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</si>
  <si>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</si>
  <si>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</si>
  <si>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</si>
  <si>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</si>
  <si>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</si>
  <si>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</si>
  <si>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</si>
  <si>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</si>
  <si>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</si>
  <si>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</si>
  <si>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</si>
  <si>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</si>
  <si>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</si>
  <si>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</si>
  <si>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</si>
  <si>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</si>
  <si>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</si>
  <si>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</si>
  <si>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</si>
  <si>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</si>
  <si>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</si>
  <si>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</si>
  <si>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</si>
  <si>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</si>
  <si>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</si>
  <si>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</si>
  <si>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</si>
  <si>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</si>
  <si>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</si>
  <si>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</si>
  <si>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</si>
  <si>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</si>
  <si>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</si>
  <si>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</si>
  <si>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</si>
  <si>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</si>
  <si>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</si>
  <si>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</si>
  <si>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</si>
  <si>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</si>
  <si>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</si>
  <si>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</si>
  <si>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</si>
  <si>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</si>
  <si>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</si>
  <si>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</si>
  <si>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</si>
  <si>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</si>
  <si>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</si>
  <si>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</si>
  <si>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</si>
  <si>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</si>
  <si>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</si>
  <si>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</si>
  <si>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</si>
  <si>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</si>
  <si>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</si>
  <si>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</si>
  <si>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</si>
  <si>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</si>
  <si>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</si>
  <si>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</si>
  <si>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</si>
  <si>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</si>
  <si>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</si>
  <si>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</si>
  <si>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</si>
  <si>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</si>
  <si>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</si>
  <si>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</si>
  <si>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</si>
  <si>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</si>
  <si>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</si>
  <si>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</si>
  <si>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</si>
  <si>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</si>
  <si>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</si>
  <si>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</si>
  <si>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</si>
  <si>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</si>
  <si>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</si>
  <si>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</si>
  <si>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</si>
  <si>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</si>
  <si>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</si>
  <si>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</si>
  <si>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</si>
  <si>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</si>
  <si>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</si>
  <si>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</si>
  <si>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</si>
  <si>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</si>
  <si>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</si>
  <si>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</si>
  <si>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</si>
  <si>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</si>
  <si>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</si>
  <si>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</si>
  <si>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</si>
  <si>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</si>
  <si>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</si>
  <si>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</si>
  <si>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</si>
  <si>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</si>
  <si>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</si>
  <si>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</si>
  <si>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</si>
  <si>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</si>
  <si>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</si>
  <si>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</si>
  <si>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</si>
  <si>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</si>
  <si>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</si>
  <si>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</si>
  <si>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</si>
  <si>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</si>
  <si>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</si>
  <si>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</si>
  <si>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</si>
  <si>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</si>
  <si>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</si>
  <si>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</si>
  <si>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</si>
  <si>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</si>
  <si>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</si>
  <si>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</si>
  <si>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</si>
  <si>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</si>
  <si>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</si>
  <si>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</si>
  <si>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</si>
  <si>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</si>
  <si>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</si>
  <si>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</si>
  <si>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</si>
  <si>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</si>
  <si>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</si>
  <si>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</si>
  <si>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</si>
  <si>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</si>
  <si>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</si>
  <si>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</si>
  <si>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</si>
  <si>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</si>
  <si>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</si>
  <si>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</si>
  <si>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</si>
  <si>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</si>
  <si>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</si>
  <si>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</si>
  <si>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</si>
  <si>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</si>
  <si>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</si>
  <si>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</si>
  <si>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</si>
  <si>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</si>
  <si>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</si>
  <si>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</si>
  <si>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</si>
  <si>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</si>
  <si>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</si>
  <si>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</si>
  <si>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</si>
  <si>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</si>
  <si>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</si>
  <si>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</si>
  <si>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</si>
  <si>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</si>
  <si>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</si>
  <si>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</si>
  <si>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</si>
  <si>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</si>
  <si>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</si>
  <si>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</si>
  <si>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</si>
  <si>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</si>
  <si>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</si>
  <si>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</si>
  <si>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</si>
  <si>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</si>
  <si>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</si>
  <si>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</si>
  <si>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</si>
  <si>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</si>
  <si>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</si>
  <si>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</si>
  <si>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</si>
  <si>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</si>
  <si>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</si>
  <si>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</si>
  <si>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</si>
  <si>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</si>
  <si>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</si>
  <si>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</si>
  <si>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</si>
  <si>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</si>
  <si>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</si>
  <si>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</si>
  <si>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</si>
  <si>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</si>
  <si>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</si>
  <si>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</si>
  <si>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</si>
  <si>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</si>
  <si>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</si>
  <si>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</si>
  <si>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</si>
  <si>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</si>
  <si>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</si>
  <si>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</si>
  <si>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</si>
  <si>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</si>
  <si>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</si>
  <si>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</si>
  <si>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</si>
  <si>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</si>
  <si>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</si>
  <si>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</si>
  <si>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</si>
  <si>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</si>
  <si>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</si>
  <si>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</si>
  <si>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</si>
  <si>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</si>
  <si>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</si>
  <si>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</si>
  <si>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</si>
  <si>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</si>
  <si>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</si>
  <si>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</si>
  <si>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</si>
  <si>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</si>
  <si>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</si>
  <si>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</si>
  <si>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</si>
  <si>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</si>
  <si>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</si>
  <si>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</si>
  <si>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</si>
  <si>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</si>
  <si>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</si>
  <si>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</si>
  <si>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</si>
  <si>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</si>
  <si>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</si>
  <si>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</si>
  <si>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</si>
  <si>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</si>
  <si>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</si>
  <si>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</si>
  <si>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</si>
  <si>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</si>
  <si>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</si>
  <si>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</si>
  <si>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</si>
  <si>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</si>
  <si>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</si>
  <si>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</si>
  <si>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</si>
  <si>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</si>
  <si>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</si>
  <si>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</si>
  <si>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</si>
  <si>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</si>
  <si>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</si>
  <si>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</si>
  <si>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</si>
  <si>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</si>
  <si>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</si>
  <si>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</si>
  <si>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</si>
  <si>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</si>
  <si>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</si>
  <si>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</si>
  <si>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</si>
  <si>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</si>
  <si>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</si>
  <si>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</si>
  <si>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</si>
  <si>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</si>
  <si>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</si>
  <si>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</si>
  <si>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</si>
  <si>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</si>
  <si>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</si>
  <si>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</si>
  <si>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</si>
  <si>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</si>
  <si>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</si>
  <si>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</si>
  <si>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</si>
  <si>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</si>
  <si>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</si>
  <si>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</si>
  <si>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</si>
  <si>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</si>
  <si>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</si>
  <si>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</si>
  <si>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</si>
  <si>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</si>
  <si>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</si>
  <si>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</si>
  <si>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</si>
  <si>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</si>
  <si>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</si>
  <si>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</si>
  <si>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</si>
  <si>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</si>
  <si>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</si>
  <si>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</si>
  <si>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</si>
  <si>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</si>
  <si>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</si>
  <si>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</si>
  <si>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</si>
  <si>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</si>
  <si>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</si>
  <si>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</si>
  <si>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</si>
  <si>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</si>
  <si>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</si>
  <si>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</si>
  <si>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</si>
  <si>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</si>
  <si>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</si>
  <si>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</si>
  <si>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</si>
  <si>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</si>
  <si>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</si>
  <si>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</si>
  <si>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</si>
  <si>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</si>
  <si>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</si>
  <si>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</si>
  <si>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</si>
  <si>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</si>
  <si>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</si>
  <si>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</si>
  <si>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</si>
  <si>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</si>
  <si>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</si>
  <si>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</si>
  <si>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</si>
  <si>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</si>
  <si>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</si>
  <si>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</si>
  <si>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</si>
  <si>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</si>
  <si>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</si>
  <si>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</si>
  <si>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</si>
  <si>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</si>
  <si>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</si>
  <si>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</si>
  <si>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</si>
  <si>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</si>
  <si>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</si>
  <si>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</si>
  <si>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</si>
  <si>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</si>
  <si>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</si>
  <si>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</si>
  <si>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</si>
  <si>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</si>
  <si>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</si>
  <si>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</si>
  <si>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</si>
  <si>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</si>
  <si>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</si>
  <si>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</si>
  <si>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</si>
  <si>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</si>
  <si>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</si>
  <si>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</si>
  <si>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</si>
  <si>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</si>
  <si>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</si>
  <si>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</si>
  <si>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</si>
  <si>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</si>
  <si>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</si>
  <si>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</si>
  <si>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</si>
  <si>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</si>
  <si>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</si>
  <si>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</si>
  <si>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</si>
  <si>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</si>
  <si>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</si>
  <si>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</si>
  <si>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</si>
  <si>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</si>
  <si>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</si>
  <si>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</si>
  <si>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</si>
  <si>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</si>
  <si>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</si>
  <si>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</si>
  <si>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</si>
  <si>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</si>
  <si>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</si>
  <si>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</si>
  <si>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</si>
  <si>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</si>
  <si>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</si>
  <si>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</si>
  <si>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</si>
  <si>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город Санкт-Петербург</t>
  </si>
  <si>
    <t>40000000</t>
  </si>
  <si>
    <t>город Зеленогорск</t>
  </si>
  <si>
    <t>40361000</t>
  </si>
  <si>
    <t>город Колпино</t>
  </si>
  <si>
    <t>40342000</t>
  </si>
  <si>
    <t>город Красное Село</t>
  </si>
  <si>
    <t>40353000</t>
  </si>
  <si>
    <t>город Кронштадт</t>
  </si>
  <si>
    <t>40360000</t>
  </si>
  <si>
    <t>город Ломоносов</t>
  </si>
  <si>
    <t>40372000</t>
  </si>
  <si>
    <t>город Павловск</t>
  </si>
  <si>
    <t>40387000</t>
  </si>
  <si>
    <t>город Петергоф</t>
  </si>
  <si>
    <t>40395000</t>
  </si>
  <si>
    <t>город Пушкин</t>
  </si>
  <si>
    <t>40397000</t>
  </si>
  <si>
    <t>город Сестрорецк</t>
  </si>
  <si>
    <t>40362000</t>
  </si>
  <si>
    <t>муниципальный округ № 15</t>
  </si>
  <si>
    <t>40317000</t>
  </si>
  <si>
    <t>муниципальный округ № 21</t>
  </si>
  <si>
    <t>40331000</t>
  </si>
  <si>
    <t>муниципальный округ № 54</t>
  </si>
  <si>
    <t>40383000</t>
  </si>
  <si>
    <t>муниципальный округ № 65</t>
  </si>
  <si>
    <t>40322000</t>
  </si>
  <si>
    <t>муниципальный округ № 7</t>
  </si>
  <si>
    <t>40307000</t>
  </si>
  <si>
    <t>муниципальный округ № 72</t>
  </si>
  <si>
    <t>40903000</t>
  </si>
  <si>
    <t>муниципальный округ № 75</t>
  </si>
  <si>
    <t>40906000</t>
  </si>
  <si>
    <t>муниципальный округ № 78</t>
  </si>
  <si>
    <t>40909000</t>
  </si>
  <si>
    <t>муниципальный округ Автово</t>
  </si>
  <si>
    <t>40338000</t>
  </si>
  <si>
    <t>муниципальный округ Адмиралтейский округ</t>
  </si>
  <si>
    <t>40303000</t>
  </si>
  <si>
    <t>муниципальный округ Академическое</t>
  </si>
  <si>
    <t>40329000</t>
  </si>
  <si>
    <t>муниципальный округ Аптекарский остров</t>
  </si>
  <si>
    <t>40392000</t>
  </si>
  <si>
    <t>муниципальный округ Балканский</t>
  </si>
  <si>
    <t>40907000</t>
  </si>
  <si>
    <t>муниципальный округ Большая Охта</t>
  </si>
  <si>
    <t>40349000</t>
  </si>
  <si>
    <t>муниципальный округ Васильевский</t>
  </si>
  <si>
    <t>40308000</t>
  </si>
  <si>
    <t>муниципальный округ Введенский</t>
  </si>
  <si>
    <t>40389000</t>
  </si>
  <si>
    <t>муниципальный округ Владимирский округ</t>
  </si>
  <si>
    <t>40913000</t>
  </si>
  <si>
    <t>муниципальный округ Волковское</t>
  </si>
  <si>
    <t>40902000</t>
  </si>
  <si>
    <t>муниципальный округ Гавань</t>
  </si>
  <si>
    <t>40309000</t>
  </si>
  <si>
    <t>муниципальный округ Гагаринское</t>
  </si>
  <si>
    <t>40374000</t>
  </si>
  <si>
    <t>муниципальный округ Георгиевский</t>
  </si>
  <si>
    <t>40905000</t>
  </si>
  <si>
    <t>муниципальный округ Горелово</t>
  </si>
  <si>
    <t>40359000</t>
  </si>
  <si>
    <t>муниципальный округ Гражданка</t>
  </si>
  <si>
    <t>40328000</t>
  </si>
  <si>
    <t>муниципальный округ Дачное</t>
  </si>
  <si>
    <t>40337000</t>
  </si>
  <si>
    <t>муниципальный округ Дворцовый округ</t>
  </si>
  <si>
    <t>40908000</t>
  </si>
  <si>
    <t>муниципальный округ Екатерингофский</t>
  </si>
  <si>
    <t>40306000</t>
  </si>
  <si>
    <t>муниципальный округ Звездное</t>
  </si>
  <si>
    <t>40377000</t>
  </si>
  <si>
    <t>муниципальный округ Ивановский</t>
  </si>
  <si>
    <t>40379000</t>
  </si>
  <si>
    <t>муниципальный округ Измайловское</t>
  </si>
  <si>
    <t>40305000</t>
  </si>
  <si>
    <t>муниципальный округ Княжево</t>
  </si>
  <si>
    <t>40335000</t>
  </si>
  <si>
    <t>муниципальный округ Коломна</t>
  </si>
  <si>
    <t>40301000</t>
  </si>
  <si>
    <t>муниципальный округ Коломяги</t>
  </si>
  <si>
    <t>40327000</t>
  </si>
  <si>
    <t>муниципальный округ Комендантский аэродром</t>
  </si>
  <si>
    <t>40324000</t>
  </si>
  <si>
    <t>муниципальный округ Константиновское</t>
  </si>
  <si>
    <t>40358000</t>
  </si>
  <si>
    <t>муниципальный округ Красненькая речка</t>
  </si>
  <si>
    <t>40340000</t>
  </si>
  <si>
    <t>муниципальный округ Кронверкское</t>
  </si>
  <si>
    <t>40390000</t>
  </si>
  <si>
    <t>муниципальный округ Купчино</t>
  </si>
  <si>
    <t>40904000</t>
  </si>
  <si>
    <t>муниципальный округ Ланское</t>
  </si>
  <si>
    <t>40323000</t>
  </si>
  <si>
    <t>муниципальный округ Лахта-Ольгино</t>
  </si>
  <si>
    <t>40321000</t>
  </si>
  <si>
    <t>муниципальный округ Лиговка-Ямская</t>
  </si>
  <si>
    <t>40912000</t>
  </si>
  <si>
    <t>муниципальный округ Литейный округ</t>
  </si>
  <si>
    <t>40910000</t>
  </si>
  <si>
    <t>муниципальный округ Малая Охта</t>
  </si>
  <si>
    <t>40350000</t>
  </si>
  <si>
    <t>муниципальный округ Морские ворота</t>
  </si>
  <si>
    <t>40341000</t>
  </si>
  <si>
    <t>муниципальный округ Морской</t>
  </si>
  <si>
    <t>40310000</t>
  </si>
  <si>
    <t>муниципальный округ Московская застава</t>
  </si>
  <si>
    <t>40373000</t>
  </si>
  <si>
    <t>муниципальный округ Нарвский округ</t>
  </si>
  <si>
    <t>40339000</t>
  </si>
  <si>
    <t>муниципальный округ Народный</t>
  </si>
  <si>
    <t>40382000</t>
  </si>
  <si>
    <t>муниципальный округ Невская застава</t>
  </si>
  <si>
    <t>40378000</t>
  </si>
  <si>
    <t>муниципальный округ Невский округ</t>
  </si>
  <si>
    <t>40384000</t>
  </si>
  <si>
    <t>муниципальный округ Новоизмайловское</t>
  </si>
  <si>
    <t>40375000</t>
  </si>
  <si>
    <t>муниципальный округ Обуховский</t>
  </si>
  <si>
    <t>40380000</t>
  </si>
  <si>
    <t>муниципальный округ Озеро Долгое</t>
  </si>
  <si>
    <t>40325000</t>
  </si>
  <si>
    <t>муниципальный округ Оккервиль</t>
  </si>
  <si>
    <t>40385000</t>
  </si>
  <si>
    <t>муниципальный округ Остров Декабристов</t>
  </si>
  <si>
    <t>40311000</t>
  </si>
  <si>
    <t>муниципальный округ Пискаревка</t>
  </si>
  <si>
    <t>40332000</t>
  </si>
  <si>
    <t>муниципальный округ Полюстрово</t>
  </si>
  <si>
    <t>40348000</t>
  </si>
  <si>
    <t>муниципальный округ Пороховые</t>
  </si>
  <si>
    <t>40351000</t>
  </si>
  <si>
    <t>муниципальный округ Посадский</t>
  </si>
  <si>
    <t>40391000</t>
  </si>
  <si>
    <t>муниципальный округ Правобережный</t>
  </si>
  <si>
    <t>40386000</t>
  </si>
  <si>
    <t>муниципальный округ Прометей</t>
  </si>
  <si>
    <t>40334000</t>
  </si>
  <si>
    <t>муниципальный округ Пулковский меридиан</t>
  </si>
  <si>
    <t>40376000</t>
  </si>
  <si>
    <t>муниципальный округ Ржевка</t>
  </si>
  <si>
    <t>40352000</t>
  </si>
  <si>
    <t>муниципальный округ Рыбацкое</t>
  </si>
  <si>
    <t>40381000</t>
  </si>
  <si>
    <t>муниципальный округ Сампсониевское</t>
  </si>
  <si>
    <t>40314000</t>
  </si>
  <si>
    <t>муниципальный округ Светлановское</t>
  </si>
  <si>
    <t>40315000</t>
  </si>
  <si>
    <t>муниципальный округ Северный</t>
  </si>
  <si>
    <t>40333000</t>
  </si>
  <si>
    <t>муниципальный округ Семеновский</t>
  </si>
  <si>
    <t>40304000</t>
  </si>
  <si>
    <t>муниципальный округ Сенной округ</t>
  </si>
  <si>
    <t>40302000</t>
  </si>
  <si>
    <t>муниципальный округ Сергиевское</t>
  </si>
  <si>
    <t>40318000</t>
  </si>
  <si>
    <t>муниципальный округ Смольнинское</t>
  </si>
  <si>
    <t>40911000</t>
  </si>
  <si>
    <t>муниципальный округ Сосновая поляна</t>
  </si>
  <si>
    <t>40356000</t>
  </si>
  <si>
    <t>муниципальный округ Сосновское</t>
  </si>
  <si>
    <t>40316000</t>
  </si>
  <si>
    <t>муниципальный округ Ульянка</t>
  </si>
  <si>
    <t>40336000</t>
  </si>
  <si>
    <t>муниципальный округ Урицк</t>
  </si>
  <si>
    <t>40357000</t>
  </si>
  <si>
    <t>муниципальный округ Финляндский округ</t>
  </si>
  <si>
    <t>40330000</t>
  </si>
  <si>
    <t>муниципальный округ Чкаловское</t>
  </si>
  <si>
    <t>40394000</t>
  </si>
  <si>
    <t>муниципальный округ Шувалово-Озерки</t>
  </si>
  <si>
    <t>40319000</t>
  </si>
  <si>
    <t>муниципальный округ Юго-Запад</t>
  </si>
  <si>
    <t>40354000</t>
  </si>
  <si>
    <t>муниципальный округ Южно-Приморский</t>
  </si>
  <si>
    <t>40355000</t>
  </si>
  <si>
    <t>муниципальный округ Юнтолово</t>
  </si>
  <si>
    <t>40326000</t>
  </si>
  <si>
    <t>муниципальный округ округ Петровский</t>
  </si>
  <si>
    <t>40393000</t>
  </si>
  <si>
    <t>поселок Александровская</t>
  </si>
  <si>
    <t>40398000</t>
  </si>
  <si>
    <t>поселок Белоостров</t>
  </si>
  <si>
    <t>40363000</t>
  </si>
  <si>
    <t>поселок Комарово</t>
  </si>
  <si>
    <t>40364000</t>
  </si>
  <si>
    <t>поселок Левашово</t>
  </si>
  <si>
    <t>40312000</t>
  </si>
  <si>
    <t>поселок Лисий Нос</t>
  </si>
  <si>
    <t>40320000</t>
  </si>
  <si>
    <t>поселок Металлострой</t>
  </si>
  <si>
    <t>40343000</t>
  </si>
  <si>
    <t>поселок Молодежное</t>
  </si>
  <si>
    <t>40365000</t>
  </si>
  <si>
    <t>поселок Парголово</t>
  </si>
  <si>
    <t>40313000</t>
  </si>
  <si>
    <t>поселок Песочный</t>
  </si>
  <si>
    <t>40366000</t>
  </si>
  <si>
    <t>поселок Петро-Славянка</t>
  </si>
  <si>
    <t>40344000</t>
  </si>
  <si>
    <t>поселок Понтонный</t>
  </si>
  <si>
    <t>40345000</t>
  </si>
  <si>
    <t>поселок Репино</t>
  </si>
  <si>
    <t>40367000</t>
  </si>
  <si>
    <t>поселок Саперный</t>
  </si>
  <si>
    <t>40346000</t>
  </si>
  <si>
    <t>поселок Серово</t>
  </si>
  <si>
    <t>40368000</t>
  </si>
  <si>
    <t>поселок Смолячково</t>
  </si>
  <si>
    <t>40369000</t>
  </si>
  <si>
    <t>поселок Солнечное</t>
  </si>
  <si>
    <t>40370000</t>
  </si>
  <si>
    <t>поселок Стрельна</t>
  </si>
  <si>
    <t>40396000</t>
  </si>
  <si>
    <t>поселок Тярлево</t>
  </si>
  <si>
    <t>40388000</t>
  </si>
  <si>
    <t>поселок Усть-Ижора</t>
  </si>
  <si>
    <t>40347000</t>
  </si>
  <si>
    <t>поселок Ушково</t>
  </si>
  <si>
    <t>40371000</t>
  </si>
  <si>
    <t>поселок Шушары</t>
  </si>
  <si>
    <t>40901000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</si>
  <si>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</si>
  <si>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</si>
  <si>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</si>
  <si>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</si>
  <si>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</si>
  <si>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</si>
  <si>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</si>
  <si>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</si>
  <si>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</si>
  <si>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</si>
  <si>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</si>
  <si>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</si>
  <si>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</si>
  <si>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</si>
  <si>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</si>
  <si>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</si>
  <si>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</si>
  <si>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</si>
  <si>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</si>
  <si>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</si>
  <si>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</si>
  <si>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</si>
  <si>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</si>
  <si>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</si>
  <si>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</si>
  <si>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2614</t>
  </si>
  <si>
    <t>26641633</t>
  </si>
  <si>
    <t>АО "АТЭК"</t>
  </si>
  <si>
    <t>7826135558</t>
  </si>
  <si>
    <t>780501001</t>
  </si>
  <si>
    <t>26422350</t>
  </si>
  <si>
    <t>АО "Аккумуляторная компания "Ригель"</t>
  </si>
  <si>
    <t>7813054118</t>
  </si>
  <si>
    <t>781301001</t>
  </si>
  <si>
    <t>26420583</t>
  </si>
  <si>
    <t>АО "Аэропорт "Пулково"</t>
  </si>
  <si>
    <t>7810091320</t>
  </si>
  <si>
    <t>783450001</t>
  </si>
  <si>
    <t>26422149</t>
  </si>
  <si>
    <t>АО "БЦ "АКВИЛОН"</t>
  </si>
  <si>
    <t>7802067080</t>
  </si>
  <si>
    <t>780201001</t>
  </si>
  <si>
    <t>31203865</t>
  </si>
  <si>
    <t>АО "Балтийский завод"</t>
  </si>
  <si>
    <t>7830001910</t>
  </si>
  <si>
    <t>780101001</t>
  </si>
  <si>
    <t>28155116</t>
  </si>
  <si>
    <t>АО "ВНИИРА"</t>
  </si>
  <si>
    <t>7801236681</t>
  </si>
  <si>
    <t>28266590</t>
  </si>
  <si>
    <t>АО "Василеостровская Фабрика"</t>
  </si>
  <si>
    <t>7825115990</t>
  </si>
  <si>
    <t>26847594</t>
  </si>
  <si>
    <t>АО "Водтрансприбор"</t>
  </si>
  <si>
    <t>7814010307</t>
  </si>
  <si>
    <t>781401001</t>
  </si>
  <si>
    <t>26361120</t>
  </si>
  <si>
    <t>АО "ГСР ТЭЦ"</t>
  </si>
  <si>
    <t>7817312063</t>
  </si>
  <si>
    <t>781701001</t>
  </si>
  <si>
    <t>26560525</t>
  </si>
  <si>
    <t>АО "ГУ ЖКХ"</t>
  </si>
  <si>
    <t>5116000922</t>
  </si>
  <si>
    <t>511601001</t>
  </si>
  <si>
    <t>13-05-2009 00:00:00</t>
  </si>
  <si>
    <t>30335229</t>
  </si>
  <si>
    <t>770401001</t>
  </si>
  <si>
    <t>28491236</t>
  </si>
  <si>
    <t>АО "Гостиница "Туррис"</t>
  </si>
  <si>
    <t>7830002575</t>
  </si>
  <si>
    <t>781001001</t>
  </si>
  <si>
    <t>28450115</t>
  </si>
  <si>
    <t>АО "Группа Прайм"</t>
  </si>
  <si>
    <t>7825696286</t>
  </si>
  <si>
    <t>26641637</t>
  </si>
  <si>
    <t>АО "Завод имени А.А.Кулакова"</t>
  </si>
  <si>
    <t>7813346618</t>
  </si>
  <si>
    <t>27621401</t>
  </si>
  <si>
    <t>АО "Завод имени М.И.Калинина"</t>
  </si>
  <si>
    <t>7801566094</t>
  </si>
  <si>
    <t>28812728</t>
  </si>
  <si>
    <t>АО "КИНОСТУДИЯ "ЛЕНФИЛЬМ"</t>
  </si>
  <si>
    <t>7813200545</t>
  </si>
  <si>
    <t>26361104</t>
  </si>
  <si>
    <t>АО "КировТЭК"</t>
  </si>
  <si>
    <t>7805060502</t>
  </si>
  <si>
    <t>27827361</t>
  </si>
  <si>
    <t>АО "Кожа"</t>
  </si>
  <si>
    <t>7801133686</t>
  </si>
  <si>
    <t>26361095</t>
  </si>
  <si>
    <t>АО "Компонент"</t>
  </si>
  <si>
    <t>7804046015</t>
  </si>
  <si>
    <t>780401001</t>
  </si>
  <si>
    <t>28505234</t>
  </si>
  <si>
    <t>АО "Кронштадтский морской завод"</t>
  </si>
  <si>
    <t>7843003128</t>
  </si>
  <si>
    <t>784301001</t>
  </si>
  <si>
    <t>26361094</t>
  </si>
  <si>
    <t>АО "ЛОМО"</t>
  </si>
  <si>
    <t>7804002321</t>
  </si>
  <si>
    <t>26614924</t>
  </si>
  <si>
    <t>АО "ЛСР. Железобетон-СЗ"</t>
  </si>
  <si>
    <t>7830000578</t>
  </si>
  <si>
    <t>470501001</t>
  </si>
  <si>
    <t>27824854</t>
  </si>
  <si>
    <t>АО "Ленпромгаз"</t>
  </si>
  <si>
    <t>7841333120</t>
  </si>
  <si>
    <t>784101001</t>
  </si>
  <si>
    <t>26361102</t>
  </si>
  <si>
    <t>АО "Морской порт Санкт-Петербург"</t>
  </si>
  <si>
    <t>7805025346</t>
  </si>
  <si>
    <t>30983227</t>
  </si>
  <si>
    <t>АО "НИИ "Вектор"</t>
  </si>
  <si>
    <t>7813491943</t>
  </si>
  <si>
    <t>28796102</t>
  </si>
  <si>
    <t>АО "НИИ командных приборов"</t>
  </si>
  <si>
    <t>7805654288</t>
  </si>
  <si>
    <t>27628470</t>
  </si>
  <si>
    <t>АО "НПП "Краснознамёнец"</t>
  </si>
  <si>
    <t>7806469104</t>
  </si>
  <si>
    <t>19-01-2012 00:00:00</t>
  </si>
  <si>
    <t>27551052</t>
  </si>
  <si>
    <t>АО "Невская мануфактура"</t>
  </si>
  <si>
    <t>7811056991</t>
  </si>
  <si>
    <t>781101001</t>
  </si>
  <si>
    <t>31206594</t>
  </si>
  <si>
    <t>АО "Особая экономическая зона "Санкт-Петербург"</t>
  </si>
  <si>
    <t>7819036901</t>
  </si>
  <si>
    <t>781901001</t>
  </si>
  <si>
    <t>28155081</t>
  </si>
  <si>
    <t>АО "Первый контейнерный терминал"</t>
  </si>
  <si>
    <t>7805113497</t>
  </si>
  <si>
    <t>997650001</t>
  </si>
  <si>
    <t>28072594</t>
  </si>
  <si>
    <t>АО "РУСТ-95"</t>
  </si>
  <si>
    <t>7728120384</t>
  </si>
  <si>
    <t>26828034</t>
  </si>
  <si>
    <t>АО "РЭУ" филиал "Санкт-Петербургский"</t>
  </si>
  <si>
    <t>7714783092</t>
  </si>
  <si>
    <t>783943001</t>
  </si>
  <si>
    <t>28042569</t>
  </si>
  <si>
    <t>АО "Редэс Лтд"</t>
  </si>
  <si>
    <t>7801059070</t>
  </si>
  <si>
    <t>26361106</t>
  </si>
  <si>
    <t>АО "Русские самоцветы"</t>
  </si>
  <si>
    <t>7806007100</t>
  </si>
  <si>
    <t>28143840</t>
  </si>
  <si>
    <t>АО "Рыбокомбинат"</t>
  </si>
  <si>
    <t>7804036909</t>
  </si>
  <si>
    <t>31416469</t>
  </si>
  <si>
    <t>АО "Сетевая компания "ОСК"</t>
  </si>
  <si>
    <t>7805735152</t>
  </si>
  <si>
    <t>29-10-2018 00:00:00</t>
  </si>
  <si>
    <t>26590970</t>
  </si>
  <si>
    <t>АО "Совавто-С.Петербург"</t>
  </si>
  <si>
    <t>7810216498</t>
  </si>
  <si>
    <t>28091963</t>
  </si>
  <si>
    <t>АО "Телерадиокомпания "Петербург"</t>
  </si>
  <si>
    <t>7825404448</t>
  </si>
  <si>
    <t>26555650</t>
  </si>
  <si>
    <t>АО "Теплосеть Санкт-Петербурга"</t>
  </si>
  <si>
    <t>7810577007</t>
  </si>
  <si>
    <t>28152736</t>
  </si>
  <si>
    <t>АО "ЦКБ МТ "Рубин"</t>
  </si>
  <si>
    <t>7838418751</t>
  </si>
  <si>
    <t>997850001</t>
  </si>
  <si>
    <t>26533887</t>
  </si>
  <si>
    <t>АО "Юго-Западная ТЭЦ"</t>
  </si>
  <si>
    <t>7813323258</t>
  </si>
  <si>
    <t>28042447</t>
  </si>
  <si>
    <t>АО ВО "Электроаппарат"</t>
  </si>
  <si>
    <t>7801032688</t>
  </si>
  <si>
    <t>30427522</t>
  </si>
  <si>
    <t>АО ГУ ЖКХ ОП "Санкт-Петербургское"</t>
  </si>
  <si>
    <t>784245001</t>
  </si>
  <si>
    <t>12-10-2015 00:00:00</t>
  </si>
  <si>
    <t>28855708</t>
  </si>
  <si>
    <t>ГАО РАН</t>
  </si>
  <si>
    <t>7810207327</t>
  </si>
  <si>
    <t>26422494</t>
  </si>
  <si>
    <t>ГУП "Водоканал Санкт-Петербурга"</t>
  </si>
  <si>
    <t>7830000426</t>
  </si>
  <si>
    <t>784201001</t>
  </si>
  <si>
    <t>26361126</t>
  </si>
  <si>
    <t>ГУП "ТЭК СПб"</t>
  </si>
  <si>
    <t>7830001028</t>
  </si>
  <si>
    <t>28274316</t>
  </si>
  <si>
    <t>ЗАО "Асфальтобетонный Завод "Магистраль"</t>
  </si>
  <si>
    <t>7811038093</t>
  </si>
  <si>
    <t>28867621</t>
  </si>
  <si>
    <t>ЗАО "ЗМК-ИК"</t>
  </si>
  <si>
    <t>7811500159</t>
  </si>
  <si>
    <t>26361096</t>
  </si>
  <si>
    <t>ЗАО "Завод Красная Заря. Системы цифровой связи"</t>
  </si>
  <si>
    <t>7804080383</t>
  </si>
  <si>
    <t>28042409</t>
  </si>
  <si>
    <t>ЗАО "Завод металлоконструкций"</t>
  </si>
  <si>
    <t>7811001706</t>
  </si>
  <si>
    <t>28042511</t>
  </si>
  <si>
    <t>ЗАО "МЕЗОНТЭК"</t>
  </si>
  <si>
    <t>7802154287</t>
  </si>
  <si>
    <t>28794896</t>
  </si>
  <si>
    <t>ЗАО "Невский завод"</t>
  </si>
  <si>
    <t>7806369727</t>
  </si>
  <si>
    <t>27812407</t>
  </si>
  <si>
    <t>ЗАО "ПЕТЕРБУРГЗЕРНОПРОДУКТ"</t>
  </si>
  <si>
    <t>7810480407</t>
  </si>
  <si>
    <t>28493183</t>
  </si>
  <si>
    <t>ЗАО "Пансионат "Балтиец"</t>
  </si>
  <si>
    <t>7805093610</t>
  </si>
  <si>
    <t>26422368</t>
  </si>
  <si>
    <t>ЗАО "Пансионат "Буревестник"</t>
  </si>
  <si>
    <t>7827012742</t>
  </si>
  <si>
    <t>28042468</t>
  </si>
  <si>
    <t>ЗАО "Петроспирт"</t>
  </si>
  <si>
    <t>7805002518</t>
  </si>
  <si>
    <t>26597721</t>
  </si>
  <si>
    <t>ЗАО "Пластполимер-Т"</t>
  </si>
  <si>
    <t>7806419142</t>
  </si>
  <si>
    <t>780601001</t>
  </si>
  <si>
    <t>26533889</t>
  </si>
  <si>
    <t>ЗАО "Ресурс-Экономия"</t>
  </si>
  <si>
    <t>7820039657</t>
  </si>
  <si>
    <t>782001001</t>
  </si>
  <si>
    <t>27997575</t>
  </si>
  <si>
    <t>ЗАО "СВ-Сити"</t>
  </si>
  <si>
    <t>7816206305</t>
  </si>
  <si>
    <t>781601001</t>
  </si>
  <si>
    <t>26361116</t>
  </si>
  <si>
    <t>ЗАО "Тепломагистраль"</t>
  </si>
  <si>
    <t>7814302758</t>
  </si>
  <si>
    <t>28042547</t>
  </si>
  <si>
    <t>ЗАО "Трест Ленмостострой"</t>
  </si>
  <si>
    <t>7830002617</t>
  </si>
  <si>
    <t>28943782</t>
  </si>
  <si>
    <t>ЗАО "ЭКСИ-Банк"</t>
  </si>
  <si>
    <t>7831000940</t>
  </si>
  <si>
    <t>783501001</t>
  </si>
  <si>
    <t>26361098</t>
  </si>
  <si>
    <t>ЗАО "ЭЭУК "Авангард-Энерго"</t>
  </si>
  <si>
    <t>7804068178</t>
  </si>
  <si>
    <t>26555694</t>
  </si>
  <si>
    <t>ЗАО "Энергетическая компания "Теплогарант"</t>
  </si>
  <si>
    <t>7814143498</t>
  </si>
  <si>
    <t>783601001</t>
  </si>
  <si>
    <t>28458587</t>
  </si>
  <si>
    <t>ИХС РАН</t>
  </si>
  <si>
    <t>7801019101</t>
  </si>
  <si>
    <t>28284366</t>
  </si>
  <si>
    <t>МРФ "Северо-Запад" ПАО "Ростелеком"</t>
  </si>
  <si>
    <t>7707049388</t>
  </si>
  <si>
    <t>784243001</t>
  </si>
  <si>
    <t>28816484</t>
  </si>
  <si>
    <t>НАО "СВЕЗА Усть-Ижора"</t>
  </si>
  <si>
    <t>7817015769</t>
  </si>
  <si>
    <t>27114822</t>
  </si>
  <si>
    <t>НАО "Энергетический Альянс"</t>
  </si>
  <si>
    <t>7843300280</t>
  </si>
  <si>
    <t>28152625</t>
  </si>
  <si>
    <t>ОАО "18 арсенал ВМФ"</t>
  </si>
  <si>
    <t>7843311429</t>
  </si>
  <si>
    <t>28453706</t>
  </si>
  <si>
    <t>ОАО "20 АРЗ"</t>
  </si>
  <si>
    <t>7820309254</t>
  </si>
  <si>
    <t>28453728</t>
  </si>
  <si>
    <t>ОАО "61 БТРЗ"</t>
  </si>
  <si>
    <t>7819310752</t>
  </si>
  <si>
    <t>28091987</t>
  </si>
  <si>
    <t>ОАО "ГОИ им. С. И. Вавилова"</t>
  </si>
  <si>
    <t>7801591397</t>
  </si>
  <si>
    <t>26361118</t>
  </si>
  <si>
    <t>ОАО "Головной завод"</t>
  </si>
  <si>
    <t>7816222000</t>
  </si>
  <si>
    <t>26647768</t>
  </si>
  <si>
    <t>ОАО "ДОЗ-2"</t>
  </si>
  <si>
    <t>7830000271</t>
  </si>
  <si>
    <t>27997553</t>
  </si>
  <si>
    <t>ОАО "ДЦ "Кантемировский"</t>
  </si>
  <si>
    <t>7813425073</t>
  </si>
  <si>
    <t>26422100</t>
  </si>
  <si>
    <t>ОАО "Завод "Реконд"</t>
  </si>
  <si>
    <t>7802005951</t>
  </si>
  <si>
    <t>28544720</t>
  </si>
  <si>
    <t>ОАО "Завод ЭЛЕКТРОПУЛЬТ"</t>
  </si>
  <si>
    <t>7806008569</t>
  </si>
  <si>
    <t>27956327</t>
  </si>
  <si>
    <t>ОАО "Завод слоистых пластиков"</t>
  </si>
  <si>
    <t>7806005590</t>
  </si>
  <si>
    <t>26641618</t>
  </si>
  <si>
    <t>ОАО "Завод станков-автоматов"</t>
  </si>
  <si>
    <t>7813047424</t>
  </si>
  <si>
    <t>27665245</t>
  </si>
  <si>
    <t>ОАО "ИНТЕР РАО ЕЭС" (филиал "Северо-Западная ТЭЦ")</t>
  </si>
  <si>
    <t>7830002656</t>
  </si>
  <si>
    <t>27997479</t>
  </si>
  <si>
    <t>ОАО "Иван Федоров"</t>
  </si>
  <si>
    <t>7816067965</t>
  </si>
  <si>
    <t>26361091</t>
  </si>
  <si>
    <t>ОАО "Компрессор"</t>
  </si>
  <si>
    <t>7802071707</t>
  </si>
  <si>
    <t>28146440</t>
  </si>
  <si>
    <t>ОАО "Конструкторское бюро специального машиностроения"</t>
  </si>
  <si>
    <t>7802205799</t>
  </si>
  <si>
    <t>26647775</t>
  </si>
  <si>
    <t>ОАО "Концерн "Гранит-Электрон"</t>
  </si>
  <si>
    <t>7842335610</t>
  </si>
  <si>
    <t>28042181</t>
  </si>
  <si>
    <t>ОАО "ЛЕНПОЛИГРАФМАШ"</t>
  </si>
  <si>
    <t>7813045025</t>
  </si>
  <si>
    <t>28453717</t>
  </si>
  <si>
    <t>ОАО "ЛКХП Кирова"</t>
  </si>
  <si>
    <t>7830002303</t>
  </si>
  <si>
    <t>26361107</t>
  </si>
  <si>
    <t>ОАО "Ленинградский электромеханический завод"</t>
  </si>
  <si>
    <t>7807013138</t>
  </si>
  <si>
    <t>780701001</t>
  </si>
  <si>
    <t>28453744</t>
  </si>
  <si>
    <t>ОАО "МЗ "Арсенал"</t>
  </si>
  <si>
    <t>7804040302</t>
  </si>
  <si>
    <t>27968093</t>
  </si>
  <si>
    <t>ОАО "Морской завод Алмаз"</t>
  </si>
  <si>
    <t>7728156800</t>
  </si>
  <si>
    <t>26361122</t>
  </si>
  <si>
    <t>ОАО "НПО ЦКТИ"</t>
  </si>
  <si>
    <t>7825660956</t>
  </si>
  <si>
    <t>26422145</t>
  </si>
  <si>
    <t>ОАО "Научно-производственный комплекс "Северная заря"</t>
  </si>
  <si>
    <t>7802064795</t>
  </si>
  <si>
    <t>28152707</t>
  </si>
  <si>
    <t>ОАО "Приморский парк Победы"</t>
  </si>
  <si>
    <t>7813464548</t>
  </si>
  <si>
    <t>26422310</t>
  </si>
  <si>
    <t>ОАО "Прядильно-ниточный комбинат "Красная нить"</t>
  </si>
  <si>
    <t>7802052172</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</si>
  <si>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</si>
  <si>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</si>
  <si>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</si>
  <si>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</si>
  <si>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</si>
  <si>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28255000</t>
  </si>
  <si>
    <t>ОАО "СПб Завод ТЭМП"</t>
  </si>
  <si>
    <t>7805017514</t>
  </si>
  <si>
    <t>26515996</t>
  </si>
  <si>
    <t>ОАО "Санкт-Петербургское морское бюро машиностроения "Малахит"</t>
  </si>
  <si>
    <t>7810537540</t>
  </si>
  <si>
    <t>18-11-2008 00:00:00</t>
  </si>
  <si>
    <t>28155094</t>
  </si>
  <si>
    <t>ОАО "Стройметалконструкция"</t>
  </si>
  <si>
    <t>7830000680</t>
  </si>
  <si>
    <t>27961378</t>
  </si>
  <si>
    <t>ОАО "Фирма Медполимер"</t>
  </si>
  <si>
    <t>7806008745</t>
  </si>
  <si>
    <t>28145322</t>
  </si>
  <si>
    <t>ОАО "Штурманские приборы"</t>
  </si>
  <si>
    <t>7806016697</t>
  </si>
  <si>
    <t>28427914</t>
  </si>
  <si>
    <t>ООО "АЛЬТЕРНАТИВА"</t>
  </si>
  <si>
    <t>7804509545</t>
  </si>
  <si>
    <t>31475145</t>
  </si>
  <si>
    <t>ООО "АНМ" (Александро-Невская мануфактура)</t>
  </si>
  <si>
    <t>7811185789</t>
  </si>
  <si>
    <t>26421969</t>
  </si>
  <si>
    <t>ООО "Адамант"</t>
  </si>
  <si>
    <t>7826101774</t>
  </si>
  <si>
    <t>783801001</t>
  </si>
  <si>
    <t>28942335</t>
  </si>
  <si>
    <t>ООО "Аквастим"</t>
  </si>
  <si>
    <t>7810896892</t>
  </si>
  <si>
    <t>26361105</t>
  </si>
  <si>
    <t>ООО "Акватерм"</t>
  </si>
  <si>
    <t>7805185251</t>
  </si>
  <si>
    <t>28427903</t>
  </si>
  <si>
    <t>ООО "Александро-Невская мануфактура"</t>
  </si>
  <si>
    <t>7811307571</t>
  </si>
  <si>
    <t>27819284</t>
  </si>
  <si>
    <t>ООО "Атлантик"</t>
  </si>
  <si>
    <t>7826135075</t>
  </si>
  <si>
    <t>26555079</t>
  </si>
  <si>
    <t>ООО "Воздушные ворота северной столицы"</t>
  </si>
  <si>
    <t>7703590927</t>
  </si>
  <si>
    <t>785050001</t>
  </si>
  <si>
    <t>28042558</t>
  </si>
  <si>
    <t>ООО "Возрождение"</t>
  </si>
  <si>
    <t>7840332364</t>
  </si>
  <si>
    <t>784001001</t>
  </si>
  <si>
    <t>30925410</t>
  </si>
  <si>
    <t>ООО "ГАЗКОМПЛЕКТ"</t>
  </si>
  <si>
    <t>7802528743</t>
  </si>
  <si>
    <t>26361113</t>
  </si>
  <si>
    <t>ООО "ГЕНЕРИРУЮЩАЯ КОМПАНИЯ "ОБУХОВОЭНЕРГО"</t>
  </si>
  <si>
    <t>7811618471</t>
  </si>
  <si>
    <t>27953647</t>
  </si>
  <si>
    <t>ООО "ГРАДСТРОЙ"</t>
  </si>
  <si>
    <t>4703088415</t>
  </si>
  <si>
    <t>26424110</t>
  </si>
  <si>
    <t>ООО "Газпром трансгаз Санкт-Петербург"</t>
  </si>
  <si>
    <t>7805018099</t>
  </si>
  <si>
    <t>26838677</t>
  </si>
  <si>
    <t>ООО "Гофра-2001"</t>
  </si>
  <si>
    <t>7820304249</t>
  </si>
  <si>
    <t>31350492</t>
  </si>
  <si>
    <t>ООО "ЕСЭ-Кубань"</t>
  </si>
  <si>
    <t>2373002188</t>
  </si>
  <si>
    <t>237301001</t>
  </si>
  <si>
    <t>06-09-2012 00:00:00</t>
  </si>
  <si>
    <t>31464180</t>
  </si>
  <si>
    <t>781445001</t>
  </si>
  <si>
    <t>28448967</t>
  </si>
  <si>
    <t>ООО "Зеленый дом"</t>
  </si>
  <si>
    <t>7804099257</t>
  </si>
  <si>
    <t>26361092</t>
  </si>
  <si>
    <t>ООО "ИНТЕРМ"</t>
  </si>
  <si>
    <t>7802127477</t>
  </si>
  <si>
    <t>28042497</t>
  </si>
  <si>
    <t>ООО "ИнвестКонсалт"</t>
  </si>
  <si>
    <t>7717662353</t>
  </si>
  <si>
    <t>28122490</t>
  </si>
  <si>
    <t>ООО "Институт Гипроникель"</t>
  </si>
  <si>
    <t>7804349796</t>
  </si>
  <si>
    <t>26421911</t>
  </si>
  <si>
    <t>ООО "КОСМ "Энерго"</t>
  </si>
  <si>
    <t>7805065476</t>
  </si>
  <si>
    <t>26361093</t>
  </si>
  <si>
    <t>ООО "Квартальная котельная"</t>
  </si>
  <si>
    <t>7802310698</t>
  </si>
  <si>
    <t>28041958</t>
  </si>
  <si>
    <t>ООО "ЛЕСПРОМ СПб"</t>
  </si>
  <si>
    <t>7817330143</t>
  </si>
  <si>
    <t>28965696</t>
  </si>
  <si>
    <t>ООО "ЛПМ Скиф"</t>
  </si>
  <si>
    <t>7813142702</t>
  </si>
  <si>
    <t>28942326</t>
  </si>
  <si>
    <t>ООО "МЕЗОНТЭК"</t>
  </si>
  <si>
    <t>7802857988</t>
  </si>
  <si>
    <t>31450519</t>
  </si>
  <si>
    <t>ООО "МЕЗОНЭНЕРГО"</t>
  </si>
  <si>
    <t>7802698819</t>
  </si>
  <si>
    <t>15-11-2019 00:00:00</t>
  </si>
  <si>
    <t>27546308</t>
  </si>
  <si>
    <t>ООО "МегаСтрой"</t>
  </si>
  <si>
    <t>7801185204</t>
  </si>
  <si>
    <t>31452002</t>
  </si>
  <si>
    <t>ООО "ОРИЕНТ БРИДЖ"</t>
  </si>
  <si>
    <t>9729095825</t>
  </si>
  <si>
    <t>772901001</t>
  </si>
  <si>
    <t>15-06-2017 00:00:00</t>
  </si>
  <si>
    <t>28152725</t>
  </si>
  <si>
    <t>ООО "Объединенные Пивоварни Хейникен"</t>
  </si>
  <si>
    <t>7802118578</t>
  </si>
  <si>
    <t>997350001</t>
  </si>
  <si>
    <t>28940429</t>
  </si>
  <si>
    <t>ООО "ПРОМ ИМПУЛЬС"</t>
  </si>
  <si>
    <t>7806520632</t>
  </si>
  <si>
    <t>28266783</t>
  </si>
  <si>
    <t>ООО "ПТК-Терминал"</t>
  </si>
  <si>
    <t>7806055343</t>
  </si>
  <si>
    <t>27266270</t>
  </si>
  <si>
    <t>ООО "Петербургтеплоэнерго"</t>
  </si>
  <si>
    <t>7838024362</t>
  </si>
  <si>
    <t>783901001</t>
  </si>
  <si>
    <t>26421926</t>
  </si>
  <si>
    <t>ООО "Проектно-производственная компания "Регион"</t>
  </si>
  <si>
    <t>7802431406</t>
  </si>
  <si>
    <t>26322164</t>
  </si>
  <si>
    <t>ООО "Производственное объединение "Пекар"</t>
  </si>
  <si>
    <t>7801374265</t>
  </si>
  <si>
    <t>26361108</t>
  </si>
  <si>
    <t>ООО "Пулковская ТЭЦ"</t>
  </si>
  <si>
    <t>7810095885</t>
  </si>
  <si>
    <t>26647770</t>
  </si>
  <si>
    <t>ООО "Рассвет"</t>
  </si>
  <si>
    <t>7810191726</t>
  </si>
  <si>
    <t>28042486</t>
  </si>
  <si>
    <t>ООО "СЗУК"</t>
  </si>
  <si>
    <t>7810509293</t>
  </si>
  <si>
    <t>28155105</t>
  </si>
  <si>
    <t>ООО "СК Северная Венеция"</t>
  </si>
  <si>
    <t>7802437912</t>
  </si>
  <si>
    <t>26422761</t>
  </si>
  <si>
    <t>ООО "Самсон"</t>
  </si>
  <si>
    <t>7810015329</t>
  </si>
  <si>
    <t>28255011</t>
  </si>
  <si>
    <t>ООО "Светлана-Эстейт"</t>
  </si>
  <si>
    <t>7802385950</t>
  </si>
  <si>
    <t>27831333</t>
  </si>
  <si>
    <t>ООО "Системы Безопасности Северо-Запад"</t>
  </si>
  <si>
    <t>7802338277</t>
  </si>
  <si>
    <t>28509704</t>
  </si>
  <si>
    <t>ООО "Степан Разин Девелопмент"</t>
  </si>
  <si>
    <t>7805614870</t>
  </si>
  <si>
    <t>28511826</t>
  </si>
  <si>
    <t>ООО "ТЕПЛОЭНЕРГО"</t>
  </si>
  <si>
    <t>7802853013</t>
  </si>
  <si>
    <t>31308473</t>
  </si>
  <si>
    <t>ООО "ТСК 270"</t>
  </si>
  <si>
    <t>7838497200</t>
  </si>
  <si>
    <t>06-11-2013 00:00:00</t>
  </si>
  <si>
    <t>29647643</t>
  </si>
  <si>
    <t>ООО "ТСК"</t>
  </si>
  <si>
    <t>7842033592</t>
  </si>
  <si>
    <t>28113372</t>
  </si>
  <si>
    <t>ООО "ТЭК объединения "Скороход"</t>
  </si>
  <si>
    <t>7810270209</t>
  </si>
  <si>
    <t>31341607</t>
  </si>
  <si>
    <t>ООО "ТЭС СПб"</t>
  </si>
  <si>
    <t>7842141492</t>
  </si>
  <si>
    <t>26421986</t>
  </si>
  <si>
    <t>ООО "Таймс"</t>
  </si>
  <si>
    <t>7814122120</t>
  </si>
  <si>
    <t>28422808</t>
  </si>
  <si>
    <t>ООО "ТеплоЭнергоВент"</t>
  </si>
  <si>
    <t>7806438628</t>
  </si>
  <si>
    <t>27971244</t>
  </si>
  <si>
    <t>ООО "Теплосервис"</t>
  </si>
  <si>
    <t>7839357460</t>
  </si>
  <si>
    <t>28151979</t>
  </si>
  <si>
    <t>ООО "Теплоснабжающая компания 282"</t>
  </si>
  <si>
    <t>7805519673</t>
  </si>
  <si>
    <t>28798987</t>
  </si>
  <si>
    <t>ООО "Технопарк №1"</t>
  </si>
  <si>
    <t>7841014910</t>
  </si>
  <si>
    <t>28001891</t>
  </si>
  <si>
    <t>ООО "Троя"</t>
  </si>
  <si>
    <t>7820034338</t>
  </si>
  <si>
    <t>26361115</t>
  </si>
  <si>
    <t>ООО "Фирма "РОСС"</t>
  </si>
  <si>
    <t>7813114617</t>
  </si>
  <si>
    <t>28042530</t>
  </si>
  <si>
    <t>ООО "Хлебтранс СПб"</t>
  </si>
  <si>
    <t>7810467163</t>
  </si>
  <si>
    <t>783101001</t>
  </si>
  <si>
    <t>27988538</t>
  </si>
  <si>
    <t>ООО "ЦМТ и НТС"</t>
  </si>
  <si>
    <t>7813109141</t>
  </si>
  <si>
    <t>27848302</t>
  </si>
  <si>
    <t>ООО "ЭКОН"</t>
  </si>
  <si>
    <t>7804176134</t>
  </si>
  <si>
    <t>26769190</t>
  </si>
  <si>
    <t>ООО "ЭНЕРГИЯ"</t>
  </si>
  <si>
    <t>7826087336</t>
  </si>
  <si>
    <t>28134965</t>
  </si>
  <si>
    <t>ООО "ЭНЕРГЭС"</t>
  </si>
  <si>
    <t>7801089980</t>
  </si>
  <si>
    <t>31342047</t>
  </si>
  <si>
    <t>ООО "ЭПС"</t>
  </si>
  <si>
    <t>7810757754</t>
  </si>
  <si>
    <t>26361114</t>
  </si>
  <si>
    <t>ООО "Эксплуатационная компания "Арго-Сервис"</t>
  </si>
  <si>
    <t>7811375691</t>
  </si>
  <si>
    <t>27976484</t>
  </si>
  <si>
    <t>ООО "Энергетические системы"</t>
  </si>
  <si>
    <t>7806302458</t>
  </si>
  <si>
    <t>28979613</t>
  </si>
  <si>
    <t>ООО "ЭнергоИнвест"</t>
  </si>
  <si>
    <t>7841378040</t>
  </si>
  <si>
    <t>30953255</t>
  </si>
  <si>
    <t>26421941</t>
  </si>
  <si>
    <t>ООО "ЭнергоРесурс 2005"</t>
  </si>
  <si>
    <t>7805387057</t>
  </si>
  <si>
    <t>27517472</t>
  </si>
  <si>
    <t>ООО "Энергогазмонтаж"</t>
  </si>
  <si>
    <t>7806119950</t>
  </si>
  <si>
    <t>26361090</t>
  </si>
  <si>
    <t>ООО "Энергокомпания "Теплопоставка"</t>
  </si>
  <si>
    <t>7801379947</t>
  </si>
  <si>
    <t>26361112</t>
  </si>
  <si>
    <t>ООО "Энергопромсервис"</t>
  </si>
  <si>
    <t>7811141414</t>
  </si>
  <si>
    <t>26361123</t>
  </si>
  <si>
    <t>ООО "Энергосервис"</t>
  </si>
  <si>
    <t>7826140438</t>
  </si>
  <si>
    <t>28423270</t>
  </si>
  <si>
    <t>ООО "ЮИТ Сервис"</t>
  </si>
  <si>
    <t>7814422759</t>
  </si>
  <si>
    <t>26578046</t>
  </si>
  <si>
    <t>ООО "Юнит"</t>
  </si>
  <si>
    <t>7207009725</t>
  </si>
  <si>
    <t>28496542</t>
  </si>
  <si>
    <t>ООО УК "Лэмз"</t>
  </si>
  <si>
    <t>7703792360</t>
  </si>
  <si>
    <t>26647708</t>
  </si>
  <si>
    <t>ПАО "Пролетарский завод"</t>
  </si>
  <si>
    <t>7811039386</t>
  </si>
  <si>
    <t>27054332</t>
  </si>
  <si>
    <t>ПАО "ТГК-1" (не использовать в ЕИАС)</t>
  </si>
  <si>
    <t>7841312071</t>
  </si>
  <si>
    <t>780102001</t>
  </si>
  <si>
    <t>26539356</t>
  </si>
  <si>
    <t>ПАО "ТГК-1" филиал "Невский"</t>
  </si>
  <si>
    <t>26422151</t>
  </si>
  <si>
    <t>ПАО "Техприбор"</t>
  </si>
  <si>
    <t>7810237177</t>
  </si>
  <si>
    <t>28960049</t>
  </si>
  <si>
    <t>ПАО СЗ "Северная верфь"</t>
  </si>
  <si>
    <t>7805034277</t>
  </si>
  <si>
    <t>26516049</t>
  </si>
  <si>
    <t>С/х производственный кооператив "Племзавод "Детскосельский"</t>
  </si>
  <si>
    <t>7820027796</t>
  </si>
  <si>
    <t>28191592</t>
  </si>
  <si>
    <t>СПб ГБУЗ "Городская больница им. Н.А.Семашко"</t>
  </si>
  <si>
    <t>7820013553</t>
  </si>
  <si>
    <t>26322166</t>
  </si>
  <si>
    <t>СПб ГУП "Петербургский метрополитен"</t>
  </si>
  <si>
    <t>7830000970</t>
  </si>
  <si>
    <t>27995413</t>
  </si>
  <si>
    <t>Университет ИТМО</t>
  </si>
  <si>
    <t>7813045547</t>
  </si>
  <si>
    <t>28454949</t>
  </si>
  <si>
    <t>ФГБНУ ВИР</t>
  </si>
  <si>
    <t>7812029408</t>
  </si>
  <si>
    <t>26361089</t>
  </si>
  <si>
    <t>ФГБОУ ВО "ГУМРФ имени адмирала С.О. Макарова"</t>
  </si>
  <si>
    <t>7805029012</t>
  </si>
  <si>
    <t>26422396</t>
  </si>
  <si>
    <t>ФГБОУ ВО ПГУПС</t>
  </si>
  <si>
    <t>7812009592</t>
  </si>
  <si>
    <t>28934747</t>
  </si>
  <si>
    <t>ФГБОУ ВПО "СПбГАВМ"</t>
  </si>
  <si>
    <t>7810232965</t>
  </si>
  <si>
    <t>26491915</t>
  </si>
  <si>
    <t>ФГБОУ ВПО "СПбГПУ"</t>
  </si>
  <si>
    <t>7804040077</t>
  </si>
  <si>
    <t>30903763</t>
  </si>
  <si>
    <t>ФГБУ "ЦЖКУ" МИНОБОРОНЫ РОССИИ</t>
  </si>
  <si>
    <t>7729314745</t>
  </si>
  <si>
    <t>770101001</t>
  </si>
  <si>
    <t>28436138</t>
  </si>
  <si>
    <t>ФГБУН Институт прикладной астрономии Российской академии наук</t>
  </si>
  <si>
    <t>7813045434</t>
  </si>
  <si>
    <t>28485475</t>
  </si>
  <si>
    <t>ФГКУ "Невский СЦ МЧС России"</t>
  </si>
  <si>
    <t>7817002417</t>
  </si>
  <si>
    <t>28508026</t>
  </si>
  <si>
    <t>ФКОУ ДПО Санкт-Петербургский ИПКР ФСИН России</t>
  </si>
  <si>
    <t>7820016787</t>
  </si>
  <si>
    <t>26361128</t>
  </si>
  <si>
    <t>Филиал "Северо-Западная ТЭЦ им. А.Г.Бориса" АО "Интер РАО - Электрогенерация"</t>
  </si>
  <si>
    <t>7704784450</t>
  </si>
  <si>
    <t>781443001</t>
  </si>
  <si>
    <t>30941480</t>
  </si>
  <si>
    <t>Филиал ФГБУ "ЦЖКУ" Минобороны России по ЗВО</t>
  </si>
  <si>
    <t>WARM</t>
  </si>
  <si>
    <t>Санкт-Петербург, Малая Морская ул., д. 12, лит. А</t>
  </si>
  <si>
    <t>Болтенков Иван Александрович</t>
  </si>
  <si>
    <t>Чубаркина Ольга Евгеньевна</t>
  </si>
  <si>
    <t>ведущий экономист департамента по экономике</t>
  </si>
  <si>
    <t>8(812)494-87-03</t>
  </si>
  <si>
    <t>chubarkinaoe@gptek.spb.ru</t>
  </si>
  <si>
    <t>О</t>
  </si>
  <si>
    <t>город Санкт-Петербург, город Санкт-Петербург (40000000);</t>
  </si>
  <si>
    <t>Плата за подключение (технологическое присоединение) к системе теплоснабжения объектов заявителей при наличии технической возможности подключения на территории Санкт-Петербурга</t>
  </si>
  <si>
    <t>Заявители (при наличии технической возможности подключения)</t>
  </si>
  <si>
    <t>http://www.zakupki.gov.ru/</t>
  </si>
  <si>
    <t>Официальный сайт единой информационной системы в сфере закупок (http://www.zakupki.gov.ru/).
Порядок размещения информации на Официальном сайте ЕИС регламентируется Федеральным законом от 18.07.2011 № 223-ФЗ «О закупках товаров, работ, услуг отдельными видами юридических лиц», а также соответствующими подзаконными актами.</t>
  </si>
  <si>
    <t>https://zakupki.gov.ru/223/clause/public/order-clause/info/actual-common-info.html?clauseId=4581&amp;clauseInfoId=506732&amp;epz=true&amp;style44=false</t>
  </si>
  <si>
    <t>Сведения о планировании закупочных процедур размещены на Официальном сайте единой информационной системы в сфере закупок (http://www.zakupki.gov.ru/).
Порядок размещения информации на Официальном сайте ЕИС регламентируется Федеральным законом от 05.04.2013 № 44-ФЗ «О контрактной системе в сфере закупок товаров, работ, услуг для обеспечения государственных и муниципальных нужд» и Федеральным законом от 18.07.2011 № 223-ФЗ «О закупках товаров, работ, услуг отдельными видами юридических лиц», а также соответствующими подзаконными актами.</t>
  </si>
  <si>
    <t>Сведения о результатах проведения закупочных процедур размещены на Официальном сайте единой информационной системы в сфере закупок (http://www.zakupki.gov.ru/).
Порядок размещения информации на Официальном сайте ЕИС регламентируется Федеральным законом от 05.04.2013 № 44-ФЗ «О контрактной системе в сфере закупок товаров, работ, услуг для обеспечения государственных и муниципальных нужд» и Федеральным законом от 18.07.2011 № 223-ФЗ «О закупках товаров, работ, услуг отдельными видами юридических лиц», а также соответствующими подзаконными актами.</t>
  </si>
  <si>
    <t>Копия проекта инвестиционной программы на 2021-2022 год</t>
  </si>
  <si>
    <t>Федеральный закон от 05.04.2013 № 44-ФЗ «О контрактной системе в сфере закупок товаров, работ, услуг для обеспечения государственных и муниципальных нужд»;
Федеральный закон от 18.07.2011 № 223-ФЗ «О закупках товаров, работ, услуг отдельными видами юридических лиц»;
Положение о закупках товаров, работ, услуг ГУП «ТЭК СПб» (утверждено приказом ГУП «ТЭК СПб» от 30.07.2021 №551)</t>
  </si>
  <si>
    <t>https://portal.eias.ru/Portal/DownloadPage.aspx?type=12&amp;guid=a6913814-6d1d-45e6-967a-56548a6541bc</t>
  </si>
  <si>
    <t>30.08.2021</t>
  </si>
  <si>
    <t>01-13/41186</t>
  </si>
  <si>
    <t>31.08.2021 23:48:23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</si>
</sst>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9">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sz val="9"/>
      <color theme="1"/>
      <name val="Tahoma"/>
      <family val="2"/>
      <charset val="204"/>
    </font>
  </fonts>
  <fills count="46">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8">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 fontId="6" fillId="9" borderId="5" xfId="54" applyNumberFormat="1" applyFont="1" applyFill="1" applyBorder="1" applyAlignment="1" applyProtection="1">
      <alignment horizontal="left" vertical="center" wrapText="1"/>
      <protection locked="0"/>
    </xf>
    <xf numFmtId="0" fontId="33" fillId="0" borderId="5" xfId="54" applyNumberFormat="1" applyFont="1" applyFill="1" applyBorder="1" applyAlignment="1" applyProtection="1">
      <alignment horizontal="center" vertical="center" wrapText="1"/>
    </xf>
    <xf numFmtId="0" fontId="108" fillId="45" borderId="4"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9" borderId="16" xfId="54" applyNumberFormat="1" applyFont="1" applyFill="1" applyBorder="1" applyAlignment="1" applyProtection="1">
      <alignment horizontal="left" vertical="center" wrapText="1"/>
      <protection locked="0"/>
    </xf>
    <xf numFmtId="0" fontId="6" fillId="9" borderId="28" xfId="54" applyNumberFormat="1" applyFont="1" applyFill="1" applyBorder="1" applyAlignment="1" applyProtection="1">
      <alignment horizontal="left" vertical="center" wrapText="1"/>
      <protection locked="0"/>
    </xf>
    <xf numFmtId="0" fontId="6" fillId="9" borderId="26" xfId="54" applyNumberFormat="1" applyFont="1" applyFill="1" applyBorder="1" applyAlignment="1" applyProtection="1">
      <alignment horizontal="left" vertical="center" wrapText="1"/>
      <protection locked="0"/>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536155</xdr:rowOff>
    </xdr:from>
    <xdr:to>
      <xdr:col>3</xdr:col>
      <xdr:colOff>0</xdr:colOff>
      <xdr:row>113</xdr:row>
      <xdr:rowOff>59426</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198408" y="4288646"/>
          <a:ext cx="1871932"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72605</xdr:rowOff>
    </xdr:from>
    <xdr:to>
      <xdr:col>3</xdr:col>
      <xdr:colOff>0</xdr:colOff>
      <xdr:row>18</xdr:row>
      <xdr:rowOff>536155</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198408" y="3825096"/>
          <a:ext cx="1871932"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161146</xdr:rowOff>
    </xdr:from>
    <xdr:to>
      <xdr:col>3</xdr:col>
      <xdr:colOff>0</xdr:colOff>
      <xdr:row>18</xdr:row>
      <xdr:rowOff>72605</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198408" y="3361546"/>
          <a:ext cx="1871932"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68532</xdr:rowOff>
    </xdr:from>
    <xdr:to>
      <xdr:col>3</xdr:col>
      <xdr:colOff>0</xdr:colOff>
      <xdr:row>15</xdr:row>
      <xdr:rowOff>161146</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198408" y="2897996"/>
          <a:ext cx="1871932"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88061</xdr:rowOff>
    </xdr:from>
    <xdr:to>
      <xdr:col>3</xdr:col>
      <xdr:colOff>0</xdr:colOff>
      <xdr:row>13</xdr:row>
      <xdr:rowOff>68532</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198408" y="2434446"/>
          <a:ext cx="1871932"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107590</xdr:rowOff>
    </xdr:from>
    <xdr:to>
      <xdr:col>3</xdr:col>
      <xdr:colOff>0</xdr:colOff>
      <xdr:row>12</xdr:row>
      <xdr:rowOff>88061</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198408" y="1970896"/>
          <a:ext cx="1871932"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152999</xdr:rowOff>
    </xdr:from>
    <xdr:to>
      <xdr:col>3</xdr:col>
      <xdr:colOff>0</xdr:colOff>
      <xdr:row>10</xdr:row>
      <xdr:rowOff>107590</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198408" y="1507346"/>
          <a:ext cx="1871932"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152999</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198408" y="1043796"/>
          <a:ext cx="1871932"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xmlns=""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19</xdr:row>
      <xdr:rowOff>0</xdr:rowOff>
    </xdr:from>
    <xdr:to>
      <xdr:col>31</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344775" y="26860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5306675" y="26860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5306675" y="26860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14</xdr:row>
      <xdr:rowOff>0</xdr:rowOff>
    </xdr:from>
    <xdr:to>
      <xdr:col>6</xdr:col>
      <xdr:colOff>228600</xdr:colOff>
      <xdr:row>16</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6610350" y="3057525"/>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506"/>
          <a:ext cx="220872"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4506"/>
          <a:ext cx="224287"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38101</xdr:colOff>
      <xdr:row>30</xdr:row>
      <xdr:rowOff>0</xdr:rowOff>
    </xdr:from>
    <xdr:ext cx="190500" cy="190500"/>
    <xdr:grpSp>
      <xdr:nvGrpSpPr>
        <xdr:cNvPr id="7" name="shCalendar" hidden="1">
          <a:extLst>
            <a:ext uri="{FF2B5EF4-FFF2-40B4-BE49-F238E27FC236}">
              <a16:creationId xmlns:a16="http://schemas.microsoft.com/office/drawing/2014/main" xmlns="" id="{00000000-0008-0000-2000-000007000000}"/>
            </a:ext>
          </a:extLst>
        </xdr:cNvPr>
        <xdr:cNvGrpSpPr>
          <a:grpSpLocks/>
        </xdr:cNvGrpSpPr>
      </xdr:nvGrpSpPr>
      <xdr:grpSpPr bwMode="auto">
        <a:xfrm>
          <a:off x="7334251" y="106680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219974</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1140440" y="822960"/>
          <a:ext cx="181874"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25" defaultRowHeight="11.4"/>
  <cols>
    <col min="1" max="16384" width="9.1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9.75" style="493" hidden="1" customWidth="1"/>
    <col min="16" max="17" width="23.75" style="493" hidden="1" customWidth="1"/>
    <col min="18" max="18" width="11.75" style="493" customWidth="1"/>
    <col min="19" max="19" width="3.75" style="493" customWidth="1"/>
    <col min="20" max="20" width="11.75" style="493" customWidth="1"/>
    <col min="21" max="21" width="8.625" style="493" hidden="1" customWidth="1"/>
    <col min="22" max="22" width="4.75" style="493" customWidth="1"/>
    <col min="23" max="23" width="115.75" style="493" customWidth="1"/>
    <col min="24" max="25" width="10.625" style="554"/>
    <col min="26" max="26" width="11.125" style="554" customWidth="1"/>
    <col min="27" max="29" width="10.625" style="554"/>
    <col min="30" max="249" width="10.625" style="493"/>
    <col min="250" max="257" width="0" style="493" hidden="1" customWidth="1"/>
    <col min="258" max="258" width="3.75" style="493" customWidth="1"/>
    <col min="259" max="259" width="3.875" style="493" customWidth="1"/>
    <col min="260" max="260" width="3.75" style="493" customWidth="1"/>
    <col min="261" max="261" width="12.75" style="493" customWidth="1"/>
    <col min="262" max="262" width="52.75" style="493" customWidth="1"/>
    <col min="263" max="266" width="0" style="493" hidden="1" customWidth="1"/>
    <col min="267" max="267" width="12.25" style="493" customWidth="1"/>
    <col min="268" max="268" width="6.375" style="493" customWidth="1"/>
    <col min="269" max="269" width="12.25" style="493" customWidth="1"/>
    <col min="270" max="270" width="0" style="493" hidden="1" customWidth="1"/>
    <col min="271" max="271" width="3.75" style="493" customWidth="1"/>
    <col min="272" max="272" width="11.125" style="493" bestFit="1" customWidth="1"/>
    <col min="273" max="274" width="10.625" style="493"/>
    <col min="275" max="275" width="11.125" style="493" customWidth="1"/>
    <col min="276" max="505" width="10.625" style="493"/>
    <col min="506" max="513" width="0" style="493" hidden="1" customWidth="1"/>
    <col min="514" max="514" width="3.75" style="493" customWidth="1"/>
    <col min="515" max="515" width="3.875" style="493" customWidth="1"/>
    <col min="516" max="516" width="3.75" style="493" customWidth="1"/>
    <col min="517" max="517" width="12.75" style="493" customWidth="1"/>
    <col min="518" max="518" width="52.75" style="493" customWidth="1"/>
    <col min="519" max="522" width="0" style="493" hidden="1" customWidth="1"/>
    <col min="523" max="523" width="12.25" style="493" customWidth="1"/>
    <col min="524" max="524" width="6.375" style="493" customWidth="1"/>
    <col min="525" max="525" width="12.25" style="493" customWidth="1"/>
    <col min="526" max="526" width="0" style="493" hidden="1" customWidth="1"/>
    <col min="527" max="527" width="3.75" style="493" customWidth="1"/>
    <col min="528" max="528" width="11.125" style="493" bestFit="1" customWidth="1"/>
    <col min="529" max="530" width="10.625" style="493"/>
    <col min="531" max="531" width="11.125" style="493" customWidth="1"/>
    <col min="532" max="761" width="10.625" style="493"/>
    <col min="762" max="769" width="0" style="493" hidden="1" customWidth="1"/>
    <col min="770" max="770" width="3.75" style="493" customWidth="1"/>
    <col min="771" max="771" width="3.875" style="493" customWidth="1"/>
    <col min="772" max="772" width="3.75" style="493" customWidth="1"/>
    <col min="773" max="773" width="12.75" style="493" customWidth="1"/>
    <col min="774" max="774" width="52.75" style="493" customWidth="1"/>
    <col min="775" max="778" width="0" style="493" hidden="1" customWidth="1"/>
    <col min="779" max="779" width="12.25" style="493" customWidth="1"/>
    <col min="780" max="780" width="6.375" style="493" customWidth="1"/>
    <col min="781" max="781" width="12.25" style="493" customWidth="1"/>
    <col min="782" max="782" width="0" style="493" hidden="1" customWidth="1"/>
    <col min="783" max="783" width="3.75" style="493" customWidth="1"/>
    <col min="784" max="784" width="11.125" style="493" bestFit="1" customWidth="1"/>
    <col min="785" max="786" width="10.625" style="493"/>
    <col min="787" max="787" width="11.125" style="493" customWidth="1"/>
    <col min="788" max="1017" width="10.625" style="493"/>
    <col min="1018" max="1025" width="0" style="493" hidden="1" customWidth="1"/>
    <col min="1026" max="1026" width="3.75" style="493" customWidth="1"/>
    <col min="1027" max="1027" width="3.875" style="493" customWidth="1"/>
    <col min="1028" max="1028" width="3.75" style="493" customWidth="1"/>
    <col min="1029" max="1029" width="12.75" style="493" customWidth="1"/>
    <col min="1030" max="1030" width="52.75" style="493" customWidth="1"/>
    <col min="1031" max="1034" width="0" style="493" hidden="1" customWidth="1"/>
    <col min="1035" max="1035" width="12.25" style="493" customWidth="1"/>
    <col min="1036" max="1036" width="6.375" style="493" customWidth="1"/>
    <col min="1037" max="1037" width="12.25" style="493" customWidth="1"/>
    <col min="1038" max="1038" width="0" style="493" hidden="1" customWidth="1"/>
    <col min="1039" max="1039" width="3.75" style="493" customWidth="1"/>
    <col min="1040" max="1040" width="11.125" style="493" bestFit="1" customWidth="1"/>
    <col min="1041" max="1042" width="10.625" style="493"/>
    <col min="1043" max="1043" width="11.125" style="493" customWidth="1"/>
    <col min="1044" max="1273" width="10.625" style="493"/>
    <col min="1274" max="1281" width="0" style="493" hidden="1" customWidth="1"/>
    <col min="1282" max="1282" width="3.75" style="493" customWidth="1"/>
    <col min="1283" max="1283" width="3.875" style="493" customWidth="1"/>
    <col min="1284" max="1284" width="3.75" style="493" customWidth="1"/>
    <col min="1285" max="1285" width="12.75" style="493" customWidth="1"/>
    <col min="1286" max="1286" width="52.75" style="493" customWidth="1"/>
    <col min="1287" max="1290" width="0" style="493" hidden="1" customWidth="1"/>
    <col min="1291" max="1291" width="12.25" style="493" customWidth="1"/>
    <col min="1292" max="1292" width="6.375" style="493" customWidth="1"/>
    <col min="1293" max="1293" width="12.25" style="493" customWidth="1"/>
    <col min="1294" max="1294" width="0" style="493" hidden="1" customWidth="1"/>
    <col min="1295" max="1295" width="3.75" style="493" customWidth="1"/>
    <col min="1296" max="1296" width="11.125" style="493" bestFit="1" customWidth="1"/>
    <col min="1297" max="1298" width="10.625" style="493"/>
    <col min="1299" max="1299" width="11.125" style="493" customWidth="1"/>
    <col min="1300" max="1529" width="10.625" style="493"/>
    <col min="1530" max="1537" width="0" style="493" hidden="1" customWidth="1"/>
    <col min="1538" max="1538" width="3.75" style="493" customWidth="1"/>
    <col min="1539" max="1539" width="3.875" style="493" customWidth="1"/>
    <col min="1540" max="1540" width="3.75" style="493" customWidth="1"/>
    <col min="1541" max="1541" width="12.75" style="493" customWidth="1"/>
    <col min="1542" max="1542" width="52.75" style="493" customWidth="1"/>
    <col min="1543" max="1546" width="0" style="493" hidden="1" customWidth="1"/>
    <col min="1547" max="1547" width="12.25" style="493" customWidth="1"/>
    <col min="1548" max="1548" width="6.375" style="493" customWidth="1"/>
    <col min="1549" max="1549" width="12.25" style="493" customWidth="1"/>
    <col min="1550" max="1550" width="0" style="493" hidden="1" customWidth="1"/>
    <col min="1551" max="1551" width="3.75" style="493" customWidth="1"/>
    <col min="1552" max="1552" width="11.125" style="493" bestFit="1" customWidth="1"/>
    <col min="1553" max="1554" width="10.625" style="493"/>
    <col min="1555" max="1555" width="11.125" style="493" customWidth="1"/>
    <col min="1556" max="1785" width="10.625" style="493"/>
    <col min="1786" max="1793" width="0" style="493" hidden="1" customWidth="1"/>
    <col min="1794" max="1794" width="3.75" style="493" customWidth="1"/>
    <col min="1795" max="1795" width="3.875" style="493" customWidth="1"/>
    <col min="1796" max="1796" width="3.75" style="493" customWidth="1"/>
    <col min="1797" max="1797" width="12.75" style="493" customWidth="1"/>
    <col min="1798" max="1798" width="52.75" style="493" customWidth="1"/>
    <col min="1799" max="1802" width="0" style="493" hidden="1" customWidth="1"/>
    <col min="1803" max="1803" width="12.25" style="493" customWidth="1"/>
    <col min="1804" max="1804" width="6.375" style="493" customWidth="1"/>
    <col min="1805" max="1805" width="12.25" style="493" customWidth="1"/>
    <col min="1806" max="1806" width="0" style="493" hidden="1" customWidth="1"/>
    <col min="1807" max="1807" width="3.75" style="493" customWidth="1"/>
    <col min="1808" max="1808" width="11.125" style="493" bestFit="1" customWidth="1"/>
    <col min="1809" max="1810" width="10.625" style="493"/>
    <col min="1811" max="1811" width="11.125" style="493" customWidth="1"/>
    <col min="1812" max="2041" width="10.625" style="493"/>
    <col min="2042" max="2049" width="0" style="493" hidden="1" customWidth="1"/>
    <col min="2050" max="2050" width="3.75" style="493" customWidth="1"/>
    <col min="2051" max="2051" width="3.875" style="493" customWidth="1"/>
    <col min="2052" max="2052" width="3.75" style="493" customWidth="1"/>
    <col min="2053" max="2053" width="12.75" style="493" customWidth="1"/>
    <col min="2054" max="2054" width="52.75" style="493" customWidth="1"/>
    <col min="2055" max="2058" width="0" style="493" hidden="1" customWidth="1"/>
    <col min="2059" max="2059" width="12.25" style="493" customWidth="1"/>
    <col min="2060" max="2060" width="6.375" style="493" customWidth="1"/>
    <col min="2061" max="2061" width="12.25" style="493" customWidth="1"/>
    <col min="2062" max="2062" width="0" style="493" hidden="1" customWidth="1"/>
    <col min="2063" max="2063" width="3.75" style="493" customWidth="1"/>
    <col min="2064" max="2064" width="11.125" style="493" bestFit="1" customWidth="1"/>
    <col min="2065" max="2066" width="10.625" style="493"/>
    <col min="2067" max="2067" width="11.125" style="493" customWidth="1"/>
    <col min="2068" max="2297" width="10.625" style="493"/>
    <col min="2298" max="2305" width="0" style="493" hidden="1" customWidth="1"/>
    <col min="2306" max="2306" width="3.75" style="493" customWidth="1"/>
    <col min="2307" max="2307" width="3.875" style="493" customWidth="1"/>
    <col min="2308" max="2308" width="3.75" style="493" customWidth="1"/>
    <col min="2309" max="2309" width="12.75" style="493" customWidth="1"/>
    <col min="2310" max="2310" width="52.75" style="493" customWidth="1"/>
    <col min="2311" max="2314" width="0" style="493" hidden="1" customWidth="1"/>
    <col min="2315" max="2315" width="12.25" style="493" customWidth="1"/>
    <col min="2316" max="2316" width="6.375" style="493" customWidth="1"/>
    <col min="2317" max="2317" width="12.25" style="493" customWidth="1"/>
    <col min="2318" max="2318" width="0" style="493" hidden="1" customWidth="1"/>
    <col min="2319" max="2319" width="3.75" style="493" customWidth="1"/>
    <col min="2320" max="2320" width="11.125" style="493" bestFit="1" customWidth="1"/>
    <col min="2321" max="2322" width="10.625" style="493"/>
    <col min="2323" max="2323" width="11.125" style="493" customWidth="1"/>
    <col min="2324" max="2553" width="10.625" style="493"/>
    <col min="2554" max="2561" width="0" style="493" hidden="1" customWidth="1"/>
    <col min="2562" max="2562" width="3.75" style="493" customWidth="1"/>
    <col min="2563" max="2563" width="3.875" style="493" customWidth="1"/>
    <col min="2564" max="2564" width="3.75" style="493" customWidth="1"/>
    <col min="2565" max="2565" width="12.75" style="493" customWidth="1"/>
    <col min="2566" max="2566" width="52.75" style="493" customWidth="1"/>
    <col min="2567" max="2570" width="0" style="493" hidden="1" customWidth="1"/>
    <col min="2571" max="2571" width="12.25" style="493" customWidth="1"/>
    <col min="2572" max="2572" width="6.375" style="493" customWidth="1"/>
    <col min="2573" max="2573" width="12.25" style="493" customWidth="1"/>
    <col min="2574" max="2574" width="0" style="493" hidden="1" customWidth="1"/>
    <col min="2575" max="2575" width="3.75" style="493" customWidth="1"/>
    <col min="2576" max="2576" width="11.125" style="493" bestFit="1" customWidth="1"/>
    <col min="2577" max="2578" width="10.625" style="493"/>
    <col min="2579" max="2579" width="11.125" style="493" customWidth="1"/>
    <col min="2580" max="2809" width="10.625" style="493"/>
    <col min="2810" max="2817" width="0" style="493" hidden="1" customWidth="1"/>
    <col min="2818" max="2818" width="3.75" style="493" customWidth="1"/>
    <col min="2819" max="2819" width="3.875" style="493" customWidth="1"/>
    <col min="2820" max="2820" width="3.75" style="493" customWidth="1"/>
    <col min="2821" max="2821" width="12.75" style="493" customWidth="1"/>
    <col min="2822" max="2822" width="52.75" style="493" customWidth="1"/>
    <col min="2823" max="2826" width="0" style="493" hidden="1" customWidth="1"/>
    <col min="2827" max="2827" width="12.25" style="493" customWidth="1"/>
    <col min="2828" max="2828" width="6.375" style="493" customWidth="1"/>
    <col min="2829" max="2829" width="12.25" style="493" customWidth="1"/>
    <col min="2830" max="2830" width="0" style="493" hidden="1" customWidth="1"/>
    <col min="2831" max="2831" width="3.75" style="493" customWidth="1"/>
    <col min="2832" max="2832" width="11.125" style="493" bestFit="1" customWidth="1"/>
    <col min="2833" max="2834" width="10.625" style="493"/>
    <col min="2835" max="2835" width="11.125" style="493" customWidth="1"/>
    <col min="2836" max="3065" width="10.625" style="493"/>
    <col min="3066" max="3073" width="0" style="493" hidden="1" customWidth="1"/>
    <col min="3074" max="3074" width="3.75" style="493" customWidth="1"/>
    <col min="3075" max="3075" width="3.875" style="493" customWidth="1"/>
    <col min="3076" max="3076" width="3.75" style="493" customWidth="1"/>
    <col min="3077" max="3077" width="12.75" style="493" customWidth="1"/>
    <col min="3078" max="3078" width="52.75" style="493" customWidth="1"/>
    <col min="3079" max="3082" width="0" style="493" hidden="1" customWidth="1"/>
    <col min="3083" max="3083" width="12.25" style="493" customWidth="1"/>
    <col min="3084" max="3084" width="6.375" style="493" customWidth="1"/>
    <col min="3085" max="3085" width="12.25" style="493" customWidth="1"/>
    <col min="3086" max="3086" width="0" style="493" hidden="1" customWidth="1"/>
    <col min="3087" max="3087" width="3.75" style="493" customWidth="1"/>
    <col min="3088" max="3088" width="11.125" style="493" bestFit="1" customWidth="1"/>
    <col min="3089" max="3090" width="10.625" style="493"/>
    <col min="3091" max="3091" width="11.125" style="493" customWidth="1"/>
    <col min="3092" max="3321" width="10.625" style="493"/>
    <col min="3322" max="3329" width="0" style="493" hidden="1" customWidth="1"/>
    <col min="3330" max="3330" width="3.75" style="493" customWidth="1"/>
    <col min="3331" max="3331" width="3.875" style="493" customWidth="1"/>
    <col min="3332" max="3332" width="3.75" style="493" customWidth="1"/>
    <col min="3333" max="3333" width="12.75" style="493" customWidth="1"/>
    <col min="3334" max="3334" width="52.75" style="493" customWidth="1"/>
    <col min="3335" max="3338" width="0" style="493" hidden="1" customWidth="1"/>
    <col min="3339" max="3339" width="12.25" style="493" customWidth="1"/>
    <col min="3340" max="3340" width="6.375" style="493" customWidth="1"/>
    <col min="3341" max="3341" width="12.25" style="493" customWidth="1"/>
    <col min="3342" max="3342" width="0" style="493" hidden="1" customWidth="1"/>
    <col min="3343" max="3343" width="3.75" style="493" customWidth="1"/>
    <col min="3344" max="3344" width="11.125" style="493" bestFit="1" customWidth="1"/>
    <col min="3345" max="3346" width="10.625" style="493"/>
    <col min="3347" max="3347" width="11.125" style="493" customWidth="1"/>
    <col min="3348" max="3577" width="10.625" style="493"/>
    <col min="3578" max="3585" width="0" style="493" hidden="1" customWidth="1"/>
    <col min="3586" max="3586" width="3.75" style="493" customWidth="1"/>
    <col min="3587" max="3587" width="3.875" style="493" customWidth="1"/>
    <col min="3588" max="3588" width="3.75" style="493" customWidth="1"/>
    <col min="3589" max="3589" width="12.75" style="493" customWidth="1"/>
    <col min="3590" max="3590" width="52.75" style="493" customWidth="1"/>
    <col min="3591" max="3594" width="0" style="493" hidden="1" customWidth="1"/>
    <col min="3595" max="3595" width="12.25" style="493" customWidth="1"/>
    <col min="3596" max="3596" width="6.375" style="493" customWidth="1"/>
    <col min="3597" max="3597" width="12.25" style="493" customWidth="1"/>
    <col min="3598" max="3598" width="0" style="493" hidden="1" customWidth="1"/>
    <col min="3599" max="3599" width="3.75" style="493" customWidth="1"/>
    <col min="3600" max="3600" width="11.125" style="493" bestFit="1" customWidth="1"/>
    <col min="3601" max="3602" width="10.625" style="493"/>
    <col min="3603" max="3603" width="11.125" style="493" customWidth="1"/>
    <col min="3604" max="3833" width="10.625" style="493"/>
    <col min="3834" max="3841" width="0" style="493" hidden="1" customWidth="1"/>
    <col min="3842" max="3842" width="3.75" style="493" customWidth="1"/>
    <col min="3843" max="3843" width="3.875" style="493" customWidth="1"/>
    <col min="3844" max="3844" width="3.75" style="493" customWidth="1"/>
    <col min="3845" max="3845" width="12.75" style="493" customWidth="1"/>
    <col min="3846" max="3846" width="52.75" style="493" customWidth="1"/>
    <col min="3847" max="3850" width="0" style="493" hidden="1" customWidth="1"/>
    <col min="3851" max="3851" width="12.25" style="493" customWidth="1"/>
    <col min="3852" max="3852" width="6.375" style="493" customWidth="1"/>
    <col min="3853" max="3853" width="12.25" style="493" customWidth="1"/>
    <col min="3854" max="3854" width="0" style="493" hidden="1" customWidth="1"/>
    <col min="3855" max="3855" width="3.75" style="493" customWidth="1"/>
    <col min="3856" max="3856" width="11.125" style="493" bestFit="1" customWidth="1"/>
    <col min="3857" max="3858" width="10.625" style="493"/>
    <col min="3859" max="3859" width="11.125" style="493" customWidth="1"/>
    <col min="3860" max="4089" width="10.625" style="493"/>
    <col min="4090" max="4097" width="0" style="493" hidden="1" customWidth="1"/>
    <col min="4098" max="4098" width="3.75" style="493" customWidth="1"/>
    <col min="4099" max="4099" width="3.875" style="493" customWidth="1"/>
    <col min="4100" max="4100" width="3.75" style="493" customWidth="1"/>
    <col min="4101" max="4101" width="12.75" style="493" customWidth="1"/>
    <col min="4102" max="4102" width="52.75" style="493" customWidth="1"/>
    <col min="4103" max="4106" width="0" style="493" hidden="1" customWidth="1"/>
    <col min="4107" max="4107" width="12.25" style="493" customWidth="1"/>
    <col min="4108" max="4108" width="6.375" style="493" customWidth="1"/>
    <col min="4109" max="4109" width="12.25" style="493" customWidth="1"/>
    <col min="4110" max="4110" width="0" style="493" hidden="1" customWidth="1"/>
    <col min="4111" max="4111" width="3.75" style="493" customWidth="1"/>
    <col min="4112" max="4112" width="11.125" style="493" bestFit="1" customWidth="1"/>
    <col min="4113" max="4114" width="10.625" style="493"/>
    <col min="4115" max="4115" width="11.125" style="493" customWidth="1"/>
    <col min="4116" max="4345" width="10.625" style="493"/>
    <col min="4346" max="4353" width="0" style="493" hidden="1" customWidth="1"/>
    <col min="4354" max="4354" width="3.75" style="493" customWidth="1"/>
    <col min="4355" max="4355" width="3.875" style="493" customWidth="1"/>
    <col min="4356" max="4356" width="3.75" style="493" customWidth="1"/>
    <col min="4357" max="4357" width="12.75" style="493" customWidth="1"/>
    <col min="4358" max="4358" width="52.75" style="493" customWidth="1"/>
    <col min="4359" max="4362" width="0" style="493" hidden="1" customWidth="1"/>
    <col min="4363" max="4363" width="12.25" style="493" customWidth="1"/>
    <col min="4364" max="4364" width="6.375" style="493" customWidth="1"/>
    <col min="4365" max="4365" width="12.25" style="493" customWidth="1"/>
    <col min="4366" max="4366" width="0" style="493" hidden="1" customWidth="1"/>
    <col min="4367" max="4367" width="3.75" style="493" customWidth="1"/>
    <col min="4368" max="4368" width="11.125" style="493" bestFit="1" customWidth="1"/>
    <col min="4369" max="4370" width="10.625" style="493"/>
    <col min="4371" max="4371" width="11.125" style="493" customWidth="1"/>
    <col min="4372" max="4601" width="10.625" style="493"/>
    <col min="4602" max="4609" width="0" style="493" hidden="1" customWidth="1"/>
    <col min="4610" max="4610" width="3.75" style="493" customWidth="1"/>
    <col min="4611" max="4611" width="3.875" style="493" customWidth="1"/>
    <col min="4612" max="4612" width="3.75" style="493" customWidth="1"/>
    <col min="4613" max="4613" width="12.75" style="493" customWidth="1"/>
    <col min="4614" max="4614" width="52.75" style="493" customWidth="1"/>
    <col min="4615" max="4618" width="0" style="493" hidden="1" customWidth="1"/>
    <col min="4619" max="4619" width="12.25" style="493" customWidth="1"/>
    <col min="4620" max="4620" width="6.375" style="493" customWidth="1"/>
    <col min="4621" max="4621" width="12.25" style="493" customWidth="1"/>
    <col min="4622" max="4622" width="0" style="493" hidden="1" customWidth="1"/>
    <col min="4623" max="4623" width="3.75" style="493" customWidth="1"/>
    <col min="4624" max="4624" width="11.125" style="493" bestFit="1" customWidth="1"/>
    <col min="4625" max="4626" width="10.625" style="493"/>
    <col min="4627" max="4627" width="11.125" style="493" customWidth="1"/>
    <col min="4628" max="4857" width="10.625" style="493"/>
    <col min="4858" max="4865" width="0" style="493" hidden="1" customWidth="1"/>
    <col min="4866" max="4866" width="3.75" style="493" customWidth="1"/>
    <col min="4867" max="4867" width="3.875" style="493" customWidth="1"/>
    <col min="4868" max="4868" width="3.75" style="493" customWidth="1"/>
    <col min="4869" max="4869" width="12.75" style="493" customWidth="1"/>
    <col min="4870" max="4870" width="52.75" style="493" customWidth="1"/>
    <col min="4871" max="4874" width="0" style="493" hidden="1" customWidth="1"/>
    <col min="4875" max="4875" width="12.25" style="493" customWidth="1"/>
    <col min="4876" max="4876" width="6.375" style="493" customWidth="1"/>
    <col min="4877" max="4877" width="12.25" style="493" customWidth="1"/>
    <col min="4878" max="4878" width="0" style="493" hidden="1" customWidth="1"/>
    <col min="4879" max="4879" width="3.75" style="493" customWidth="1"/>
    <col min="4880" max="4880" width="11.125" style="493" bestFit="1" customWidth="1"/>
    <col min="4881" max="4882" width="10.625" style="493"/>
    <col min="4883" max="4883" width="11.125" style="493" customWidth="1"/>
    <col min="4884" max="5113" width="10.625" style="493"/>
    <col min="5114" max="5121" width="0" style="493" hidden="1" customWidth="1"/>
    <col min="5122" max="5122" width="3.75" style="493" customWidth="1"/>
    <col min="5123" max="5123" width="3.875" style="493" customWidth="1"/>
    <col min="5124" max="5124" width="3.75" style="493" customWidth="1"/>
    <col min="5125" max="5125" width="12.75" style="493" customWidth="1"/>
    <col min="5126" max="5126" width="52.75" style="493" customWidth="1"/>
    <col min="5127" max="5130" width="0" style="493" hidden="1" customWidth="1"/>
    <col min="5131" max="5131" width="12.25" style="493" customWidth="1"/>
    <col min="5132" max="5132" width="6.375" style="493" customWidth="1"/>
    <col min="5133" max="5133" width="12.25" style="493" customWidth="1"/>
    <col min="5134" max="5134" width="0" style="493" hidden="1" customWidth="1"/>
    <col min="5135" max="5135" width="3.75" style="493" customWidth="1"/>
    <col min="5136" max="5136" width="11.125" style="493" bestFit="1" customWidth="1"/>
    <col min="5137" max="5138" width="10.625" style="493"/>
    <col min="5139" max="5139" width="11.125" style="493" customWidth="1"/>
    <col min="5140" max="5369" width="10.625" style="493"/>
    <col min="5370" max="5377" width="0" style="493" hidden="1" customWidth="1"/>
    <col min="5378" max="5378" width="3.75" style="493" customWidth="1"/>
    <col min="5379" max="5379" width="3.875" style="493" customWidth="1"/>
    <col min="5380" max="5380" width="3.75" style="493" customWidth="1"/>
    <col min="5381" max="5381" width="12.75" style="493" customWidth="1"/>
    <col min="5382" max="5382" width="52.75" style="493" customWidth="1"/>
    <col min="5383" max="5386" width="0" style="493" hidden="1" customWidth="1"/>
    <col min="5387" max="5387" width="12.25" style="493" customWidth="1"/>
    <col min="5388" max="5388" width="6.375" style="493" customWidth="1"/>
    <col min="5389" max="5389" width="12.25" style="493" customWidth="1"/>
    <col min="5390" max="5390" width="0" style="493" hidden="1" customWidth="1"/>
    <col min="5391" max="5391" width="3.75" style="493" customWidth="1"/>
    <col min="5392" max="5392" width="11.125" style="493" bestFit="1" customWidth="1"/>
    <col min="5393" max="5394" width="10.625" style="493"/>
    <col min="5395" max="5395" width="11.125" style="493" customWidth="1"/>
    <col min="5396" max="5625" width="10.625" style="493"/>
    <col min="5626" max="5633" width="0" style="493" hidden="1" customWidth="1"/>
    <col min="5634" max="5634" width="3.75" style="493" customWidth="1"/>
    <col min="5635" max="5635" width="3.875" style="493" customWidth="1"/>
    <col min="5636" max="5636" width="3.75" style="493" customWidth="1"/>
    <col min="5637" max="5637" width="12.75" style="493" customWidth="1"/>
    <col min="5638" max="5638" width="52.75" style="493" customWidth="1"/>
    <col min="5639" max="5642" width="0" style="493" hidden="1" customWidth="1"/>
    <col min="5643" max="5643" width="12.25" style="493" customWidth="1"/>
    <col min="5644" max="5644" width="6.375" style="493" customWidth="1"/>
    <col min="5645" max="5645" width="12.25" style="493" customWidth="1"/>
    <col min="5646" max="5646" width="0" style="493" hidden="1" customWidth="1"/>
    <col min="5647" max="5647" width="3.75" style="493" customWidth="1"/>
    <col min="5648" max="5648" width="11.125" style="493" bestFit="1" customWidth="1"/>
    <col min="5649" max="5650" width="10.625" style="493"/>
    <col min="5651" max="5651" width="11.125" style="493" customWidth="1"/>
    <col min="5652" max="5881" width="10.625" style="493"/>
    <col min="5882" max="5889" width="0" style="493" hidden="1" customWidth="1"/>
    <col min="5890" max="5890" width="3.75" style="493" customWidth="1"/>
    <col min="5891" max="5891" width="3.875" style="493" customWidth="1"/>
    <col min="5892" max="5892" width="3.75" style="493" customWidth="1"/>
    <col min="5893" max="5893" width="12.75" style="493" customWidth="1"/>
    <col min="5894" max="5894" width="52.75" style="493" customWidth="1"/>
    <col min="5895" max="5898" width="0" style="493" hidden="1" customWidth="1"/>
    <col min="5899" max="5899" width="12.25" style="493" customWidth="1"/>
    <col min="5900" max="5900" width="6.375" style="493" customWidth="1"/>
    <col min="5901" max="5901" width="12.25" style="493" customWidth="1"/>
    <col min="5902" max="5902" width="0" style="493" hidden="1" customWidth="1"/>
    <col min="5903" max="5903" width="3.75" style="493" customWidth="1"/>
    <col min="5904" max="5904" width="11.125" style="493" bestFit="1" customWidth="1"/>
    <col min="5905" max="5906" width="10.625" style="493"/>
    <col min="5907" max="5907" width="11.125" style="493" customWidth="1"/>
    <col min="5908" max="6137" width="10.625" style="493"/>
    <col min="6138" max="6145" width="0" style="493" hidden="1" customWidth="1"/>
    <col min="6146" max="6146" width="3.75" style="493" customWidth="1"/>
    <col min="6147" max="6147" width="3.875" style="493" customWidth="1"/>
    <col min="6148" max="6148" width="3.75" style="493" customWidth="1"/>
    <col min="6149" max="6149" width="12.75" style="493" customWidth="1"/>
    <col min="6150" max="6150" width="52.75" style="493" customWidth="1"/>
    <col min="6151" max="6154" width="0" style="493" hidden="1" customWidth="1"/>
    <col min="6155" max="6155" width="12.25" style="493" customWidth="1"/>
    <col min="6156" max="6156" width="6.375" style="493" customWidth="1"/>
    <col min="6157" max="6157" width="12.25" style="493" customWidth="1"/>
    <col min="6158" max="6158" width="0" style="493" hidden="1" customWidth="1"/>
    <col min="6159" max="6159" width="3.75" style="493" customWidth="1"/>
    <col min="6160" max="6160" width="11.125" style="493" bestFit="1" customWidth="1"/>
    <col min="6161" max="6162" width="10.625" style="493"/>
    <col min="6163" max="6163" width="11.125" style="493" customWidth="1"/>
    <col min="6164" max="6393" width="10.625" style="493"/>
    <col min="6394" max="6401" width="0" style="493" hidden="1" customWidth="1"/>
    <col min="6402" max="6402" width="3.75" style="493" customWidth="1"/>
    <col min="6403" max="6403" width="3.875" style="493" customWidth="1"/>
    <col min="6404" max="6404" width="3.75" style="493" customWidth="1"/>
    <col min="6405" max="6405" width="12.75" style="493" customWidth="1"/>
    <col min="6406" max="6406" width="52.75" style="493" customWidth="1"/>
    <col min="6407" max="6410" width="0" style="493" hidden="1" customWidth="1"/>
    <col min="6411" max="6411" width="12.25" style="493" customWidth="1"/>
    <col min="6412" max="6412" width="6.375" style="493" customWidth="1"/>
    <col min="6413" max="6413" width="12.25" style="493" customWidth="1"/>
    <col min="6414" max="6414" width="0" style="493" hidden="1" customWidth="1"/>
    <col min="6415" max="6415" width="3.75" style="493" customWidth="1"/>
    <col min="6416" max="6416" width="11.125" style="493" bestFit="1" customWidth="1"/>
    <col min="6417" max="6418" width="10.625" style="493"/>
    <col min="6419" max="6419" width="11.125" style="493" customWidth="1"/>
    <col min="6420" max="6649" width="10.625" style="493"/>
    <col min="6650" max="6657" width="0" style="493" hidden="1" customWidth="1"/>
    <col min="6658" max="6658" width="3.75" style="493" customWidth="1"/>
    <col min="6659" max="6659" width="3.875" style="493" customWidth="1"/>
    <col min="6660" max="6660" width="3.75" style="493" customWidth="1"/>
    <col min="6661" max="6661" width="12.75" style="493" customWidth="1"/>
    <col min="6662" max="6662" width="52.75" style="493" customWidth="1"/>
    <col min="6663" max="6666" width="0" style="493" hidden="1" customWidth="1"/>
    <col min="6667" max="6667" width="12.25" style="493" customWidth="1"/>
    <col min="6668" max="6668" width="6.375" style="493" customWidth="1"/>
    <col min="6669" max="6669" width="12.25" style="493" customWidth="1"/>
    <col min="6670" max="6670" width="0" style="493" hidden="1" customWidth="1"/>
    <col min="6671" max="6671" width="3.75" style="493" customWidth="1"/>
    <col min="6672" max="6672" width="11.125" style="493" bestFit="1" customWidth="1"/>
    <col min="6673" max="6674" width="10.625" style="493"/>
    <col min="6675" max="6675" width="11.125" style="493" customWidth="1"/>
    <col min="6676" max="6905" width="10.625" style="493"/>
    <col min="6906" max="6913" width="0" style="493" hidden="1" customWidth="1"/>
    <col min="6914" max="6914" width="3.75" style="493" customWidth="1"/>
    <col min="6915" max="6915" width="3.875" style="493" customWidth="1"/>
    <col min="6916" max="6916" width="3.75" style="493" customWidth="1"/>
    <col min="6917" max="6917" width="12.75" style="493" customWidth="1"/>
    <col min="6918" max="6918" width="52.75" style="493" customWidth="1"/>
    <col min="6919" max="6922" width="0" style="493" hidden="1" customWidth="1"/>
    <col min="6923" max="6923" width="12.25" style="493" customWidth="1"/>
    <col min="6924" max="6924" width="6.375" style="493" customWidth="1"/>
    <col min="6925" max="6925" width="12.25" style="493" customWidth="1"/>
    <col min="6926" max="6926" width="0" style="493" hidden="1" customWidth="1"/>
    <col min="6927" max="6927" width="3.75" style="493" customWidth="1"/>
    <col min="6928" max="6928" width="11.125" style="493" bestFit="1" customWidth="1"/>
    <col min="6929" max="6930" width="10.625" style="493"/>
    <col min="6931" max="6931" width="11.125" style="493" customWidth="1"/>
    <col min="6932" max="7161" width="10.625" style="493"/>
    <col min="7162" max="7169" width="0" style="493" hidden="1" customWidth="1"/>
    <col min="7170" max="7170" width="3.75" style="493" customWidth="1"/>
    <col min="7171" max="7171" width="3.875" style="493" customWidth="1"/>
    <col min="7172" max="7172" width="3.75" style="493" customWidth="1"/>
    <col min="7173" max="7173" width="12.75" style="493" customWidth="1"/>
    <col min="7174" max="7174" width="52.75" style="493" customWidth="1"/>
    <col min="7175" max="7178" width="0" style="493" hidden="1" customWidth="1"/>
    <col min="7179" max="7179" width="12.25" style="493" customWidth="1"/>
    <col min="7180" max="7180" width="6.375" style="493" customWidth="1"/>
    <col min="7181" max="7181" width="12.25" style="493" customWidth="1"/>
    <col min="7182" max="7182" width="0" style="493" hidden="1" customWidth="1"/>
    <col min="7183" max="7183" width="3.75" style="493" customWidth="1"/>
    <col min="7184" max="7184" width="11.125" style="493" bestFit="1" customWidth="1"/>
    <col min="7185" max="7186" width="10.625" style="493"/>
    <col min="7187" max="7187" width="11.125" style="493" customWidth="1"/>
    <col min="7188" max="7417" width="10.625" style="493"/>
    <col min="7418" max="7425" width="0" style="493" hidden="1" customWidth="1"/>
    <col min="7426" max="7426" width="3.75" style="493" customWidth="1"/>
    <col min="7427" max="7427" width="3.875" style="493" customWidth="1"/>
    <col min="7428" max="7428" width="3.75" style="493" customWidth="1"/>
    <col min="7429" max="7429" width="12.75" style="493" customWidth="1"/>
    <col min="7430" max="7430" width="52.75" style="493" customWidth="1"/>
    <col min="7431" max="7434" width="0" style="493" hidden="1" customWidth="1"/>
    <col min="7435" max="7435" width="12.25" style="493" customWidth="1"/>
    <col min="7436" max="7436" width="6.375" style="493" customWidth="1"/>
    <col min="7437" max="7437" width="12.25" style="493" customWidth="1"/>
    <col min="7438" max="7438" width="0" style="493" hidden="1" customWidth="1"/>
    <col min="7439" max="7439" width="3.75" style="493" customWidth="1"/>
    <col min="7440" max="7440" width="11.125" style="493" bestFit="1" customWidth="1"/>
    <col min="7441" max="7442" width="10.625" style="493"/>
    <col min="7443" max="7443" width="11.125" style="493" customWidth="1"/>
    <col min="7444" max="7673" width="10.625" style="493"/>
    <col min="7674" max="7681" width="0" style="493" hidden="1" customWidth="1"/>
    <col min="7682" max="7682" width="3.75" style="493" customWidth="1"/>
    <col min="7683" max="7683" width="3.875" style="493" customWidth="1"/>
    <col min="7684" max="7684" width="3.75" style="493" customWidth="1"/>
    <col min="7685" max="7685" width="12.75" style="493" customWidth="1"/>
    <col min="7686" max="7686" width="52.75" style="493" customWidth="1"/>
    <col min="7687" max="7690" width="0" style="493" hidden="1" customWidth="1"/>
    <col min="7691" max="7691" width="12.25" style="493" customWidth="1"/>
    <col min="7692" max="7692" width="6.375" style="493" customWidth="1"/>
    <col min="7693" max="7693" width="12.25" style="493" customWidth="1"/>
    <col min="7694" max="7694" width="0" style="493" hidden="1" customWidth="1"/>
    <col min="7695" max="7695" width="3.75" style="493" customWidth="1"/>
    <col min="7696" max="7696" width="11.125" style="493" bestFit="1" customWidth="1"/>
    <col min="7697" max="7698" width="10.625" style="493"/>
    <col min="7699" max="7699" width="11.125" style="493" customWidth="1"/>
    <col min="7700" max="7929" width="10.625" style="493"/>
    <col min="7930" max="7937" width="0" style="493" hidden="1" customWidth="1"/>
    <col min="7938" max="7938" width="3.75" style="493" customWidth="1"/>
    <col min="7939" max="7939" width="3.875" style="493" customWidth="1"/>
    <col min="7940" max="7940" width="3.75" style="493" customWidth="1"/>
    <col min="7941" max="7941" width="12.75" style="493" customWidth="1"/>
    <col min="7942" max="7942" width="52.75" style="493" customWidth="1"/>
    <col min="7943" max="7946" width="0" style="493" hidden="1" customWidth="1"/>
    <col min="7947" max="7947" width="12.25" style="493" customWidth="1"/>
    <col min="7948" max="7948" width="6.375" style="493" customWidth="1"/>
    <col min="7949" max="7949" width="12.25" style="493" customWidth="1"/>
    <col min="7950" max="7950" width="0" style="493" hidden="1" customWidth="1"/>
    <col min="7951" max="7951" width="3.75" style="493" customWidth="1"/>
    <col min="7952" max="7952" width="11.125" style="493" bestFit="1" customWidth="1"/>
    <col min="7953" max="7954" width="10.625" style="493"/>
    <col min="7955" max="7955" width="11.125" style="493" customWidth="1"/>
    <col min="7956" max="8185" width="10.625" style="493"/>
    <col min="8186" max="8193" width="0" style="493" hidden="1" customWidth="1"/>
    <col min="8194" max="8194" width="3.75" style="493" customWidth="1"/>
    <col min="8195" max="8195" width="3.875" style="493" customWidth="1"/>
    <col min="8196" max="8196" width="3.75" style="493" customWidth="1"/>
    <col min="8197" max="8197" width="12.75" style="493" customWidth="1"/>
    <col min="8198" max="8198" width="52.75" style="493" customWidth="1"/>
    <col min="8199" max="8202" width="0" style="493" hidden="1" customWidth="1"/>
    <col min="8203" max="8203" width="12.25" style="493" customWidth="1"/>
    <col min="8204" max="8204" width="6.375" style="493" customWidth="1"/>
    <col min="8205" max="8205" width="12.25" style="493" customWidth="1"/>
    <col min="8206" max="8206" width="0" style="493" hidden="1" customWidth="1"/>
    <col min="8207" max="8207" width="3.75" style="493" customWidth="1"/>
    <col min="8208" max="8208" width="11.125" style="493" bestFit="1" customWidth="1"/>
    <col min="8209" max="8210" width="10.625" style="493"/>
    <col min="8211" max="8211" width="11.125" style="493" customWidth="1"/>
    <col min="8212" max="8441" width="10.625" style="493"/>
    <col min="8442" max="8449" width="0" style="493" hidden="1" customWidth="1"/>
    <col min="8450" max="8450" width="3.75" style="493" customWidth="1"/>
    <col min="8451" max="8451" width="3.875" style="493" customWidth="1"/>
    <col min="8452" max="8452" width="3.75" style="493" customWidth="1"/>
    <col min="8453" max="8453" width="12.75" style="493" customWidth="1"/>
    <col min="8454" max="8454" width="52.75" style="493" customWidth="1"/>
    <col min="8455" max="8458" width="0" style="493" hidden="1" customWidth="1"/>
    <col min="8459" max="8459" width="12.25" style="493" customWidth="1"/>
    <col min="8460" max="8460" width="6.375" style="493" customWidth="1"/>
    <col min="8461" max="8461" width="12.25" style="493" customWidth="1"/>
    <col min="8462" max="8462" width="0" style="493" hidden="1" customWidth="1"/>
    <col min="8463" max="8463" width="3.75" style="493" customWidth="1"/>
    <col min="8464" max="8464" width="11.125" style="493" bestFit="1" customWidth="1"/>
    <col min="8465" max="8466" width="10.625" style="493"/>
    <col min="8467" max="8467" width="11.125" style="493" customWidth="1"/>
    <col min="8468" max="8697" width="10.625" style="493"/>
    <col min="8698" max="8705" width="0" style="493" hidden="1" customWidth="1"/>
    <col min="8706" max="8706" width="3.75" style="493" customWidth="1"/>
    <col min="8707" max="8707" width="3.875" style="493" customWidth="1"/>
    <col min="8708" max="8708" width="3.75" style="493" customWidth="1"/>
    <col min="8709" max="8709" width="12.75" style="493" customWidth="1"/>
    <col min="8710" max="8710" width="52.75" style="493" customWidth="1"/>
    <col min="8711" max="8714" width="0" style="493" hidden="1" customWidth="1"/>
    <col min="8715" max="8715" width="12.25" style="493" customWidth="1"/>
    <col min="8716" max="8716" width="6.375" style="493" customWidth="1"/>
    <col min="8717" max="8717" width="12.25" style="493" customWidth="1"/>
    <col min="8718" max="8718" width="0" style="493" hidden="1" customWidth="1"/>
    <col min="8719" max="8719" width="3.75" style="493" customWidth="1"/>
    <col min="8720" max="8720" width="11.125" style="493" bestFit="1" customWidth="1"/>
    <col min="8721" max="8722" width="10.625" style="493"/>
    <col min="8723" max="8723" width="11.125" style="493" customWidth="1"/>
    <col min="8724" max="8953" width="10.625" style="493"/>
    <col min="8954" max="8961" width="0" style="493" hidden="1" customWidth="1"/>
    <col min="8962" max="8962" width="3.75" style="493" customWidth="1"/>
    <col min="8963" max="8963" width="3.875" style="493" customWidth="1"/>
    <col min="8964" max="8964" width="3.75" style="493" customWidth="1"/>
    <col min="8965" max="8965" width="12.75" style="493" customWidth="1"/>
    <col min="8966" max="8966" width="52.75" style="493" customWidth="1"/>
    <col min="8967" max="8970" width="0" style="493" hidden="1" customWidth="1"/>
    <col min="8971" max="8971" width="12.25" style="493" customWidth="1"/>
    <col min="8972" max="8972" width="6.375" style="493" customWidth="1"/>
    <col min="8973" max="8973" width="12.25" style="493" customWidth="1"/>
    <col min="8974" max="8974" width="0" style="493" hidden="1" customWidth="1"/>
    <col min="8975" max="8975" width="3.75" style="493" customWidth="1"/>
    <col min="8976" max="8976" width="11.125" style="493" bestFit="1" customWidth="1"/>
    <col min="8977" max="8978" width="10.625" style="493"/>
    <col min="8979" max="8979" width="11.125" style="493" customWidth="1"/>
    <col min="8980" max="9209" width="10.625" style="493"/>
    <col min="9210" max="9217" width="0" style="493" hidden="1" customWidth="1"/>
    <col min="9218" max="9218" width="3.75" style="493" customWidth="1"/>
    <col min="9219" max="9219" width="3.875" style="493" customWidth="1"/>
    <col min="9220" max="9220" width="3.75" style="493" customWidth="1"/>
    <col min="9221" max="9221" width="12.75" style="493" customWidth="1"/>
    <col min="9222" max="9222" width="52.75" style="493" customWidth="1"/>
    <col min="9223" max="9226" width="0" style="493" hidden="1" customWidth="1"/>
    <col min="9227" max="9227" width="12.25" style="493" customWidth="1"/>
    <col min="9228" max="9228" width="6.375" style="493" customWidth="1"/>
    <col min="9229" max="9229" width="12.25" style="493" customWidth="1"/>
    <col min="9230" max="9230" width="0" style="493" hidden="1" customWidth="1"/>
    <col min="9231" max="9231" width="3.75" style="493" customWidth="1"/>
    <col min="9232" max="9232" width="11.125" style="493" bestFit="1" customWidth="1"/>
    <col min="9233" max="9234" width="10.625" style="493"/>
    <col min="9235" max="9235" width="11.125" style="493" customWidth="1"/>
    <col min="9236" max="9465" width="10.625" style="493"/>
    <col min="9466" max="9473" width="0" style="493" hidden="1" customWidth="1"/>
    <col min="9474" max="9474" width="3.75" style="493" customWidth="1"/>
    <col min="9475" max="9475" width="3.875" style="493" customWidth="1"/>
    <col min="9476" max="9476" width="3.75" style="493" customWidth="1"/>
    <col min="9477" max="9477" width="12.75" style="493" customWidth="1"/>
    <col min="9478" max="9478" width="52.75" style="493" customWidth="1"/>
    <col min="9479" max="9482" width="0" style="493" hidden="1" customWidth="1"/>
    <col min="9483" max="9483" width="12.25" style="493" customWidth="1"/>
    <col min="9484" max="9484" width="6.375" style="493" customWidth="1"/>
    <col min="9485" max="9485" width="12.25" style="493" customWidth="1"/>
    <col min="9486" max="9486" width="0" style="493" hidden="1" customWidth="1"/>
    <col min="9487" max="9487" width="3.75" style="493" customWidth="1"/>
    <col min="9488" max="9488" width="11.125" style="493" bestFit="1" customWidth="1"/>
    <col min="9489" max="9490" width="10.625" style="493"/>
    <col min="9491" max="9491" width="11.125" style="493" customWidth="1"/>
    <col min="9492" max="9721" width="10.625" style="493"/>
    <col min="9722" max="9729" width="0" style="493" hidden="1" customWidth="1"/>
    <col min="9730" max="9730" width="3.75" style="493" customWidth="1"/>
    <col min="9731" max="9731" width="3.875" style="493" customWidth="1"/>
    <col min="9732" max="9732" width="3.75" style="493" customWidth="1"/>
    <col min="9733" max="9733" width="12.75" style="493" customWidth="1"/>
    <col min="9734" max="9734" width="52.75" style="493" customWidth="1"/>
    <col min="9735" max="9738" width="0" style="493" hidden="1" customWidth="1"/>
    <col min="9739" max="9739" width="12.25" style="493" customWidth="1"/>
    <col min="9740" max="9740" width="6.375" style="493" customWidth="1"/>
    <col min="9741" max="9741" width="12.25" style="493" customWidth="1"/>
    <col min="9742" max="9742" width="0" style="493" hidden="1" customWidth="1"/>
    <col min="9743" max="9743" width="3.75" style="493" customWidth="1"/>
    <col min="9744" max="9744" width="11.125" style="493" bestFit="1" customWidth="1"/>
    <col min="9745" max="9746" width="10.625" style="493"/>
    <col min="9747" max="9747" width="11.125" style="493" customWidth="1"/>
    <col min="9748" max="9977" width="10.625" style="493"/>
    <col min="9978" max="9985" width="0" style="493" hidden="1" customWidth="1"/>
    <col min="9986" max="9986" width="3.75" style="493" customWidth="1"/>
    <col min="9987" max="9987" width="3.875" style="493" customWidth="1"/>
    <col min="9988" max="9988" width="3.75" style="493" customWidth="1"/>
    <col min="9989" max="9989" width="12.75" style="493" customWidth="1"/>
    <col min="9990" max="9990" width="52.75" style="493" customWidth="1"/>
    <col min="9991" max="9994" width="0" style="493" hidden="1" customWidth="1"/>
    <col min="9995" max="9995" width="12.25" style="493" customWidth="1"/>
    <col min="9996" max="9996" width="6.375" style="493" customWidth="1"/>
    <col min="9997" max="9997" width="12.25" style="493" customWidth="1"/>
    <col min="9998" max="9998" width="0" style="493" hidden="1" customWidth="1"/>
    <col min="9999" max="9999" width="3.75" style="493" customWidth="1"/>
    <col min="10000" max="10000" width="11.125" style="493" bestFit="1" customWidth="1"/>
    <col min="10001" max="10002" width="10.625" style="493"/>
    <col min="10003" max="10003" width="11.125" style="493" customWidth="1"/>
    <col min="10004" max="10233" width="10.625" style="493"/>
    <col min="10234" max="10241" width="0" style="493" hidden="1" customWidth="1"/>
    <col min="10242" max="10242" width="3.75" style="493" customWidth="1"/>
    <col min="10243" max="10243" width="3.875" style="493" customWidth="1"/>
    <col min="10244" max="10244" width="3.75" style="493" customWidth="1"/>
    <col min="10245" max="10245" width="12.75" style="493" customWidth="1"/>
    <col min="10246" max="10246" width="52.75" style="493" customWidth="1"/>
    <col min="10247" max="10250" width="0" style="493" hidden="1" customWidth="1"/>
    <col min="10251" max="10251" width="12.25" style="493" customWidth="1"/>
    <col min="10252" max="10252" width="6.375" style="493" customWidth="1"/>
    <col min="10253" max="10253" width="12.25" style="493" customWidth="1"/>
    <col min="10254" max="10254" width="0" style="493" hidden="1" customWidth="1"/>
    <col min="10255" max="10255" width="3.75" style="493" customWidth="1"/>
    <col min="10256" max="10256" width="11.125" style="493" bestFit="1" customWidth="1"/>
    <col min="10257" max="10258" width="10.625" style="493"/>
    <col min="10259" max="10259" width="11.125" style="493" customWidth="1"/>
    <col min="10260" max="10489" width="10.625" style="493"/>
    <col min="10490" max="10497" width="0" style="493" hidden="1" customWidth="1"/>
    <col min="10498" max="10498" width="3.75" style="493" customWidth="1"/>
    <col min="10499" max="10499" width="3.875" style="493" customWidth="1"/>
    <col min="10500" max="10500" width="3.75" style="493" customWidth="1"/>
    <col min="10501" max="10501" width="12.75" style="493" customWidth="1"/>
    <col min="10502" max="10502" width="52.75" style="493" customWidth="1"/>
    <col min="10503" max="10506" width="0" style="493" hidden="1" customWidth="1"/>
    <col min="10507" max="10507" width="12.25" style="493" customWidth="1"/>
    <col min="10508" max="10508" width="6.375" style="493" customWidth="1"/>
    <col min="10509" max="10509" width="12.25" style="493" customWidth="1"/>
    <col min="10510" max="10510" width="0" style="493" hidden="1" customWidth="1"/>
    <col min="10511" max="10511" width="3.75" style="493" customWidth="1"/>
    <col min="10512" max="10512" width="11.125" style="493" bestFit="1" customWidth="1"/>
    <col min="10513" max="10514" width="10.625" style="493"/>
    <col min="10515" max="10515" width="11.125" style="493" customWidth="1"/>
    <col min="10516" max="10745" width="10.625" style="493"/>
    <col min="10746" max="10753" width="0" style="493" hidden="1" customWidth="1"/>
    <col min="10754" max="10754" width="3.75" style="493" customWidth="1"/>
    <col min="10755" max="10755" width="3.875" style="493" customWidth="1"/>
    <col min="10756" max="10756" width="3.75" style="493" customWidth="1"/>
    <col min="10757" max="10757" width="12.75" style="493" customWidth="1"/>
    <col min="10758" max="10758" width="52.75" style="493" customWidth="1"/>
    <col min="10759" max="10762" width="0" style="493" hidden="1" customWidth="1"/>
    <col min="10763" max="10763" width="12.25" style="493" customWidth="1"/>
    <col min="10764" max="10764" width="6.375" style="493" customWidth="1"/>
    <col min="10765" max="10765" width="12.25" style="493" customWidth="1"/>
    <col min="10766" max="10766" width="0" style="493" hidden="1" customWidth="1"/>
    <col min="10767" max="10767" width="3.75" style="493" customWidth="1"/>
    <col min="10768" max="10768" width="11.125" style="493" bestFit="1" customWidth="1"/>
    <col min="10769" max="10770" width="10.625" style="493"/>
    <col min="10771" max="10771" width="11.125" style="493" customWidth="1"/>
    <col min="10772" max="11001" width="10.625" style="493"/>
    <col min="11002" max="11009" width="0" style="493" hidden="1" customWidth="1"/>
    <col min="11010" max="11010" width="3.75" style="493" customWidth="1"/>
    <col min="11011" max="11011" width="3.875" style="493" customWidth="1"/>
    <col min="11012" max="11012" width="3.75" style="493" customWidth="1"/>
    <col min="11013" max="11013" width="12.75" style="493" customWidth="1"/>
    <col min="11014" max="11014" width="52.75" style="493" customWidth="1"/>
    <col min="11015" max="11018" width="0" style="493" hidden="1" customWidth="1"/>
    <col min="11019" max="11019" width="12.25" style="493" customWidth="1"/>
    <col min="11020" max="11020" width="6.375" style="493" customWidth="1"/>
    <col min="11021" max="11021" width="12.25" style="493" customWidth="1"/>
    <col min="11022" max="11022" width="0" style="493" hidden="1" customWidth="1"/>
    <col min="11023" max="11023" width="3.75" style="493" customWidth="1"/>
    <col min="11024" max="11024" width="11.125" style="493" bestFit="1" customWidth="1"/>
    <col min="11025" max="11026" width="10.625" style="493"/>
    <col min="11027" max="11027" width="11.125" style="493" customWidth="1"/>
    <col min="11028" max="11257" width="10.625" style="493"/>
    <col min="11258" max="11265" width="0" style="493" hidden="1" customWidth="1"/>
    <col min="11266" max="11266" width="3.75" style="493" customWidth="1"/>
    <col min="11267" max="11267" width="3.875" style="493" customWidth="1"/>
    <col min="11268" max="11268" width="3.75" style="493" customWidth="1"/>
    <col min="11269" max="11269" width="12.75" style="493" customWidth="1"/>
    <col min="11270" max="11270" width="52.75" style="493" customWidth="1"/>
    <col min="11271" max="11274" width="0" style="493" hidden="1" customWidth="1"/>
    <col min="11275" max="11275" width="12.25" style="493" customWidth="1"/>
    <col min="11276" max="11276" width="6.375" style="493" customWidth="1"/>
    <col min="11277" max="11277" width="12.25" style="493" customWidth="1"/>
    <col min="11278" max="11278" width="0" style="493" hidden="1" customWidth="1"/>
    <col min="11279" max="11279" width="3.75" style="493" customWidth="1"/>
    <col min="11280" max="11280" width="11.125" style="493" bestFit="1" customWidth="1"/>
    <col min="11281" max="11282" width="10.625" style="493"/>
    <col min="11283" max="11283" width="11.125" style="493" customWidth="1"/>
    <col min="11284" max="11513" width="10.625" style="493"/>
    <col min="11514" max="11521" width="0" style="493" hidden="1" customWidth="1"/>
    <col min="11522" max="11522" width="3.75" style="493" customWidth="1"/>
    <col min="11523" max="11523" width="3.875" style="493" customWidth="1"/>
    <col min="11524" max="11524" width="3.75" style="493" customWidth="1"/>
    <col min="11525" max="11525" width="12.75" style="493" customWidth="1"/>
    <col min="11526" max="11526" width="52.75" style="493" customWidth="1"/>
    <col min="11527" max="11530" width="0" style="493" hidden="1" customWidth="1"/>
    <col min="11531" max="11531" width="12.25" style="493" customWidth="1"/>
    <col min="11532" max="11532" width="6.375" style="493" customWidth="1"/>
    <col min="11533" max="11533" width="12.25" style="493" customWidth="1"/>
    <col min="11534" max="11534" width="0" style="493" hidden="1" customWidth="1"/>
    <col min="11535" max="11535" width="3.75" style="493" customWidth="1"/>
    <col min="11536" max="11536" width="11.125" style="493" bestFit="1" customWidth="1"/>
    <col min="11537" max="11538" width="10.625" style="493"/>
    <col min="11539" max="11539" width="11.125" style="493" customWidth="1"/>
    <col min="11540" max="11769" width="10.625" style="493"/>
    <col min="11770" max="11777" width="0" style="493" hidden="1" customWidth="1"/>
    <col min="11778" max="11778" width="3.75" style="493" customWidth="1"/>
    <col min="11779" max="11779" width="3.875" style="493" customWidth="1"/>
    <col min="11780" max="11780" width="3.75" style="493" customWidth="1"/>
    <col min="11781" max="11781" width="12.75" style="493" customWidth="1"/>
    <col min="11782" max="11782" width="52.75" style="493" customWidth="1"/>
    <col min="11783" max="11786" width="0" style="493" hidden="1" customWidth="1"/>
    <col min="11787" max="11787" width="12.25" style="493" customWidth="1"/>
    <col min="11788" max="11788" width="6.375" style="493" customWidth="1"/>
    <col min="11789" max="11789" width="12.25" style="493" customWidth="1"/>
    <col min="11790" max="11790" width="0" style="493" hidden="1" customWidth="1"/>
    <col min="11791" max="11791" width="3.75" style="493" customWidth="1"/>
    <col min="11792" max="11792" width="11.125" style="493" bestFit="1" customWidth="1"/>
    <col min="11793" max="11794" width="10.625" style="493"/>
    <col min="11795" max="11795" width="11.125" style="493" customWidth="1"/>
    <col min="11796" max="12025" width="10.625" style="493"/>
    <col min="12026" max="12033" width="0" style="493" hidden="1" customWidth="1"/>
    <col min="12034" max="12034" width="3.75" style="493" customWidth="1"/>
    <col min="12035" max="12035" width="3.875" style="493" customWidth="1"/>
    <col min="12036" max="12036" width="3.75" style="493" customWidth="1"/>
    <col min="12037" max="12037" width="12.75" style="493" customWidth="1"/>
    <col min="12038" max="12038" width="52.75" style="493" customWidth="1"/>
    <col min="12039" max="12042" width="0" style="493" hidden="1" customWidth="1"/>
    <col min="12043" max="12043" width="12.25" style="493" customWidth="1"/>
    <col min="12044" max="12044" width="6.375" style="493" customWidth="1"/>
    <col min="12045" max="12045" width="12.25" style="493" customWidth="1"/>
    <col min="12046" max="12046" width="0" style="493" hidden="1" customWidth="1"/>
    <col min="12047" max="12047" width="3.75" style="493" customWidth="1"/>
    <col min="12048" max="12048" width="11.125" style="493" bestFit="1" customWidth="1"/>
    <col min="12049" max="12050" width="10.625" style="493"/>
    <col min="12051" max="12051" width="11.125" style="493" customWidth="1"/>
    <col min="12052" max="12281" width="10.625" style="493"/>
    <col min="12282" max="12289" width="0" style="493" hidden="1" customWidth="1"/>
    <col min="12290" max="12290" width="3.75" style="493" customWidth="1"/>
    <col min="12291" max="12291" width="3.875" style="493" customWidth="1"/>
    <col min="12292" max="12292" width="3.75" style="493" customWidth="1"/>
    <col min="12293" max="12293" width="12.75" style="493" customWidth="1"/>
    <col min="12294" max="12294" width="52.75" style="493" customWidth="1"/>
    <col min="12295" max="12298" width="0" style="493" hidden="1" customWidth="1"/>
    <col min="12299" max="12299" width="12.25" style="493" customWidth="1"/>
    <col min="12300" max="12300" width="6.375" style="493" customWidth="1"/>
    <col min="12301" max="12301" width="12.25" style="493" customWidth="1"/>
    <col min="12302" max="12302" width="0" style="493" hidden="1" customWidth="1"/>
    <col min="12303" max="12303" width="3.75" style="493" customWidth="1"/>
    <col min="12304" max="12304" width="11.125" style="493" bestFit="1" customWidth="1"/>
    <col min="12305" max="12306" width="10.625" style="493"/>
    <col min="12307" max="12307" width="11.125" style="493" customWidth="1"/>
    <col min="12308" max="12537" width="10.625" style="493"/>
    <col min="12538" max="12545" width="0" style="493" hidden="1" customWidth="1"/>
    <col min="12546" max="12546" width="3.75" style="493" customWidth="1"/>
    <col min="12547" max="12547" width="3.875" style="493" customWidth="1"/>
    <col min="12548" max="12548" width="3.75" style="493" customWidth="1"/>
    <col min="12549" max="12549" width="12.75" style="493" customWidth="1"/>
    <col min="12550" max="12550" width="52.75" style="493" customWidth="1"/>
    <col min="12551" max="12554" width="0" style="493" hidden="1" customWidth="1"/>
    <col min="12555" max="12555" width="12.25" style="493" customWidth="1"/>
    <col min="12556" max="12556" width="6.375" style="493" customWidth="1"/>
    <col min="12557" max="12557" width="12.25" style="493" customWidth="1"/>
    <col min="12558" max="12558" width="0" style="493" hidden="1" customWidth="1"/>
    <col min="12559" max="12559" width="3.75" style="493" customWidth="1"/>
    <col min="12560" max="12560" width="11.125" style="493" bestFit="1" customWidth="1"/>
    <col min="12561" max="12562" width="10.625" style="493"/>
    <col min="12563" max="12563" width="11.125" style="493" customWidth="1"/>
    <col min="12564" max="12793" width="10.625" style="493"/>
    <col min="12794" max="12801" width="0" style="493" hidden="1" customWidth="1"/>
    <col min="12802" max="12802" width="3.75" style="493" customWidth="1"/>
    <col min="12803" max="12803" width="3.875" style="493" customWidth="1"/>
    <col min="12804" max="12804" width="3.75" style="493" customWidth="1"/>
    <col min="12805" max="12805" width="12.75" style="493" customWidth="1"/>
    <col min="12806" max="12806" width="52.75" style="493" customWidth="1"/>
    <col min="12807" max="12810" width="0" style="493" hidden="1" customWidth="1"/>
    <col min="12811" max="12811" width="12.25" style="493" customWidth="1"/>
    <col min="12812" max="12812" width="6.375" style="493" customWidth="1"/>
    <col min="12813" max="12813" width="12.25" style="493" customWidth="1"/>
    <col min="12814" max="12814" width="0" style="493" hidden="1" customWidth="1"/>
    <col min="12815" max="12815" width="3.75" style="493" customWidth="1"/>
    <col min="12816" max="12816" width="11.125" style="493" bestFit="1" customWidth="1"/>
    <col min="12817" max="12818" width="10.625" style="493"/>
    <col min="12819" max="12819" width="11.125" style="493" customWidth="1"/>
    <col min="12820" max="13049" width="10.625" style="493"/>
    <col min="13050" max="13057" width="0" style="493" hidden="1" customWidth="1"/>
    <col min="13058" max="13058" width="3.75" style="493" customWidth="1"/>
    <col min="13059" max="13059" width="3.875" style="493" customWidth="1"/>
    <col min="13060" max="13060" width="3.75" style="493" customWidth="1"/>
    <col min="13061" max="13061" width="12.75" style="493" customWidth="1"/>
    <col min="13062" max="13062" width="52.75" style="493" customWidth="1"/>
    <col min="13063" max="13066" width="0" style="493" hidden="1" customWidth="1"/>
    <col min="13067" max="13067" width="12.25" style="493" customWidth="1"/>
    <col min="13068" max="13068" width="6.375" style="493" customWidth="1"/>
    <col min="13069" max="13069" width="12.25" style="493" customWidth="1"/>
    <col min="13070" max="13070" width="0" style="493" hidden="1" customWidth="1"/>
    <col min="13071" max="13071" width="3.75" style="493" customWidth="1"/>
    <col min="13072" max="13072" width="11.125" style="493" bestFit="1" customWidth="1"/>
    <col min="13073" max="13074" width="10.625" style="493"/>
    <col min="13075" max="13075" width="11.125" style="493" customWidth="1"/>
    <col min="13076" max="13305" width="10.625" style="493"/>
    <col min="13306" max="13313" width="0" style="493" hidden="1" customWidth="1"/>
    <col min="13314" max="13314" width="3.75" style="493" customWidth="1"/>
    <col min="13315" max="13315" width="3.875" style="493" customWidth="1"/>
    <col min="13316" max="13316" width="3.75" style="493" customWidth="1"/>
    <col min="13317" max="13317" width="12.75" style="493" customWidth="1"/>
    <col min="13318" max="13318" width="52.75" style="493" customWidth="1"/>
    <col min="13319" max="13322" width="0" style="493" hidden="1" customWidth="1"/>
    <col min="13323" max="13323" width="12.25" style="493" customWidth="1"/>
    <col min="13324" max="13324" width="6.375" style="493" customWidth="1"/>
    <col min="13325" max="13325" width="12.25" style="493" customWidth="1"/>
    <col min="13326" max="13326" width="0" style="493" hidden="1" customWidth="1"/>
    <col min="13327" max="13327" width="3.75" style="493" customWidth="1"/>
    <col min="13328" max="13328" width="11.125" style="493" bestFit="1" customWidth="1"/>
    <col min="13329" max="13330" width="10.625" style="493"/>
    <col min="13331" max="13331" width="11.125" style="493" customWidth="1"/>
    <col min="13332" max="13561" width="10.625" style="493"/>
    <col min="13562" max="13569" width="0" style="493" hidden="1" customWidth="1"/>
    <col min="13570" max="13570" width="3.75" style="493" customWidth="1"/>
    <col min="13571" max="13571" width="3.875" style="493" customWidth="1"/>
    <col min="13572" max="13572" width="3.75" style="493" customWidth="1"/>
    <col min="13573" max="13573" width="12.75" style="493" customWidth="1"/>
    <col min="13574" max="13574" width="52.75" style="493" customWidth="1"/>
    <col min="13575" max="13578" width="0" style="493" hidden="1" customWidth="1"/>
    <col min="13579" max="13579" width="12.25" style="493" customWidth="1"/>
    <col min="13580" max="13580" width="6.375" style="493" customWidth="1"/>
    <col min="13581" max="13581" width="12.25" style="493" customWidth="1"/>
    <col min="13582" max="13582" width="0" style="493" hidden="1" customWidth="1"/>
    <col min="13583" max="13583" width="3.75" style="493" customWidth="1"/>
    <col min="13584" max="13584" width="11.125" style="493" bestFit="1" customWidth="1"/>
    <col min="13585" max="13586" width="10.625" style="493"/>
    <col min="13587" max="13587" width="11.125" style="493" customWidth="1"/>
    <col min="13588" max="13817" width="10.625" style="493"/>
    <col min="13818" max="13825" width="0" style="493" hidden="1" customWidth="1"/>
    <col min="13826" max="13826" width="3.75" style="493" customWidth="1"/>
    <col min="13827" max="13827" width="3.875" style="493" customWidth="1"/>
    <col min="13828" max="13828" width="3.75" style="493" customWidth="1"/>
    <col min="13829" max="13829" width="12.75" style="493" customWidth="1"/>
    <col min="13830" max="13830" width="52.75" style="493" customWidth="1"/>
    <col min="13831" max="13834" width="0" style="493" hidden="1" customWidth="1"/>
    <col min="13835" max="13835" width="12.25" style="493" customWidth="1"/>
    <col min="13836" max="13836" width="6.375" style="493" customWidth="1"/>
    <col min="13837" max="13837" width="12.25" style="493" customWidth="1"/>
    <col min="13838" max="13838" width="0" style="493" hidden="1" customWidth="1"/>
    <col min="13839" max="13839" width="3.75" style="493" customWidth="1"/>
    <col min="13840" max="13840" width="11.125" style="493" bestFit="1" customWidth="1"/>
    <col min="13841" max="13842" width="10.625" style="493"/>
    <col min="13843" max="13843" width="11.125" style="493" customWidth="1"/>
    <col min="13844" max="14073" width="10.625" style="493"/>
    <col min="14074" max="14081" width="0" style="493" hidden="1" customWidth="1"/>
    <col min="14082" max="14082" width="3.75" style="493" customWidth="1"/>
    <col min="14083" max="14083" width="3.875" style="493" customWidth="1"/>
    <col min="14084" max="14084" width="3.75" style="493" customWidth="1"/>
    <col min="14085" max="14085" width="12.75" style="493" customWidth="1"/>
    <col min="14086" max="14086" width="52.75" style="493" customWidth="1"/>
    <col min="14087" max="14090" width="0" style="493" hidden="1" customWidth="1"/>
    <col min="14091" max="14091" width="12.25" style="493" customWidth="1"/>
    <col min="14092" max="14092" width="6.375" style="493" customWidth="1"/>
    <col min="14093" max="14093" width="12.25" style="493" customWidth="1"/>
    <col min="14094" max="14094" width="0" style="493" hidden="1" customWidth="1"/>
    <col min="14095" max="14095" width="3.75" style="493" customWidth="1"/>
    <col min="14096" max="14096" width="11.125" style="493" bestFit="1" customWidth="1"/>
    <col min="14097" max="14098" width="10.625" style="493"/>
    <col min="14099" max="14099" width="11.125" style="493" customWidth="1"/>
    <col min="14100" max="14329" width="10.625" style="493"/>
    <col min="14330" max="14337" width="0" style="493" hidden="1" customWidth="1"/>
    <col min="14338" max="14338" width="3.75" style="493" customWidth="1"/>
    <col min="14339" max="14339" width="3.875" style="493" customWidth="1"/>
    <col min="14340" max="14340" width="3.75" style="493" customWidth="1"/>
    <col min="14341" max="14341" width="12.75" style="493" customWidth="1"/>
    <col min="14342" max="14342" width="52.75" style="493" customWidth="1"/>
    <col min="14343" max="14346" width="0" style="493" hidden="1" customWidth="1"/>
    <col min="14347" max="14347" width="12.25" style="493" customWidth="1"/>
    <col min="14348" max="14348" width="6.375" style="493" customWidth="1"/>
    <col min="14349" max="14349" width="12.25" style="493" customWidth="1"/>
    <col min="14350" max="14350" width="0" style="493" hidden="1" customWidth="1"/>
    <col min="14351" max="14351" width="3.75" style="493" customWidth="1"/>
    <col min="14352" max="14352" width="11.125" style="493" bestFit="1" customWidth="1"/>
    <col min="14353" max="14354" width="10.625" style="493"/>
    <col min="14355" max="14355" width="11.125" style="493" customWidth="1"/>
    <col min="14356" max="14585" width="10.625" style="493"/>
    <col min="14586" max="14593" width="0" style="493" hidden="1" customWidth="1"/>
    <col min="14594" max="14594" width="3.75" style="493" customWidth="1"/>
    <col min="14595" max="14595" width="3.875" style="493" customWidth="1"/>
    <col min="14596" max="14596" width="3.75" style="493" customWidth="1"/>
    <col min="14597" max="14597" width="12.75" style="493" customWidth="1"/>
    <col min="14598" max="14598" width="52.75" style="493" customWidth="1"/>
    <col min="14599" max="14602" width="0" style="493" hidden="1" customWidth="1"/>
    <col min="14603" max="14603" width="12.25" style="493" customWidth="1"/>
    <col min="14604" max="14604" width="6.375" style="493" customWidth="1"/>
    <col min="14605" max="14605" width="12.25" style="493" customWidth="1"/>
    <col min="14606" max="14606" width="0" style="493" hidden="1" customWidth="1"/>
    <col min="14607" max="14607" width="3.75" style="493" customWidth="1"/>
    <col min="14608" max="14608" width="11.125" style="493" bestFit="1" customWidth="1"/>
    <col min="14609" max="14610" width="10.625" style="493"/>
    <col min="14611" max="14611" width="11.125" style="493" customWidth="1"/>
    <col min="14612" max="14841" width="10.625" style="493"/>
    <col min="14842" max="14849" width="0" style="493" hidden="1" customWidth="1"/>
    <col min="14850" max="14850" width="3.75" style="493" customWidth="1"/>
    <col min="14851" max="14851" width="3.875" style="493" customWidth="1"/>
    <col min="14852" max="14852" width="3.75" style="493" customWidth="1"/>
    <col min="14853" max="14853" width="12.75" style="493" customWidth="1"/>
    <col min="14854" max="14854" width="52.75" style="493" customWidth="1"/>
    <col min="14855" max="14858" width="0" style="493" hidden="1" customWidth="1"/>
    <col min="14859" max="14859" width="12.25" style="493" customWidth="1"/>
    <col min="14860" max="14860" width="6.375" style="493" customWidth="1"/>
    <col min="14861" max="14861" width="12.25" style="493" customWidth="1"/>
    <col min="14862" max="14862" width="0" style="493" hidden="1" customWidth="1"/>
    <col min="14863" max="14863" width="3.75" style="493" customWidth="1"/>
    <col min="14864" max="14864" width="11.125" style="493" bestFit="1" customWidth="1"/>
    <col min="14865" max="14866" width="10.625" style="493"/>
    <col min="14867" max="14867" width="11.125" style="493" customWidth="1"/>
    <col min="14868" max="15097" width="10.625" style="493"/>
    <col min="15098" max="15105" width="0" style="493" hidden="1" customWidth="1"/>
    <col min="15106" max="15106" width="3.75" style="493" customWidth="1"/>
    <col min="15107" max="15107" width="3.875" style="493" customWidth="1"/>
    <col min="15108" max="15108" width="3.75" style="493" customWidth="1"/>
    <col min="15109" max="15109" width="12.75" style="493" customWidth="1"/>
    <col min="15110" max="15110" width="52.75" style="493" customWidth="1"/>
    <col min="15111" max="15114" width="0" style="493" hidden="1" customWidth="1"/>
    <col min="15115" max="15115" width="12.25" style="493" customWidth="1"/>
    <col min="15116" max="15116" width="6.375" style="493" customWidth="1"/>
    <col min="15117" max="15117" width="12.25" style="493" customWidth="1"/>
    <col min="15118" max="15118" width="0" style="493" hidden="1" customWidth="1"/>
    <col min="15119" max="15119" width="3.75" style="493" customWidth="1"/>
    <col min="15120" max="15120" width="11.125" style="493" bestFit="1" customWidth="1"/>
    <col min="15121" max="15122" width="10.625" style="493"/>
    <col min="15123" max="15123" width="11.125" style="493" customWidth="1"/>
    <col min="15124" max="15353" width="10.625" style="493"/>
    <col min="15354" max="15361" width="0" style="493" hidden="1" customWidth="1"/>
    <col min="15362" max="15362" width="3.75" style="493" customWidth="1"/>
    <col min="15363" max="15363" width="3.875" style="493" customWidth="1"/>
    <col min="15364" max="15364" width="3.75" style="493" customWidth="1"/>
    <col min="15365" max="15365" width="12.75" style="493" customWidth="1"/>
    <col min="15366" max="15366" width="52.75" style="493" customWidth="1"/>
    <col min="15367" max="15370" width="0" style="493" hidden="1" customWidth="1"/>
    <col min="15371" max="15371" width="12.25" style="493" customWidth="1"/>
    <col min="15372" max="15372" width="6.375" style="493" customWidth="1"/>
    <col min="15373" max="15373" width="12.25" style="493" customWidth="1"/>
    <col min="15374" max="15374" width="0" style="493" hidden="1" customWidth="1"/>
    <col min="15375" max="15375" width="3.75" style="493" customWidth="1"/>
    <col min="15376" max="15376" width="11.125" style="493" bestFit="1" customWidth="1"/>
    <col min="15377" max="15378" width="10.625" style="493"/>
    <col min="15379" max="15379" width="11.125" style="493" customWidth="1"/>
    <col min="15380" max="15609" width="10.625" style="493"/>
    <col min="15610" max="15617" width="0" style="493" hidden="1" customWidth="1"/>
    <col min="15618" max="15618" width="3.75" style="493" customWidth="1"/>
    <col min="15619" max="15619" width="3.875" style="493" customWidth="1"/>
    <col min="15620" max="15620" width="3.75" style="493" customWidth="1"/>
    <col min="15621" max="15621" width="12.75" style="493" customWidth="1"/>
    <col min="15622" max="15622" width="52.75" style="493" customWidth="1"/>
    <col min="15623" max="15626" width="0" style="493" hidden="1" customWidth="1"/>
    <col min="15627" max="15627" width="12.25" style="493" customWidth="1"/>
    <col min="15628" max="15628" width="6.375" style="493" customWidth="1"/>
    <col min="15629" max="15629" width="12.25" style="493" customWidth="1"/>
    <col min="15630" max="15630" width="0" style="493" hidden="1" customWidth="1"/>
    <col min="15631" max="15631" width="3.75" style="493" customWidth="1"/>
    <col min="15632" max="15632" width="11.125" style="493" bestFit="1" customWidth="1"/>
    <col min="15633" max="15634" width="10.625" style="493"/>
    <col min="15635" max="15635" width="11.125" style="493" customWidth="1"/>
    <col min="15636" max="15865" width="10.625" style="493"/>
    <col min="15866" max="15873" width="0" style="493" hidden="1" customWidth="1"/>
    <col min="15874" max="15874" width="3.75" style="493" customWidth="1"/>
    <col min="15875" max="15875" width="3.875" style="493" customWidth="1"/>
    <col min="15876" max="15876" width="3.75" style="493" customWidth="1"/>
    <col min="15877" max="15877" width="12.75" style="493" customWidth="1"/>
    <col min="15878" max="15878" width="52.75" style="493" customWidth="1"/>
    <col min="15879" max="15882" width="0" style="493" hidden="1" customWidth="1"/>
    <col min="15883" max="15883" width="12.25" style="493" customWidth="1"/>
    <col min="15884" max="15884" width="6.375" style="493" customWidth="1"/>
    <col min="15885" max="15885" width="12.25" style="493" customWidth="1"/>
    <col min="15886" max="15886" width="0" style="493" hidden="1" customWidth="1"/>
    <col min="15887" max="15887" width="3.75" style="493" customWidth="1"/>
    <col min="15888" max="15888" width="11.125" style="493" bestFit="1" customWidth="1"/>
    <col min="15889" max="15890" width="10.625" style="493"/>
    <col min="15891" max="15891" width="11.125" style="493" customWidth="1"/>
    <col min="15892" max="16121" width="10.625" style="493"/>
    <col min="16122" max="16129" width="0" style="493" hidden="1" customWidth="1"/>
    <col min="16130" max="16130" width="3.75" style="493" customWidth="1"/>
    <col min="16131" max="16131" width="3.875" style="493" customWidth="1"/>
    <col min="16132" max="16132" width="3.75" style="493" customWidth="1"/>
    <col min="16133" max="16133" width="12.75" style="493" customWidth="1"/>
    <col min="16134" max="16134" width="52.75" style="493" customWidth="1"/>
    <col min="16135" max="16138" width="0" style="493" hidden="1" customWidth="1"/>
    <col min="16139" max="16139" width="12.25" style="493" customWidth="1"/>
    <col min="16140" max="16140" width="6.375" style="493" customWidth="1"/>
    <col min="16141" max="16141" width="12.25" style="493" customWidth="1"/>
    <col min="16142" max="16142" width="0" style="493" hidden="1" customWidth="1"/>
    <col min="16143" max="16143" width="3.75" style="493" customWidth="1"/>
    <col min="16144" max="16144" width="11.125" style="493" bestFit="1" customWidth="1"/>
    <col min="16145" max="16146" width="10.625" style="493"/>
    <col min="16147" max="16147" width="11.125" style="493" customWidth="1"/>
    <col min="16148" max="16384" width="10.625" style="493"/>
  </cols>
  <sheetData>
    <row r="1" spans="1:29" hidden="1">
      <c r="Q1" s="552"/>
      <c r="R1" s="552"/>
    </row>
    <row r="2" spans="1:29" hidden="1">
      <c r="U2" s="552"/>
    </row>
    <row r="3" spans="1:29" hidden="1"/>
    <row r="4" spans="1:29" ht="3.15" customHeight="1">
      <c r="J4" s="499"/>
      <c r="K4" s="499"/>
      <c r="L4" s="494"/>
      <c r="M4" s="494"/>
      <c r="N4" s="494"/>
      <c r="O4" s="502"/>
      <c r="P4" s="502"/>
      <c r="Q4" s="502"/>
      <c r="R4" s="502"/>
      <c r="S4" s="502"/>
      <c r="T4" s="502"/>
      <c r="U4" s="502"/>
    </row>
    <row r="5" spans="1:29" ht="26.1" customHeight="1">
      <c r="J5" s="499"/>
      <c r="K5" s="499"/>
      <c r="L5" s="1294" t="s">
        <v>717</v>
      </c>
      <c r="M5" s="1294"/>
      <c r="N5" s="1294"/>
      <c r="O5" s="1294"/>
      <c r="P5" s="1294"/>
      <c r="Q5" s="1294"/>
      <c r="R5" s="1294"/>
      <c r="S5" s="1294"/>
      <c r="T5" s="1294"/>
      <c r="U5" s="633"/>
    </row>
    <row r="6" spans="1:29" ht="3.15" customHeight="1">
      <c r="J6" s="499"/>
      <c r="K6" s="499"/>
      <c r="L6" s="494"/>
      <c r="M6" s="494"/>
      <c r="N6" s="494"/>
      <c r="O6" s="498"/>
      <c r="P6" s="498"/>
      <c r="Q6" s="498"/>
      <c r="R6" s="498"/>
      <c r="S6" s="498"/>
      <c r="T6" s="498"/>
      <c r="U6" s="498"/>
      <c r="V6" s="502"/>
    </row>
    <row r="7" spans="1:29"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9"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551"/>
      <c r="V8" s="551"/>
      <c r="W8" s="489"/>
      <c r="X8" s="559"/>
      <c r="Y8" s="559"/>
      <c r="Z8" s="559"/>
      <c r="AA8" s="559"/>
      <c r="AB8" s="559"/>
      <c r="AC8" s="559"/>
    </row>
    <row r="9" spans="1:29" s="539" customFormat="1" ht="22.8">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551"/>
      <c r="V9" s="551"/>
      <c r="W9" s="489"/>
      <c r="X9" s="559"/>
      <c r="Y9" s="559"/>
      <c r="Z9" s="559"/>
      <c r="AA9" s="559"/>
      <c r="AB9" s="559"/>
      <c r="AC9" s="559"/>
    </row>
    <row r="10" spans="1:29"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29" s="539" customFormat="1" ht="11.4" hidden="1">
      <c r="A11" s="559"/>
      <c r="B11" s="559"/>
      <c r="C11" s="559"/>
      <c r="D11" s="559"/>
      <c r="E11" s="559"/>
      <c r="F11" s="559"/>
      <c r="G11" s="559"/>
      <c r="H11" s="559"/>
      <c r="L11" s="1295"/>
      <c r="M11" s="1295"/>
      <c r="N11" s="536"/>
      <c r="O11" s="551"/>
      <c r="P11" s="551"/>
      <c r="Q11" s="551"/>
      <c r="R11" s="551"/>
      <c r="S11" s="551"/>
      <c r="T11" s="551"/>
      <c r="U11" s="557" t="s">
        <v>371</v>
      </c>
      <c r="X11" s="559"/>
      <c r="Y11" s="559"/>
      <c r="Z11" s="559"/>
      <c r="AA11" s="559"/>
      <c r="AB11" s="559"/>
      <c r="AC11" s="559"/>
    </row>
    <row r="12" spans="1:29">
      <c r="J12" s="499"/>
      <c r="K12" s="499"/>
      <c r="L12" s="494"/>
      <c r="M12" s="494"/>
      <c r="N12" s="472"/>
      <c r="O12" s="1302"/>
      <c r="P12" s="1302"/>
      <c r="Q12" s="1302"/>
      <c r="R12" s="1302"/>
      <c r="S12" s="1302"/>
      <c r="T12" s="1302"/>
      <c r="U12" s="1302"/>
    </row>
    <row r="13" spans="1:29">
      <c r="J13" s="499"/>
      <c r="K13" s="499"/>
      <c r="L13" s="1227" t="s">
        <v>445</v>
      </c>
      <c r="M13" s="1227"/>
      <c r="N13" s="1227"/>
      <c r="O13" s="1227"/>
      <c r="P13" s="1227"/>
      <c r="Q13" s="1227"/>
      <c r="R13" s="1227"/>
      <c r="S13" s="1227"/>
      <c r="T13" s="1227"/>
      <c r="U13" s="1227"/>
      <c r="V13" s="1227"/>
      <c r="W13" s="1227" t="s">
        <v>446</v>
      </c>
    </row>
    <row r="14" spans="1:29" ht="14.25" customHeight="1">
      <c r="J14" s="499"/>
      <c r="K14" s="499"/>
      <c r="L14" s="1308" t="s">
        <v>91</v>
      </c>
      <c r="M14" s="1308" t="s">
        <v>602</v>
      </c>
      <c r="N14" s="630"/>
      <c r="O14" s="1309" t="s">
        <v>604</v>
      </c>
      <c r="P14" s="1310"/>
      <c r="Q14" s="1310"/>
      <c r="R14" s="1310"/>
      <c r="S14" s="1310"/>
      <c r="T14" s="1311"/>
      <c r="U14" s="1291" t="s">
        <v>339</v>
      </c>
      <c r="V14" s="1305" t="s">
        <v>274</v>
      </c>
      <c r="W14" s="1227"/>
    </row>
    <row r="15" spans="1:29" ht="14.25" customHeight="1">
      <c r="J15" s="499"/>
      <c r="K15" s="499"/>
      <c r="L15" s="1308"/>
      <c r="M15" s="1308"/>
      <c r="N15" s="631"/>
      <c r="O15" s="1314" t="s">
        <v>578</v>
      </c>
      <c r="P15" s="1312" t="s">
        <v>270</v>
      </c>
      <c r="Q15" s="1313"/>
      <c r="R15" s="1288" t="s">
        <v>615</v>
      </c>
      <c r="S15" s="1289"/>
      <c r="T15" s="1290"/>
      <c r="U15" s="1292"/>
      <c r="V15" s="1306"/>
      <c r="W15" s="1227"/>
    </row>
    <row r="16" spans="1:29" ht="33.75" customHeight="1">
      <c r="J16" s="499"/>
      <c r="K16" s="499"/>
      <c r="L16" s="1308"/>
      <c r="M16" s="1308"/>
      <c r="N16" s="632"/>
      <c r="O16" s="1315"/>
      <c r="P16" s="505" t="s">
        <v>579</v>
      </c>
      <c r="Q16" s="505" t="s">
        <v>6</v>
      </c>
      <c r="R16" s="506" t="s">
        <v>273</v>
      </c>
      <c r="S16" s="1303" t="s">
        <v>272</v>
      </c>
      <c r="T16" s="1304"/>
      <c r="U16" s="1293"/>
      <c r="V16" s="1307"/>
      <c r="W16" s="1227"/>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6">
        <f ca="1">OFFSET(S17,0,-1)+1</f>
        <v>7</v>
      </c>
      <c r="T17" s="1296"/>
      <c r="U17" s="617">
        <f ca="1">OFFSET(U17,0,-2)+1</f>
        <v>8</v>
      </c>
      <c r="V17" s="618">
        <f ca="1">OFFSET(V17,0,-1)</f>
        <v>8</v>
      </c>
      <c r="W17" s="617">
        <f ca="1">OFFSET(W17,0,-1)+1</f>
        <v>9</v>
      </c>
    </row>
    <row r="18" spans="1:29" ht="22.8">
      <c r="A18" s="1279">
        <v>1</v>
      </c>
      <c r="B18" s="813"/>
      <c r="C18" s="813"/>
      <c r="D18" s="813"/>
      <c r="E18" s="814"/>
      <c r="F18" s="815"/>
      <c r="G18" s="815"/>
      <c r="H18" s="815"/>
      <c r="I18" s="816"/>
      <c r="J18" s="811"/>
      <c r="K18" s="818"/>
      <c r="L18" s="562">
        <f>mergeValue(A18)</f>
        <v>1</v>
      </c>
      <c r="M18" s="610" t="s">
        <v>19</v>
      </c>
      <c r="N18" s="615"/>
      <c r="O18" s="1280"/>
      <c r="P18" s="1280"/>
      <c r="Q18" s="1280"/>
      <c r="R18" s="1280"/>
      <c r="S18" s="1280"/>
      <c r="T18" s="1280"/>
      <c r="U18" s="1280"/>
      <c r="V18" s="1280"/>
      <c r="W18" s="1129" t="s">
        <v>718</v>
      </c>
      <c r="Y18" s="558"/>
      <c r="Z18" s="558" t="str">
        <f t="shared" ref="Z18:Z31" si="0">IF(M18="","",M18 )</f>
        <v>Наименование тарифа</v>
      </c>
      <c r="AA18" s="558"/>
      <c r="AB18" s="558"/>
      <c r="AC18" s="558"/>
    </row>
    <row r="19" spans="1:29" ht="34.200000000000003">
      <c r="A19" s="1279"/>
      <c r="B19" s="1279">
        <v>1</v>
      </c>
      <c r="C19" s="813"/>
      <c r="D19" s="813"/>
      <c r="E19" s="815"/>
      <c r="F19" s="815"/>
      <c r="G19" s="815"/>
      <c r="H19" s="815"/>
      <c r="I19" s="810"/>
      <c r="J19" s="809"/>
      <c r="K19" s="812"/>
      <c r="L19" s="562" t="str">
        <f>mergeValue(A19) &amp;"."&amp; mergeValue(B19)</f>
        <v>1.1</v>
      </c>
      <c r="M19" s="516" t="s">
        <v>15</v>
      </c>
      <c r="N19" s="615"/>
      <c r="O19" s="1280"/>
      <c r="P19" s="1280"/>
      <c r="Q19" s="1280"/>
      <c r="R19" s="1280"/>
      <c r="S19" s="1280"/>
      <c r="T19" s="1280"/>
      <c r="U19" s="1280"/>
      <c r="V19" s="1280"/>
      <c r="W19" s="1129" t="s">
        <v>459</v>
      </c>
      <c r="Y19" s="558"/>
      <c r="Z19" s="558" t="str">
        <f t="shared" si="0"/>
        <v>Территория действия тарифа</v>
      </c>
      <c r="AA19" s="558"/>
      <c r="AB19" s="558"/>
      <c r="AC19" s="558"/>
    </row>
    <row r="20" spans="1:29" ht="22.8">
      <c r="A20" s="1279"/>
      <c r="B20" s="1279"/>
      <c r="C20" s="1279">
        <v>1</v>
      </c>
      <c r="D20" s="813"/>
      <c r="E20" s="815"/>
      <c r="F20" s="815"/>
      <c r="G20" s="815"/>
      <c r="H20" s="815"/>
      <c r="I20" s="817"/>
      <c r="J20" s="809"/>
      <c r="K20" s="812"/>
      <c r="L20" s="562" t="str">
        <f>mergeValue(A20) &amp;"."&amp; mergeValue(B20)&amp;"."&amp; mergeValue(C20)</f>
        <v>1.1.1</v>
      </c>
      <c r="M20" s="517" t="s">
        <v>7</v>
      </c>
      <c r="N20" s="615"/>
      <c r="O20" s="1280"/>
      <c r="P20" s="1280"/>
      <c r="Q20" s="1280"/>
      <c r="R20" s="1280"/>
      <c r="S20" s="1280"/>
      <c r="T20" s="1280"/>
      <c r="U20" s="1280"/>
      <c r="V20" s="1280"/>
      <c r="W20" s="1129" t="s">
        <v>600</v>
      </c>
      <c r="Y20" s="558"/>
      <c r="Z20" s="558" t="str">
        <f t="shared" si="0"/>
        <v xml:space="preserve">Наименование системы теплоснабжения </v>
      </c>
      <c r="AA20" s="558"/>
      <c r="AB20" s="558"/>
      <c r="AC20" s="558"/>
    </row>
    <row r="21" spans="1:29" ht="22.8">
      <c r="A21" s="1279"/>
      <c r="B21" s="1279"/>
      <c r="C21" s="1279"/>
      <c r="D21" s="1279">
        <v>1</v>
      </c>
      <c r="E21" s="815"/>
      <c r="F21" s="815"/>
      <c r="G21" s="815"/>
      <c r="H21" s="815"/>
      <c r="I21" s="817"/>
      <c r="J21" s="809"/>
      <c r="K21" s="812"/>
      <c r="L21" s="562" t="str">
        <f>mergeValue(A21) &amp;"."&amp; mergeValue(B21)&amp;"."&amp; mergeValue(C21)&amp;"."&amp; mergeValue(D21)</f>
        <v>1.1.1.1</v>
      </c>
      <c r="M21" s="518" t="s">
        <v>21</v>
      </c>
      <c r="N21" s="615"/>
      <c r="O21" s="1280"/>
      <c r="P21" s="1280"/>
      <c r="Q21" s="1280"/>
      <c r="R21" s="1280"/>
      <c r="S21" s="1280"/>
      <c r="T21" s="1280"/>
      <c r="U21" s="1280"/>
      <c r="V21" s="1280"/>
      <c r="W21" s="1129" t="s">
        <v>601</v>
      </c>
      <c r="Y21" s="558"/>
      <c r="Z21" s="558" t="str">
        <f t="shared" si="0"/>
        <v xml:space="preserve">Источник тепловой энергии  </v>
      </c>
      <c r="AA21" s="558"/>
      <c r="AB21" s="558"/>
      <c r="AC21" s="558"/>
    </row>
    <row r="22" spans="1:29" ht="79.8">
      <c r="A22" s="1279"/>
      <c r="B22" s="1279"/>
      <c r="C22" s="1279"/>
      <c r="D22" s="1279"/>
      <c r="E22" s="1279">
        <v>1</v>
      </c>
      <c r="F22" s="815"/>
      <c r="G22" s="815"/>
      <c r="H22" s="813">
        <v>1</v>
      </c>
      <c r="I22" s="1279">
        <v>1</v>
      </c>
      <c r="J22" s="815"/>
      <c r="K22" s="820"/>
      <c r="L22" s="562" t="str">
        <f>mergeValue(A22) &amp;"."&amp; mergeValue(B22)&amp;"."&amp; mergeValue(C22)&amp;"."&amp; mergeValue(D22)&amp;"."&amp; mergeValue(E22)</f>
        <v>1.1.1.1.1</v>
      </c>
      <c r="M22" s="524" t="s">
        <v>8</v>
      </c>
      <c r="N22" s="615"/>
      <c r="O22" s="1281"/>
      <c r="P22" s="1281"/>
      <c r="Q22" s="1281"/>
      <c r="R22" s="1281"/>
      <c r="S22" s="1281"/>
      <c r="T22" s="1281"/>
      <c r="U22" s="1281"/>
      <c r="V22" s="1281"/>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45.6">
      <c r="A23" s="1279"/>
      <c r="B23" s="1279"/>
      <c r="C23" s="1279"/>
      <c r="D23" s="1279"/>
      <c r="E23" s="1279"/>
      <c r="F23" s="1279">
        <v>1</v>
      </c>
      <c r="G23" s="813"/>
      <c r="H23" s="813"/>
      <c r="I23" s="1279"/>
      <c r="J23" s="1279">
        <v>1</v>
      </c>
      <c r="K23" s="821"/>
      <c r="L23" s="562" t="str">
        <f>mergeValue(A23) &amp;"."&amp; mergeValue(B23)&amp;"."&amp; mergeValue(C23)&amp;"."&amp; mergeValue(D23)&amp;"."&amp; mergeValue(E23)&amp;"."&amp; mergeValue(F23)</f>
        <v>1.1.1.1.1.1</v>
      </c>
      <c r="M23" s="525" t="s">
        <v>9</v>
      </c>
      <c r="N23" s="615"/>
      <c r="O23" s="1282"/>
      <c r="P23" s="1283"/>
      <c r="Q23" s="1283"/>
      <c r="R23" s="1283"/>
      <c r="S23" s="1283"/>
      <c r="T23" s="1283"/>
      <c r="U23" s="1283"/>
      <c r="V23" s="1284"/>
      <c r="W23" s="1129" t="s">
        <v>720</v>
      </c>
      <c r="Y23" s="558"/>
      <c r="Z23" s="558" t="str">
        <f t="shared" si="0"/>
        <v>Группа потребителей</v>
      </c>
      <c r="AA23" s="558"/>
      <c r="AB23" s="558"/>
      <c r="AC23" s="558"/>
    </row>
    <row r="24" spans="1:29" ht="122.1" customHeight="1">
      <c r="A24" s="1279"/>
      <c r="B24" s="1279"/>
      <c r="C24" s="1279"/>
      <c r="D24" s="1279"/>
      <c r="E24" s="1279"/>
      <c r="F24" s="1279"/>
      <c r="G24" s="813">
        <v>1</v>
      </c>
      <c r="H24" s="813"/>
      <c r="I24" s="1279"/>
      <c r="J24" s="1279"/>
      <c r="K24" s="821">
        <v>1</v>
      </c>
      <c r="L24" s="562" t="str">
        <f>mergeValue(A24) &amp;"."&amp; mergeValue(B24)&amp;"."&amp; mergeValue(C24)&amp;"."&amp; mergeValue(D24)&amp;"."&amp; mergeValue(E24)&amp;"."&amp; mergeValue(F24)&amp;"."&amp; mergeValue(G24)</f>
        <v>1.1.1.1.1.1.1</v>
      </c>
      <c r="M24" s="1088"/>
      <c r="N24" s="615"/>
      <c r="O24" s="532"/>
      <c r="P24" s="532"/>
      <c r="Q24" s="1040"/>
      <c r="R24" s="1286"/>
      <c r="S24" s="1287" t="s">
        <v>83</v>
      </c>
      <c r="T24" s="1286"/>
      <c r="U24" s="1287" t="s">
        <v>84</v>
      </c>
      <c r="V24" s="532"/>
      <c r="W24" s="1297" t="s">
        <v>721</v>
      </c>
      <c r="X24" s="554" t="str">
        <f>strCheckDate(O25:V25)</f>
        <v/>
      </c>
      <c r="Y24" s="558"/>
      <c r="Z24" s="558" t="str">
        <f t="shared" si="0"/>
        <v/>
      </c>
      <c r="AA24" s="558"/>
      <c r="AB24" s="558"/>
      <c r="AC24" s="558"/>
    </row>
    <row r="25" spans="1:29" ht="11.4" hidden="1">
      <c r="A25" s="1279"/>
      <c r="B25" s="1279"/>
      <c r="C25" s="1279"/>
      <c r="D25" s="1279"/>
      <c r="E25" s="1279"/>
      <c r="F25" s="1279"/>
      <c r="G25" s="813"/>
      <c r="H25" s="813"/>
      <c r="I25" s="1279"/>
      <c r="J25" s="1279"/>
      <c r="K25" s="821"/>
      <c r="L25" s="569"/>
      <c r="M25" s="615"/>
      <c r="N25" s="615"/>
      <c r="O25" s="532"/>
      <c r="P25" s="532"/>
      <c r="Q25" s="553" t="str">
        <f>R24 &amp; "-" &amp; T24</f>
        <v>-</v>
      </c>
      <c r="R25" s="1286"/>
      <c r="S25" s="1287"/>
      <c r="T25" s="1286"/>
      <c r="U25" s="1287"/>
      <c r="V25" s="532"/>
      <c r="W25" s="1298"/>
      <c r="Y25" s="558"/>
      <c r="Z25" s="558" t="str">
        <f t="shared" si="0"/>
        <v/>
      </c>
      <c r="AA25" s="558"/>
      <c r="AB25" s="558"/>
      <c r="AC25" s="558"/>
    </row>
    <row r="26" spans="1:29" ht="15" customHeight="1">
      <c r="A26" s="1279"/>
      <c r="B26" s="1279"/>
      <c r="C26" s="1279"/>
      <c r="D26" s="1279"/>
      <c r="E26" s="1279"/>
      <c r="F26" s="1279"/>
      <c r="G26" s="815"/>
      <c r="H26" s="813"/>
      <c r="I26" s="1279"/>
      <c r="J26" s="1279"/>
      <c r="K26" s="820"/>
      <c r="L26" s="508"/>
      <c r="M26" s="527" t="s">
        <v>24</v>
      </c>
      <c r="N26" s="534"/>
      <c r="O26" s="534"/>
      <c r="P26" s="534"/>
      <c r="Q26" s="534"/>
      <c r="R26" s="534"/>
      <c r="S26" s="534"/>
      <c r="T26" s="534"/>
      <c r="U26" s="534"/>
      <c r="V26" s="530"/>
      <c r="W26" s="1299"/>
      <c r="Y26" s="558"/>
      <c r="Z26" s="558" t="str">
        <f t="shared" si="0"/>
        <v>Добавить вид теплоносителя (параметры теплоносителя)</v>
      </c>
      <c r="AA26" s="558"/>
      <c r="AB26" s="558"/>
      <c r="AC26" s="558"/>
    </row>
    <row r="27" spans="1:29" ht="15" customHeight="1">
      <c r="A27" s="1279"/>
      <c r="B27" s="1279"/>
      <c r="C27" s="1279"/>
      <c r="D27" s="1279"/>
      <c r="E27" s="1279"/>
      <c r="F27" s="815"/>
      <c r="G27" s="815"/>
      <c r="H27" s="813"/>
      <c r="I27" s="127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79"/>
      <c r="B28" s="1279"/>
      <c r="C28" s="1279"/>
      <c r="D28" s="127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79"/>
      <c r="B29" s="1279"/>
      <c r="C29" s="127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79"/>
      <c r="B30" s="127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7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4">
      <c r="A33" s="493"/>
      <c r="B33" s="493"/>
      <c r="C33" s="493"/>
      <c r="D33" s="493"/>
      <c r="E33" s="493"/>
      <c r="F33" s="493"/>
      <c r="G33" s="493"/>
      <c r="H33" s="493"/>
      <c r="I33" s="493"/>
      <c r="J33" s="493"/>
      <c r="K33" s="493"/>
      <c r="X33" s="493"/>
      <c r="Y33" s="493"/>
      <c r="Z33" s="493"/>
      <c r="AA33" s="493"/>
      <c r="AB33" s="493"/>
      <c r="AC33" s="493"/>
    </row>
    <row r="34" spans="1:29"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625" defaultRowHeight="13.8"/>
  <cols>
    <col min="1" max="1" width="3.75" style="962" hidden="1" customWidth="1"/>
    <col min="2" max="4" width="3.75" style="956" hidden="1" customWidth="1"/>
    <col min="5" max="5" width="3.75" style="760" customWidth="1"/>
    <col min="6" max="6" width="9.75" style="938" customWidth="1"/>
    <col min="7" max="7" width="37.75" style="938" customWidth="1"/>
    <col min="8" max="8" width="66.875" style="938" customWidth="1"/>
    <col min="9" max="9" width="115.75" style="938" customWidth="1"/>
    <col min="10" max="11" width="10.625" style="956"/>
    <col min="12" max="12" width="11.125" style="956" customWidth="1"/>
    <col min="13" max="20" width="10.625" style="956"/>
    <col min="21" max="16384" width="10.625" style="938"/>
  </cols>
  <sheetData>
    <row r="1" spans="1:20" ht="3.15" customHeight="1">
      <c r="A1" s="962" t="s">
        <v>48</v>
      </c>
    </row>
    <row r="2" spans="1:20" ht="22.2">
      <c r="F2" s="1273" t="s">
        <v>470</v>
      </c>
      <c r="G2" s="1274"/>
      <c r="H2" s="1275"/>
      <c r="I2" s="757"/>
    </row>
    <row r="3" spans="1:20" ht="3.15" customHeight="1"/>
    <row r="4" spans="1:20" s="955" customFormat="1" ht="11.4">
      <c r="A4" s="961"/>
      <c r="B4" s="961"/>
      <c r="C4" s="961"/>
      <c r="D4" s="961"/>
      <c r="F4" s="1227" t="s">
        <v>445</v>
      </c>
      <c r="G4" s="1227"/>
      <c r="H4" s="1227"/>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15"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600000000000001">
      <c r="A7" s="961"/>
      <c r="B7" s="961"/>
      <c r="C7" s="961"/>
      <c r="D7" s="961"/>
      <c r="F7" s="977">
        <v>1</v>
      </c>
      <c r="G7" s="766" t="s">
        <v>471</v>
      </c>
      <c r="H7" s="975" t="str">
        <f>IF(dateCh="","",dateCh)</f>
        <v>30.08.2021</v>
      </c>
      <c r="I7" s="767" t="s">
        <v>472</v>
      </c>
      <c r="J7" s="584"/>
      <c r="K7" s="961"/>
      <c r="L7" s="961"/>
      <c r="M7" s="961"/>
      <c r="N7" s="961"/>
      <c r="O7" s="961"/>
      <c r="P7" s="961"/>
      <c r="Q7" s="961"/>
      <c r="R7" s="961"/>
      <c r="S7" s="961"/>
      <c r="T7" s="961"/>
    </row>
    <row r="8" spans="1:20" s="955" customFormat="1" ht="45.6">
      <c r="A8" s="1277">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8">
      <c r="A9" s="1277"/>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8">
      <c r="A10" s="1277"/>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600000000000001">
      <c r="A11" s="1277"/>
      <c r="B11" s="1277">
        <v>1</v>
      </c>
      <c r="C11" s="971"/>
      <c r="D11" s="971"/>
      <c r="F11" s="977" t="str">
        <f>"4."&amp;mergeValue(A11) &amp;"."&amp;mergeValue(B11)</f>
        <v>4.1.1</v>
      </c>
      <c r="G11" s="778" t="s">
        <v>570</v>
      </c>
      <c r="H11" s="975" t="str">
        <f>IF(region_name="","",region_name)</f>
        <v>г.Санкт-Петербург</v>
      </c>
      <c r="I11" s="767" t="s">
        <v>478</v>
      </c>
      <c r="J11" s="584"/>
      <c r="K11" s="961"/>
      <c r="L11" s="961"/>
      <c r="M11" s="961"/>
      <c r="N11" s="961"/>
      <c r="O11" s="961"/>
      <c r="P11" s="961"/>
      <c r="Q11" s="961"/>
      <c r="R11" s="961"/>
      <c r="S11" s="961"/>
      <c r="T11" s="961"/>
    </row>
    <row r="12" spans="1:20" s="955" customFormat="1" ht="22.8">
      <c r="A12" s="1277"/>
      <c r="B12" s="1277"/>
      <c r="C12" s="1277">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15" customHeight="1">
      <c r="A13" s="1277"/>
      <c r="B13" s="1277"/>
      <c r="C13" s="1277"/>
      <c r="D13" s="971">
        <v>1</v>
      </c>
      <c r="F13" s="977" t="str">
        <f>"4."&amp;mergeValue(A13) &amp;"."&amp;mergeValue(B13)&amp;"."&amp;mergeValue(C13)&amp;"."&amp;mergeValue(D13)</f>
        <v>4.1.1.1.1</v>
      </c>
      <c r="G13" s="769" t="s">
        <v>477</v>
      </c>
      <c r="H13" s="975"/>
      <c r="I13" s="1278" t="s">
        <v>569</v>
      </c>
      <c r="J13" s="584"/>
      <c r="K13" s="961"/>
      <c r="L13" s="961"/>
      <c r="M13" s="961"/>
      <c r="N13" s="961"/>
      <c r="O13" s="961"/>
      <c r="P13" s="961"/>
      <c r="Q13" s="961"/>
      <c r="R13" s="961"/>
      <c r="S13" s="961"/>
      <c r="T13" s="961"/>
    </row>
    <row r="14" spans="1:20" s="955" customFormat="1" ht="18.600000000000001">
      <c r="A14" s="1277"/>
      <c r="B14" s="1277"/>
      <c r="C14" s="1277"/>
      <c r="D14" s="971"/>
      <c r="F14" s="770"/>
      <c r="G14" s="948" t="s">
        <v>4</v>
      </c>
      <c r="H14" s="593"/>
      <c r="I14" s="1278"/>
      <c r="J14" s="584"/>
      <c r="K14" s="961"/>
      <c r="L14" s="961"/>
      <c r="M14" s="961"/>
      <c r="N14" s="961"/>
      <c r="O14" s="961"/>
      <c r="P14" s="961"/>
      <c r="Q14" s="961"/>
      <c r="R14" s="961"/>
      <c r="S14" s="961"/>
      <c r="T14" s="961"/>
    </row>
    <row r="15" spans="1:20" s="955" customFormat="1" ht="18.600000000000001">
      <c r="A15" s="1277"/>
      <c r="B15" s="1277"/>
      <c r="C15" s="971"/>
      <c r="D15" s="971"/>
      <c r="F15" s="603"/>
      <c r="G15" s="546" t="s">
        <v>401</v>
      </c>
      <c r="H15" s="604"/>
      <c r="I15" s="605"/>
      <c r="J15" s="584"/>
      <c r="K15" s="961"/>
      <c r="L15" s="961"/>
      <c r="M15" s="961"/>
      <c r="N15" s="961"/>
      <c r="O15" s="961"/>
      <c r="P15" s="961"/>
      <c r="Q15" s="961"/>
      <c r="R15" s="961"/>
      <c r="S15" s="961"/>
      <c r="T15" s="961"/>
    </row>
    <row r="16" spans="1:20" s="955" customFormat="1" ht="18.600000000000001">
      <c r="A16" s="1277"/>
      <c r="B16" s="961"/>
      <c r="C16" s="961"/>
      <c r="D16" s="961"/>
      <c r="F16" s="770"/>
      <c r="G16" s="696" t="s">
        <v>483</v>
      </c>
      <c r="H16" s="771"/>
      <c r="I16" s="772"/>
      <c r="J16" s="584"/>
      <c r="K16" s="961"/>
      <c r="L16" s="961"/>
      <c r="M16" s="961"/>
      <c r="N16" s="961"/>
      <c r="O16" s="961"/>
      <c r="P16" s="961"/>
      <c r="Q16" s="961"/>
      <c r="R16" s="961"/>
      <c r="S16" s="961"/>
      <c r="T16" s="961"/>
    </row>
    <row r="17" spans="1:20" s="955" customFormat="1" ht="18.600000000000001">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15"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625" defaultRowHeight="13.8"/>
  <cols>
    <col min="1" max="6" width="10.625" style="956" hidden="1" customWidth="1"/>
    <col min="7" max="8" width="9.125" style="962" hidden="1" customWidth="1"/>
    <col min="9" max="9" width="3.75" style="944" customWidth="1"/>
    <col min="10" max="11" width="3.75" style="760" customWidth="1"/>
    <col min="12" max="12" width="12.75" style="938" customWidth="1"/>
    <col min="13" max="13" width="44.75" style="938" customWidth="1"/>
    <col min="14" max="14" width="1.75" style="938" hidden="1" customWidth="1"/>
    <col min="15" max="15" width="29.75" style="938" hidden="1" customWidth="1"/>
    <col min="16" max="17" width="23.75" style="938" hidden="1" customWidth="1"/>
    <col min="18" max="18" width="11.75" style="938" customWidth="1"/>
    <col min="19" max="19" width="3.75" style="938" customWidth="1"/>
    <col min="20" max="20" width="11.75" style="938" customWidth="1"/>
    <col min="21" max="21" width="8.625" style="938" hidden="1" customWidth="1"/>
    <col min="22" max="22" width="4.75" style="938" customWidth="1"/>
    <col min="23" max="23" width="115.75" style="938" customWidth="1"/>
    <col min="24" max="25" width="10.625" style="956"/>
    <col min="26" max="26" width="11.125" style="956" customWidth="1"/>
    <col min="27" max="34" width="10.625" style="956"/>
    <col min="35" max="256" width="10.625" style="938"/>
    <col min="257" max="264" width="0" style="938" hidden="1" customWidth="1"/>
    <col min="265" max="265" width="3.75" style="938" customWidth="1"/>
    <col min="266" max="266" width="3.875" style="938" customWidth="1"/>
    <col min="267" max="267" width="3.75" style="938" customWidth="1"/>
    <col min="268" max="268" width="12.75" style="938" customWidth="1"/>
    <col min="269" max="269" width="52.75" style="938" customWidth="1"/>
    <col min="270" max="273" width="0" style="938" hidden="1" customWidth="1"/>
    <col min="274" max="274" width="12.25" style="938" customWidth="1"/>
    <col min="275" max="275" width="6.375" style="938" customWidth="1"/>
    <col min="276" max="276" width="12.25" style="938" customWidth="1"/>
    <col min="277" max="277" width="0" style="938" hidden="1" customWidth="1"/>
    <col min="278" max="278" width="3.75" style="938" customWidth="1"/>
    <col min="279" max="279" width="11.125" style="938" bestFit="1" customWidth="1"/>
    <col min="280" max="281" width="10.625" style="938"/>
    <col min="282" max="282" width="11.125" style="938" customWidth="1"/>
    <col min="283" max="512" width="10.625" style="938"/>
    <col min="513" max="520" width="0" style="938" hidden="1" customWidth="1"/>
    <col min="521" max="521" width="3.75" style="938" customWidth="1"/>
    <col min="522" max="522" width="3.875" style="938" customWidth="1"/>
    <col min="523" max="523" width="3.75" style="938" customWidth="1"/>
    <col min="524" max="524" width="12.75" style="938" customWidth="1"/>
    <col min="525" max="525" width="52.75" style="938" customWidth="1"/>
    <col min="526" max="529" width="0" style="938" hidden="1" customWidth="1"/>
    <col min="530" max="530" width="12.25" style="938" customWidth="1"/>
    <col min="531" max="531" width="6.375" style="938" customWidth="1"/>
    <col min="532" max="532" width="12.25" style="938" customWidth="1"/>
    <col min="533" max="533" width="0" style="938" hidden="1" customWidth="1"/>
    <col min="534" max="534" width="3.75" style="938" customWidth="1"/>
    <col min="535" max="535" width="11.125" style="938" bestFit="1" customWidth="1"/>
    <col min="536" max="537" width="10.625" style="938"/>
    <col min="538" max="538" width="11.125" style="938" customWidth="1"/>
    <col min="539" max="768" width="10.625" style="938"/>
    <col min="769" max="776" width="0" style="938" hidden="1" customWidth="1"/>
    <col min="777" max="777" width="3.75" style="938" customWidth="1"/>
    <col min="778" max="778" width="3.875" style="938" customWidth="1"/>
    <col min="779" max="779" width="3.75" style="938" customWidth="1"/>
    <col min="780" max="780" width="12.75" style="938" customWidth="1"/>
    <col min="781" max="781" width="52.75" style="938" customWidth="1"/>
    <col min="782" max="785" width="0" style="938" hidden="1" customWidth="1"/>
    <col min="786" max="786" width="12.25" style="938" customWidth="1"/>
    <col min="787" max="787" width="6.375" style="938" customWidth="1"/>
    <col min="788" max="788" width="12.25" style="938" customWidth="1"/>
    <col min="789" max="789" width="0" style="938" hidden="1" customWidth="1"/>
    <col min="790" max="790" width="3.75" style="938" customWidth="1"/>
    <col min="791" max="791" width="11.125" style="938" bestFit="1" customWidth="1"/>
    <col min="792" max="793" width="10.625" style="938"/>
    <col min="794" max="794" width="11.125" style="938" customWidth="1"/>
    <col min="795" max="1024" width="10.625" style="938"/>
    <col min="1025" max="1032" width="0" style="938" hidden="1" customWidth="1"/>
    <col min="1033" max="1033" width="3.75" style="938" customWidth="1"/>
    <col min="1034" max="1034" width="3.875" style="938" customWidth="1"/>
    <col min="1035" max="1035" width="3.75" style="938" customWidth="1"/>
    <col min="1036" max="1036" width="12.75" style="938" customWidth="1"/>
    <col min="1037" max="1037" width="52.75" style="938" customWidth="1"/>
    <col min="1038" max="1041" width="0" style="938" hidden="1" customWidth="1"/>
    <col min="1042" max="1042" width="12.25" style="938" customWidth="1"/>
    <col min="1043" max="1043" width="6.375" style="938" customWidth="1"/>
    <col min="1044" max="1044" width="12.25" style="938" customWidth="1"/>
    <col min="1045" max="1045" width="0" style="938" hidden="1" customWidth="1"/>
    <col min="1046" max="1046" width="3.75" style="938" customWidth="1"/>
    <col min="1047" max="1047" width="11.125" style="938" bestFit="1" customWidth="1"/>
    <col min="1048" max="1049" width="10.625" style="938"/>
    <col min="1050" max="1050" width="11.125" style="938" customWidth="1"/>
    <col min="1051" max="1280" width="10.625" style="938"/>
    <col min="1281" max="1288" width="0" style="938" hidden="1" customWidth="1"/>
    <col min="1289" max="1289" width="3.75" style="938" customWidth="1"/>
    <col min="1290" max="1290" width="3.875" style="938" customWidth="1"/>
    <col min="1291" max="1291" width="3.75" style="938" customWidth="1"/>
    <col min="1292" max="1292" width="12.75" style="938" customWidth="1"/>
    <col min="1293" max="1293" width="52.75" style="938" customWidth="1"/>
    <col min="1294" max="1297" width="0" style="938" hidden="1" customWidth="1"/>
    <col min="1298" max="1298" width="12.25" style="938" customWidth="1"/>
    <col min="1299" max="1299" width="6.375" style="938" customWidth="1"/>
    <col min="1300" max="1300" width="12.25" style="938" customWidth="1"/>
    <col min="1301" max="1301" width="0" style="938" hidden="1" customWidth="1"/>
    <col min="1302" max="1302" width="3.75" style="938" customWidth="1"/>
    <col min="1303" max="1303" width="11.125" style="938" bestFit="1" customWidth="1"/>
    <col min="1304" max="1305" width="10.625" style="938"/>
    <col min="1306" max="1306" width="11.125" style="938" customWidth="1"/>
    <col min="1307" max="1536" width="10.625" style="938"/>
    <col min="1537" max="1544" width="0" style="938" hidden="1" customWidth="1"/>
    <col min="1545" max="1545" width="3.75" style="938" customWidth="1"/>
    <col min="1546" max="1546" width="3.875" style="938" customWidth="1"/>
    <col min="1547" max="1547" width="3.75" style="938" customWidth="1"/>
    <col min="1548" max="1548" width="12.75" style="938" customWidth="1"/>
    <col min="1549" max="1549" width="52.75" style="938" customWidth="1"/>
    <col min="1550" max="1553" width="0" style="938" hidden="1" customWidth="1"/>
    <col min="1554" max="1554" width="12.25" style="938" customWidth="1"/>
    <col min="1555" max="1555" width="6.375" style="938" customWidth="1"/>
    <col min="1556" max="1556" width="12.25" style="938" customWidth="1"/>
    <col min="1557" max="1557" width="0" style="938" hidden="1" customWidth="1"/>
    <col min="1558" max="1558" width="3.75" style="938" customWidth="1"/>
    <col min="1559" max="1559" width="11.125" style="938" bestFit="1" customWidth="1"/>
    <col min="1560" max="1561" width="10.625" style="938"/>
    <col min="1562" max="1562" width="11.125" style="938" customWidth="1"/>
    <col min="1563" max="1792" width="10.625" style="938"/>
    <col min="1793" max="1800" width="0" style="938" hidden="1" customWidth="1"/>
    <col min="1801" max="1801" width="3.75" style="938" customWidth="1"/>
    <col min="1802" max="1802" width="3.875" style="938" customWidth="1"/>
    <col min="1803" max="1803" width="3.75" style="938" customWidth="1"/>
    <col min="1804" max="1804" width="12.75" style="938" customWidth="1"/>
    <col min="1805" max="1805" width="52.75" style="938" customWidth="1"/>
    <col min="1806" max="1809" width="0" style="938" hidden="1" customWidth="1"/>
    <col min="1810" max="1810" width="12.25" style="938" customWidth="1"/>
    <col min="1811" max="1811" width="6.375" style="938" customWidth="1"/>
    <col min="1812" max="1812" width="12.25" style="938" customWidth="1"/>
    <col min="1813" max="1813" width="0" style="938" hidden="1" customWidth="1"/>
    <col min="1814" max="1814" width="3.75" style="938" customWidth="1"/>
    <col min="1815" max="1815" width="11.125" style="938" bestFit="1" customWidth="1"/>
    <col min="1816" max="1817" width="10.625" style="938"/>
    <col min="1818" max="1818" width="11.125" style="938" customWidth="1"/>
    <col min="1819" max="2048" width="10.625" style="938"/>
    <col min="2049" max="2056" width="0" style="938" hidden="1" customWidth="1"/>
    <col min="2057" max="2057" width="3.75" style="938" customWidth="1"/>
    <col min="2058" max="2058" width="3.875" style="938" customWidth="1"/>
    <col min="2059" max="2059" width="3.75" style="938" customWidth="1"/>
    <col min="2060" max="2060" width="12.75" style="938" customWidth="1"/>
    <col min="2061" max="2061" width="52.75" style="938" customWidth="1"/>
    <col min="2062" max="2065" width="0" style="938" hidden="1" customWidth="1"/>
    <col min="2066" max="2066" width="12.25" style="938" customWidth="1"/>
    <col min="2067" max="2067" width="6.375" style="938" customWidth="1"/>
    <col min="2068" max="2068" width="12.25" style="938" customWidth="1"/>
    <col min="2069" max="2069" width="0" style="938" hidden="1" customWidth="1"/>
    <col min="2070" max="2070" width="3.75" style="938" customWidth="1"/>
    <col min="2071" max="2071" width="11.125" style="938" bestFit="1" customWidth="1"/>
    <col min="2072" max="2073" width="10.625" style="938"/>
    <col min="2074" max="2074" width="11.125" style="938" customWidth="1"/>
    <col min="2075" max="2304" width="10.625" style="938"/>
    <col min="2305" max="2312" width="0" style="938" hidden="1" customWidth="1"/>
    <col min="2313" max="2313" width="3.75" style="938" customWidth="1"/>
    <col min="2314" max="2314" width="3.875" style="938" customWidth="1"/>
    <col min="2315" max="2315" width="3.75" style="938" customWidth="1"/>
    <col min="2316" max="2316" width="12.75" style="938" customWidth="1"/>
    <col min="2317" max="2317" width="52.75" style="938" customWidth="1"/>
    <col min="2318" max="2321" width="0" style="938" hidden="1" customWidth="1"/>
    <col min="2322" max="2322" width="12.25" style="938" customWidth="1"/>
    <col min="2323" max="2323" width="6.375" style="938" customWidth="1"/>
    <col min="2324" max="2324" width="12.25" style="938" customWidth="1"/>
    <col min="2325" max="2325" width="0" style="938" hidden="1" customWidth="1"/>
    <col min="2326" max="2326" width="3.75" style="938" customWidth="1"/>
    <col min="2327" max="2327" width="11.125" style="938" bestFit="1" customWidth="1"/>
    <col min="2328" max="2329" width="10.625" style="938"/>
    <col min="2330" max="2330" width="11.125" style="938" customWidth="1"/>
    <col min="2331" max="2560" width="10.625" style="938"/>
    <col min="2561" max="2568" width="0" style="938" hidden="1" customWidth="1"/>
    <col min="2569" max="2569" width="3.75" style="938" customWidth="1"/>
    <col min="2570" max="2570" width="3.875" style="938" customWidth="1"/>
    <col min="2571" max="2571" width="3.75" style="938" customWidth="1"/>
    <col min="2572" max="2572" width="12.75" style="938" customWidth="1"/>
    <col min="2573" max="2573" width="52.75" style="938" customWidth="1"/>
    <col min="2574" max="2577" width="0" style="938" hidden="1" customWidth="1"/>
    <col min="2578" max="2578" width="12.25" style="938" customWidth="1"/>
    <col min="2579" max="2579" width="6.375" style="938" customWidth="1"/>
    <col min="2580" max="2580" width="12.25" style="938" customWidth="1"/>
    <col min="2581" max="2581" width="0" style="938" hidden="1" customWidth="1"/>
    <col min="2582" max="2582" width="3.75" style="938" customWidth="1"/>
    <col min="2583" max="2583" width="11.125" style="938" bestFit="1" customWidth="1"/>
    <col min="2584" max="2585" width="10.625" style="938"/>
    <col min="2586" max="2586" width="11.125" style="938" customWidth="1"/>
    <col min="2587" max="2816" width="10.625" style="938"/>
    <col min="2817" max="2824" width="0" style="938" hidden="1" customWidth="1"/>
    <col min="2825" max="2825" width="3.75" style="938" customWidth="1"/>
    <col min="2826" max="2826" width="3.875" style="938" customWidth="1"/>
    <col min="2827" max="2827" width="3.75" style="938" customWidth="1"/>
    <col min="2828" max="2828" width="12.75" style="938" customWidth="1"/>
    <col min="2829" max="2829" width="52.75" style="938" customWidth="1"/>
    <col min="2830" max="2833" width="0" style="938" hidden="1" customWidth="1"/>
    <col min="2834" max="2834" width="12.25" style="938" customWidth="1"/>
    <col min="2835" max="2835" width="6.375" style="938" customWidth="1"/>
    <col min="2836" max="2836" width="12.25" style="938" customWidth="1"/>
    <col min="2837" max="2837" width="0" style="938" hidden="1" customWidth="1"/>
    <col min="2838" max="2838" width="3.75" style="938" customWidth="1"/>
    <col min="2839" max="2839" width="11.125" style="938" bestFit="1" customWidth="1"/>
    <col min="2840" max="2841" width="10.625" style="938"/>
    <col min="2842" max="2842" width="11.125" style="938" customWidth="1"/>
    <col min="2843" max="3072" width="10.625" style="938"/>
    <col min="3073" max="3080" width="0" style="938" hidden="1" customWidth="1"/>
    <col min="3081" max="3081" width="3.75" style="938" customWidth="1"/>
    <col min="3082" max="3082" width="3.875" style="938" customWidth="1"/>
    <col min="3083" max="3083" width="3.75" style="938" customWidth="1"/>
    <col min="3084" max="3084" width="12.75" style="938" customWidth="1"/>
    <col min="3085" max="3085" width="52.75" style="938" customWidth="1"/>
    <col min="3086" max="3089" width="0" style="938" hidden="1" customWidth="1"/>
    <col min="3090" max="3090" width="12.25" style="938" customWidth="1"/>
    <col min="3091" max="3091" width="6.375" style="938" customWidth="1"/>
    <col min="3092" max="3092" width="12.25" style="938" customWidth="1"/>
    <col min="3093" max="3093" width="0" style="938" hidden="1" customWidth="1"/>
    <col min="3094" max="3094" width="3.75" style="938" customWidth="1"/>
    <col min="3095" max="3095" width="11.125" style="938" bestFit="1" customWidth="1"/>
    <col min="3096" max="3097" width="10.625" style="938"/>
    <col min="3098" max="3098" width="11.125" style="938" customWidth="1"/>
    <col min="3099" max="3328" width="10.625" style="938"/>
    <col min="3329" max="3336" width="0" style="938" hidden="1" customWidth="1"/>
    <col min="3337" max="3337" width="3.75" style="938" customWidth="1"/>
    <col min="3338" max="3338" width="3.875" style="938" customWidth="1"/>
    <col min="3339" max="3339" width="3.75" style="938" customWidth="1"/>
    <col min="3340" max="3340" width="12.75" style="938" customWidth="1"/>
    <col min="3341" max="3341" width="52.75" style="938" customWidth="1"/>
    <col min="3342" max="3345" width="0" style="938" hidden="1" customWidth="1"/>
    <col min="3346" max="3346" width="12.25" style="938" customWidth="1"/>
    <col min="3347" max="3347" width="6.375" style="938" customWidth="1"/>
    <col min="3348" max="3348" width="12.25" style="938" customWidth="1"/>
    <col min="3349" max="3349" width="0" style="938" hidden="1" customWidth="1"/>
    <col min="3350" max="3350" width="3.75" style="938" customWidth="1"/>
    <col min="3351" max="3351" width="11.125" style="938" bestFit="1" customWidth="1"/>
    <col min="3352" max="3353" width="10.625" style="938"/>
    <col min="3354" max="3354" width="11.125" style="938" customWidth="1"/>
    <col min="3355" max="3584" width="10.625" style="938"/>
    <col min="3585" max="3592" width="0" style="938" hidden="1" customWidth="1"/>
    <col min="3593" max="3593" width="3.75" style="938" customWidth="1"/>
    <col min="3594" max="3594" width="3.875" style="938" customWidth="1"/>
    <col min="3595" max="3595" width="3.75" style="938" customWidth="1"/>
    <col min="3596" max="3596" width="12.75" style="938" customWidth="1"/>
    <col min="3597" max="3597" width="52.75" style="938" customWidth="1"/>
    <col min="3598" max="3601" width="0" style="938" hidden="1" customWidth="1"/>
    <col min="3602" max="3602" width="12.25" style="938" customWidth="1"/>
    <col min="3603" max="3603" width="6.375" style="938" customWidth="1"/>
    <col min="3604" max="3604" width="12.25" style="938" customWidth="1"/>
    <col min="3605" max="3605" width="0" style="938" hidden="1" customWidth="1"/>
    <col min="3606" max="3606" width="3.75" style="938" customWidth="1"/>
    <col min="3607" max="3607" width="11.125" style="938" bestFit="1" customWidth="1"/>
    <col min="3608" max="3609" width="10.625" style="938"/>
    <col min="3610" max="3610" width="11.125" style="938" customWidth="1"/>
    <col min="3611" max="3840" width="10.625" style="938"/>
    <col min="3841" max="3848" width="0" style="938" hidden="1" customWidth="1"/>
    <col min="3849" max="3849" width="3.75" style="938" customWidth="1"/>
    <col min="3850" max="3850" width="3.875" style="938" customWidth="1"/>
    <col min="3851" max="3851" width="3.75" style="938" customWidth="1"/>
    <col min="3852" max="3852" width="12.75" style="938" customWidth="1"/>
    <col min="3853" max="3853" width="52.75" style="938" customWidth="1"/>
    <col min="3854" max="3857" width="0" style="938" hidden="1" customWidth="1"/>
    <col min="3858" max="3858" width="12.25" style="938" customWidth="1"/>
    <col min="3859" max="3859" width="6.375" style="938" customWidth="1"/>
    <col min="3860" max="3860" width="12.25" style="938" customWidth="1"/>
    <col min="3861" max="3861" width="0" style="938" hidden="1" customWidth="1"/>
    <col min="3862" max="3862" width="3.75" style="938" customWidth="1"/>
    <col min="3863" max="3863" width="11.125" style="938" bestFit="1" customWidth="1"/>
    <col min="3864" max="3865" width="10.625" style="938"/>
    <col min="3866" max="3866" width="11.125" style="938" customWidth="1"/>
    <col min="3867" max="4096" width="10.625" style="938"/>
    <col min="4097" max="4104" width="0" style="938" hidden="1" customWidth="1"/>
    <col min="4105" max="4105" width="3.75" style="938" customWidth="1"/>
    <col min="4106" max="4106" width="3.875" style="938" customWidth="1"/>
    <col min="4107" max="4107" width="3.75" style="938" customWidth="1"/>
    <col min="4108" max="4108" width="12.75" style="938" customWidth="1"/>
    <col min="4109" max="4109" width="52.75" style="938" customWidth="1"/>
    <col min="4110" max="4113" width="0" style="938" hidden="1" customWidth="1"/>
    <col min="4114" max="4114" width="12.25" style="938" customWidth="1"/>
    <col min="4115" max="4115" width="6.375" style="938" customWidth="1"/>
    <col min="4116" max="4116" width="12.25" style="938" customWidth="1"/>
    <col min="4117" max="4117" width="0" style="938" hidden="1" customWidth="1"/>
    <col min="4118" max="4118" width="3.75" style="938" customWidth="1"/>
    <col min="4119" max="4119" width="11.125" style="938" bestFit="1" customWidth="1"/>
    <col min="4120" max="4121" width="10.625" style="938"/>
    <col min="4122" max="4122" width="11.125" style="938" customWidth="1"/>
    <col min="4123" max="4352" width="10.625" style="938"/>
    <col min="4353" max="4360" width="0" style="938" hidden="1" customWidth="1"/>
    <col min="4361" max="4361" width="3.75" style="938" customWidth="1"/>
    <col min="4362" max="4362" width="3.875" style="938" customWidth="1"/>
    <col min="4363" max="4363" width="3.75" style="938" customWidth="1"/>
    <col min="4364" max="4364" width="12.75" style="938" customWidth="1"/>
    <col min="4365" max="4365" width="52.75" style="938" customWidth="1"/>
    <col min="4366" max="4369" width="0" style="938" hidden="1" customWidth="1"/>
    <col min="4370" max="4370" width="12.25" style="938" customWidth="1"/>
    <col min="4371" max="4371" width="6.375" style="938" customWidth="1"/>
    <col min="4372" max="4372" width="12.25" style="938" customWidth="1"/>
    <col min="4373" max="4373" width="0" style="938" hidden="1" customWidth="1"/>
    <col min="4374" max="4374" width="3.75" style="938" customWidth="1"/>
    <col min="4375" max="4375" width="11.125" style="938" bestFit="1" customWidth="1"/>
    <col min="4376" max="4377" width="10.625" style="938"/>
    <col min="4378" max="4378" width="11.125" style="938" customWidth="1"/>
    <col min="4379" max="4608" width="10.625" style="938"/>
    <col min="4609" max="4616" width="0" style="938" hidden="1" customWidth="1"/>
    <col min="4617" max="4617" width="3.75" style="938" customWidth="1"/>
    <col min="4618" max="4618" width="3.875" style="938" customWidth="1"/>
    <col min="4619" max="4619" width="3.75" style="938" customWidth="1"/>
    <col min="4620" max="4620" width="12.75" style="938" customWidth="1"/>
    <col min="4621" max="4621" width="52.75" style="938" customWidth="1"/>
    <col min="4622" max="4625" width="0" style="938" hidden="1" customWidth="1"/>
    <col min="4626" max="4626" width="12.25" style="938" customWidth="1"/>
    <col min="4627" max="4627" width="6.375" style="938" customWidth="1"/>
    <col min="4628" max="4628" width="12.25" style="938" customWidth="1"/>
    <col min="4629" max="4629" width="0" style="938" hidden="1" customWidth="1"/>
    <col min="4630" max="4630" width="3.75" style="938" customWidth="1"/>
    <col min="4631" max="4631" width="11.125" style="938" bestFit="1" customWidth="1"/>
    <col min="4632" max="4633" width="10.625" style="938"/>
    <col min="4634" max="4634" width="11.125" style="938" customWidth="1"/>
    <col min="4635" max="4864" width="10.625" style="938"/>
    <col min="4865" max="4872" width="0" style="938" hidden="1" customWidth="1"/>
    <col min="4873" max="4873" width="3.75" style="938" customWidth="1"/>
    <col min="4874" max="4874" width="3.875" style="938" customWidth="1"/>
    <col min="4875" max="4875" width="3.75" style="938" customWidth="1"/>
    <col min="4876" max="4876" width="12.75" style="938" customWidth="1"/>
    <col min="4877" max="4877" width="52.75" style="938" customWidth="1"/>
    <col min="4878" max="4881" width="0" style="938" hidden="1" customWidth="1"/>
    <col min="4882" max="4882" width="12.25" style="938" customWidth="1"/>
    <col min="4883" max="4883" width="6.375" style="938" customWidth="1"/>
    <col min="4884" max="4884" width="12.25" style="938" customWidth="1"/>
    <col min="4885" max="4885" width="0" style="938" hidden="1" customWidth="1"/>
    <col min="4886" max="4886" width="3.75" style="938" customWidth="1"/>
    <col min="4887" max="4887" width="11.125" style="938" bestFit="1" customWidth="1"/>
    <col min="4888" max="4889" width="10.625" style="938"/>
    <col min="4890" max="4890" width="11.125" style="938" customWidth="1"/>
    <col min="4891" max="5120" width="10.625" style="938"/>
    <col min="5121" max="5128" width="0" style="938" hidden="1" customWidth="1"/>
    <col min="5129" max="5129" width="3.75" style="938" customWidth="1"/>
    <col min="5130" max="5130" width="3.875" style="938" customWidth="1"/>
    <col min="5131" max="5131" width="3.75" style="938" customWidth="1"/>
    <col min="5132" max="5132" width="12.75" style="938" customWidth="1"/>
    <col min="5133" max="5133" width="52.75" style="938" customWidth="1"/>
    <col min="5134" max="5137" width="0" style="938" hidden="1" customWidth="1"/>
    <col min="5138" max="5138" width="12.25" style="938" customWidth="1"/>
    <col min="5139" max="5139" width="6.375" style="938" customWidth="1"/>
    <col min="5140" max="5140" width="12.25" style="938" customWidth="1"/>
    <col min="5141" max="5141" width="0" style="938" hidden="1" customWidth="1"/>
    <col min="5142" max="5142" width="3.75" style="938" customWidth="1"/>
    <col min="5143" max="5143" width="11.125" style="938" bestFit="1" customWidth="1"/>
    <col min="5144" max="5145" width="10.625" style="938"/>
    <col min="5146" max="5146" width="11.125" style="938" customWidth="1"/>
    <col min="5147" max="5376" width="10.625" style="938"/>
    <col min="5377" max="5384" width="0" style="938" hidden="1" customWidth="1"/>
    <col min="5385" max="5385" width="3.75" style="938" customWidth="1"/>
    <col min="5386" max="5386" width="3.875" style="938" customWidth="1"/>
    <col min="5387" max="5387" width="3.75" style="938" customWidth="1"/>
    <col min="5388" max="5388" width="12.75" style="938" customWidth="1"/>
    <col min="5389" max="5389" width="52.75" style="938" customWidth="1"/>
    <col min="5390" max="5393" width="0" style="938" hidden="1" customWidth="1"/>
    <col min="5394" max="5394" width="12.25" style="938" customWidth="1"/>
    <col min="5395" max="5395" width="6.375" style="938" customWidth="1"/>
    <col min="5396" max="5396" width="12.25" style="938" customWidth="1"/>
    <col min="5397" max="5397" width="0" style="938" hidden="1" customWidth="1"/>
    <col min="5398" max="5398" width="3.75" style="938" customWidth="1"/>
    <col min="5399" max="5399" width="11.125" style="938" bestFit="1" customWidth="1"/>
    <col min="5400" max="5401" width="10.625" style="938"/>
    <col min="5402" max="5402" width="11.125" style="938" customWidth="1"/>
    <col min="5403" max="5632" width="10.625" style="938"/>
    <col min="5633" max="5640" width="0" style="938" hidden="1" customWidth="1"/>
    <col min="5641" max="5641" width="3.75" style="938" customWidth="1"/>
    <col min="5642" max="5642" width="3.875" style="938" customWidth="1"/>
    <col min="5643" max="5643" width="3.75" style="938" customWidth="1"/>
    <col min="5644" max="5644" width="12.75" style="938" customWidth="1"/>
    <col min="5645" max="5645" width="52.75" style="938" customWidth="1"/>
    <col min="5646" max="5649" width="0" style="938" hidden="1" customWidth="1"/>
    <col min="5650" max="5650" width="12.25" style="938" customWidth="1"/>
    <col min="5651" max="5651" width="6.375" style="938" customWidth="1"/>
    <col min="5652" max="5652" width="12.25" style="938" customWidth="1"/>
    <col min="5653" max="5653" width="0" style="938" hidden="1" customWidth="1"/>
    <col min="5654" max="5654" width="3.75" style="938" customWidth="1"/>
    <col min="5655" max="5655" width="11.125" style="938" bestFit="1" customWidth="1"/>
    <col min="5656" max="5657" width="10.625" style="938"/>
    <col min="5658" max="5658" width="11.125" style="938" customWidth="1"/>
    <col min="5659" max="5888" width="10.625" style="938"/>
    <col min="5889" max="5896" width="0" style="938" hidden="1" customWidth="1"/>
    <col min="5897" max="5897" width="3.75" style="938" customWidth="1"/>
    <col min="5898" max="5898" width="3.875" style="938" customWidth="1"/>
    <col min="5899" max="5899" width="3.75" style="938" customWidth="1"/>
    <col min="5900" max="5900" width="12.75" style="938" customWidth="1"/>
    <col min="5901" max="5901" width="52.75" style="938" customWidth="1"/>
    <col min="5902" max="5905" width="0" style="938" hidden="1" customWidth="1"/>
    <col min="5906" max="5906" width="12.25" style="938" customWidth="1"/>
    <col min="5907" max="5907" width="6.375" style="938" customWidth="1"/>
    <col min="5908" max="5908" width="12.25" style="938" customWidth="1"/>
    <col min="5909" max="5909" width="0" style="938" hidden="1" customWidth="1"/>
    <col min="5910" max="5910" width="3.75" style="938" customWidth="1"/>
    <col min="5911" max="5911" width="11.125" style="938" bestFit="1" customWidth="1"/>
    <col min="5912" max="5913" width="10.625" style="938"/>
    <col min="5914" max="5914" width="11.125" style="938" customWidth="1"/>
    <col min="5915" max="6144" width="10.625" style="938"/>
    <col min="6145" max="6152" width="0" style="938" hidden="1" customWidth="1"/>
    <col min="6153" max="6153" width="3.75" style="938" customWidth="1"/>
    <col min="6154" max="6154" width="3.875" style="938" customWidth="1"/>
    <col min="6155" max="6155" width="3.75" style="938" customWidth="1"/>
    <col min="6156" max="6156" width="12.75" style="938" customWidth="1"/>
    <col min="6157" max="6157" width="52.75" style="938" customWidth="1"/>
    <col min="6158" max="6161" width="0" style="938" hidden="1" customWidth="1"/>
    <col min="6162" max="6162" width="12.25" style="938" customWidth="1"/>
    <col min="6163" max="6163" width="6.375" style="938" customWidth="1"/>
    <col min="6164" max="6164" width="12.25" style="938" customWidth="1"/>
    <col min="6165" max="6165" width="0" style="938" hidden="1" customWidth="1"/>
    <col min="6166" max="6166" width="3.75" style="938" customWidth="1"/>
    <col min="6167" max="6167" width="11.125" style="938" bestFit="1" customWidth="1"/>
    <col min="6168" max="6169" width="10.625" style="938"/>
    <col min="6170" max="6170" width="11.125" style="938" customWidth="1"/>
    <col min="6171" max="6400" width="10.625" style="938"/>
    <col min="6401" max="6408" width="0" style="938" hidden="1" customWidth="1"/>
    <col min="6409" max="6409" width="3.75" style="938" customWidth="1"/>
    <col min="6410" max="6410" width="3.875" style="938" customWidth="1"/>
    <col min="6411" max="6411" width="3.75" style="938" customWidth="1"/>
    <col min="6412" max="6412" width="12.75" style="938" customWidth="1"/>
    <col min="6413" max="6413" width="52.75" style="938" customWidth="1"/>
    <col min="6414" max="6417" width="0" style="938" hidden="1" customWidth="1"/>
    <col min="6418" max="6418" width="12.25" style="938" customWidth="1"/>
    <col min="6419" max="6419" width="6.375" style="938" customWidth="1"/>
    <col min="6420" max="6420" width="12.25" style="938" customWidth="1"/>
    <col min="6421" max="6421" width="0" style="938" hidden="1" customWidth="1"/>
    <col min="6422" max="6422" width="3.75" style="938" customWidth="1"/>
    <col min="6423" max="6423" width="11.125" style="938" bestFit="1" customWidth="1"/>
    <col min="6424" max="6425" width="10.625" style="938"/>
    <col min="6426" max="6426" width="11.125" style="938" customWidth="1"/>
    <col min="6427" max="6656" width="10.625" style="938"/>
    <col min="6657" max="6664" width="0" style="938" hidden="1" customWidth="1"/>
    <col min="6665" max="6665" width="3.75" style="938" customWidth="1"/>
    <col min="6666" max="6666" width="3.875" style="938" customWidth="1"/>
    <col min="6667" max="6667" width="3.75" style="938" customWidth="1"/>
    <col min="6668" max="6668" width="12.75" style="938" customWidth="1"/>
    <col min="6669" max="6669" width="52.75" style="938" customWidth="1"/>
    <col min="6670" max="6673" width="0" style="938" hidden="1" customWidth="1"/>
    <col min="6674" max="6674" width="12.25" style="938" customWidth="1"/>
    <col min="6675" max="6675" width="6.375" style="938" customWidth="1"/>
    <col min="6676" max="6676" width="12.25" style="938" customWidth="1"/>
    <col min="6677" max="6677" width="0" style="938" hidden="1" customWidth="1"/>
    <col min="6678" max="6678" width="3.75" style="938" customWidth="1"/>
    <col min="6679" max="6679" width="11.125" style="938" bestFit="1" customWidth="1"/>
    <col min="6680" max="6681" width="10.625" style="938"/>
    <col min="6682" max="6682" width="11.125" style="938" customWidth="1"/>
    <col min="6683" max="6912" width="10.625" style="938"/>
    <col min="6913" max="6920" width="0" style="938" hidden="1" customWidth="1"/>
    <col min="6921" max="6921" width="3.75" style="938" customWidth="1"/>
    <col min="6922" max="6922" width="3.875" style="938" customWidth="1"/>
    <col min="6923" max="6923" width="3.75" style="938" customWidth="1"/>
    <col min="6924" max="6924" width="12.75" style="938" customWidth="1"/>
    <col min="6925" max="6925" width="52.75" style="938" customWidth="1"/>
    <col min="6926" max="6929" width="0" style="938" hidden="1" customWidth="1"/>
    <col min="6930" max="6930" width="12.25" style="938" customWidth="1"/>
    <col min="6931" max="6931" width="6.375" style="938" customWidth="1"/>
    <col min="6932" max="6932" width="12.25" style="938" customWidth="1"/>
    <col min="6933" max="6933" width="0" style="938" hidden="1" customWidth="1"/>
    <col min="6934" max="6934" width="3.75" style="938" customWidth="1"/>
    <col min="6935" max="6935" width="11.125" style="938" bestFit="1" customWidth="1"/>
    <col min="6936" max="6937" width="10.625" style="938"/>
    <col min="6938" max="6938" width="11.125" style="938" customWidth="1"/>
    <col min="6939" max="7168" width="10.625" style="938"/>
    <col min="7169" max="7176" width="0" style="938" hidden="1" customWidth="1"/>
    <col min="7177" max="7177" width="3.75" style="938" customWidth="1"/>
    <col min="7178" max="7178" width="3.875" style="938" customWidth="1"/>
    <col min="7179" max="7179" width="3.75" style="938" customWidth="1"/>
    <col min="7180" max="7180" width="12.75" style="938" customWidth="1"/>
    <col min="7181" max="7181" width="52.75" style="938" customWidth="1"/>
    <col min="7182" max="7185" width="0" style="938" hidden="1" customWidth="1"/>
    <col min="7186" max="7186" width="12.25" style="938" customWidth="1"/>
    <col min="7187" max="7187" width="6.375" style="938" customWidth="1"/>
    <col min="7188" max="7188" width="12.25" style="938" customWidth="1"/>
    <col min="7189" max="7189" width="0" style="938" hidden="1" customWidth="1"/>
    <col min="7190" max="7190" width="3.75" style="938" customWidth="1"/>
    <col min="7191" max="7191" width="11.125" style="938" bestFit="1" customWidth="1"/>
    <col min="7192" max="7193" width="10.625" style="938"/>
    <col min="7194" max="7194" width="11.125" style="938" customWidth="1"/>
    <col min="7195" max="7424" width="10.625" style="938"/>
    <col min="7425" max="7432" width="0" style="938" hidden="1" customWidth="1"/>
    <col min="7433" max="7433" width="3.75" style="938" customWidth="1"/>
    <col min="7434" max="7434" width="3.875" style="938" customWidth="1"/>
    <col min="7435" max="7435" width="3.75" style="938" customWidth="1"/>
    <col min="7436" max="7436" width="12.75" style="938" customWidth="1"/>
    <col min="7437" max="7437" width="52.75" style="938" customWidth="1"/>
    <col min="7438" max="7441" width="0" style="938" hidden="1" customWidth="1"/>
    <col min="7442" max="7442" width="12.25" style="938" customWidth="1"/>
    <col min="7443" max="7443" width="6.375" style="938" customWidth="1"/>
    <col min="7444" max="7444" width="12.25" style="938" customWidth="1"/>
    <col min="7445" max="7445" width="0" style="938" hidden="1" customWidth="1"/>
    <col min="7446" max="7446" width="3.75" style="938" customWidth="1"/>
    <col min="7447" max="7447" width="11.125" style="938" bestFit="1" customWidth="1"/>
    <col min="7448" max="7449" width="10.625" style="938"/>
    <col min="7450" max="7450" width="11.125" style="938" customWidth="1"/>
    <col min="7451" max="7680" width="10.625" style="938"/>
    <col min="7681" max="7688" width="0" style="938" hidden="1" customWidth="1"/>
    <col min="7689" max="7689" width="3.75" style="938" customWidth="1"/>
    <col min="7690" max="7690" width="3.875" style="938" customWidth="1"/>
    <col min="7691" max="7691" width="3.75" style="938" customWidth="1"/>
    <col min="7692" max="7692" width="12.75" style="938" customWidth="1"/>
    <col min="7693" max="7693" width="52.75" style="938" customWidth="1"/>
    <col min="7694" max="7697" width="0" style="938" hidden="1" customWidth="1"/>
    <col min="7698" max="7698" width="12.25" style="938" customWidth="1"/>
    <col min="7699" max="7699" width="6.375" style="938" customWidth="1"/>
    <col min="7700" max="7700" width="12.25" style="938" customWidth="1"/>
    <col min="7701" max="7701" width="0" style="938" hidden="1" customWidth="1"/>
    <col min="7702" max="7702" width="3.75" style="938" customWidth="1"/>
    <col min="7703" max="7703" width="11.125" style="938" bestFit="1" customWidth="1"/>
    <col min="7704" max="7705" width="10.625" style="938"/>
    <col min="7706" max="7706" width="11.125" style="938" customWidth="1"/>
    <col min="7707" max="7936" width="10.625" style="938"/>
    <col min="7937" max="7944" width="0" style="938" hidden="1" customWidth="1"/>
    <col min="7945" max="7945" width="3.75" style="938" customWidth="1"/>
    <col min="7946" max="7946" width="3.875" style="938" customWidth="1"/>
    <col min="7947" max="7947" width="3.75" style="938" customWidth="1"/>
    <col min="7948" max="7948" width="12.75" style="938" customWidth="1"/>
    <col min="7949" max="7949" width="52.75" style="938" customWidth="1"/>
    <col min="7950" max="7953" width="0" style="938" hidden="1" customWidth="1"/>
    <col min="7954" max="7954" width="12.25" style="938" customWidth="1"/>
    <col min="7955" max="7955" width="6.375" style="938" customWidth="1"/>
    <col min="7956" max="7956" width="12.25" style="938" customWidth="1"/>
    <col min="7957" max="7957" width="0" style="938" hidden="1" customWidth="1"/>
    <col min="7958" max="7958" width="3.75" style="938" customWidth="1"/>
    <col min="7959" max="7959" width="11.125" style="938" bestFit="1" customWidth="1"/>
    <col min="7960" max="7961" width="10.625" style="938"/>
    <col min="7962" max="7962" width="11.125" style="938" customWidth="1"/>
    <col min="7963" max="8192" width="10.625" style="938"/>
    <col min="8193" max="8200" width="0" style="938" hidden="1" customWidth="1"/>
    <col min="8201" max="8201" width="3.75" style="938" customWidth="1"/>
    <col min="8202" max="8202" width="3.875" style="938" customWidth="1"/>
    <col min="8203" max="8203" width="3.75" style="938" customWidth="1"/>
    <col min="8204" max="8204" width="12.75" style="938" customWidth="1"/>
    <col min="8205" max="8205" width="52.75" style="938" customWidth="1"/>
    <col min="8206" max="8209" width="0" style="938" hidden="1" customWidth="1"/>
    <col min="8210" max="8210" width="12.25" style="938" customWidth="1"/>
    <col min="8211" max="8211" width="6.375" style="938" customWidth="1"/>
    <col min="8212" max="8212" width="12.25" style="938" customWidth="1"/>
    <col min="8213" max="8213" width="0" style="938" hidden="1" customWidth="1"/>
    <col min="8214" max="8214" width="3.75" style="938" customWidth="1"/>
    <col min="8215" max="8215" width="11.125" style="938" bestFit="1" customWidth="1"/>
    <col min="8216" max="8217" width="10.625" style="938"/>
    <col min="8218" max="8218" width="11.125" style="938" customWidth="1"/>
    <col min="8219" max="8448" width="10.625" style="938"/>
    <col min="8449" max="8456" width="0" style="938" hidden="1" customWidth="1"/>
    <col min="8457" max="8457" width="3.75" style="938" customWidth="1"/>
    <col min="8458" max="8458" width="3.875" style="938" customWidth="1"/>
    <col min="8459" max="8459" width="3.75" style="938" customWidth="1"/>
    <col min="8460" max="8460" width="12.75" style="938" customWidth="1"/>
    <col min="8461" max="8461" width="52.75" style="938" customWidth="1"/>
    <col min="8462" max="8465" width="0" style="938" hidden="1" customWidth="1"/>
    <col min="8466" max="8466" width="12.25" style="938" customWidth="1"/>
    <col min="8467" max="8467" width="6.375" style="938" customWidth="1"/>
    <col min="8468" max="8468" width="12.25" style="938" customWidth="1"/>
    <col min="8469" max="8469" width="0" style="938" hidden="1" customWidth="1"/>
    <col min="8470" max="8470" width="3.75" style="938" customWidth="1"/>
    <col min="8471" max="8471" width="11.125" style="938" bestFit="1" customWidth="1"/>
    <col min="8472" max="8473" width="10.625" style="938"/>
    <col min="8474" max="8474" width="11.125" style="938" customWidth="1"/>
    <col min="8475" max="8704" width="10.625" style="938"/>
    <col min="8705" max="8712" width="0" style="938" hidden="1" customWidth="1"/>
    <col min="8713" max="8713" width="3.75" style="938" customWidth="1"/>
    <col min="8714" max="8714" width="3.875" style="938" customWidth="1"/>
    <col min="8715" max="8715" width="3.75" style="938" customWidth="1"/>
    <col min="8716" max="8716" width="12.75" style="938" customWidth="1"/>
    <col min="8717" max="8717" width="52.75" style="938" customWidth="1"/>
    <col min="8718" max="8721" width="0" style="938" hidden="1" customWidth="1"/>
    <col min="8722" max="8722" width="12.25" style="938" customWidth="1"/>
    <col min="8723" max="8723" width="6.375" style="938" customWidth="1"/>
    <col min="8724" max="8724" width="12.25" style="938" customWidth="1"/>
    <col min="8725" max="8725" width="0" style="938" hidden="1" customWidth="1"/>
    <col min="8726" max="8726" width="3.75" style="938" customWidth="1"/>
    <col min="8727" max="8727" width="11.125" style="938" bestFit="1" customWidth="1"/>
    <col min="8728" max="8729" width="10.625" style="938"/>
    <col min="8730" max="8730" width="11.125" style="938" customWidth="1"/>
    <col min="8731" max="8960" width="10.625" style="938"/>
    <col min="8961" max="8968" width="0" style="938" hidden="1" customWidth="1"/>
    <col min="8969" max="8969" width="3.75" style="938" customWidth="1"/>
    <col min="8970" max="8970" width="3.875" style="938" customWidth="1"/>
    <col min="8971" max="8971" width="3.75" style="938" customWidth="1"/>
    <col min="8972" max="8972" width="12.75" style="938" customWidth="1"/>
    <col min="8973" max="8973" width="52.75" style="938" customWidth="1"/>
    <col min="8974" max="8977" width="0" style="938" hidden="1" customWidth="1"/>
    <col min="8978" max="8978" width="12.25" style="938" customWidth="1"/>
    <col min="8979" max="8979" width="6.375" style="938" customWidth="1"/>
    <col min="8980" max="8980" width="12.25" style="938" customWidth="1"/>
    <col min="8981" max="8981" width="0" style="938" hidden="1" customWidth="1"/>
    <col min="8982" max="8982" width="3.75" style="938" customWidth="1"/>
    <col min="8983" max="8983" width="11.125" style="938" bestFit="1" customWidth="1"/>
    <col min="8984" max="8985" width="10.625" style="938"/>
    <col min="8986" max="8986" width="11.125" style="938" customWidth="1"/>
    <col min="8987" max="9216" width="10.625" style="938"/>
    <col min="9217" max="9224" width="0" style="938" hidden="1" customWidth="1"/>
    <col min="9225" max="9225" width="3.75" style="938" customWidth="1"/>
    <col min="9226" max="9226" width="3.875" style="938" customWidth="1"/>
    <col min="9227" max="9227" width="3.75" style="938" customWidth="1"/>
    <col min="9228" max="9228" width="12.75" style="938" customWidth="1"/>
    <col min="9229" max="9229" width="52.75" style="938" customWidth="1"/>
    <col min="9230" max="9233" width="0" style="938" hidden="1" customWidth="1"/>
    <col min="9234" max="9234" width="12.25" style="938" customWidth="1"/>
    <col min="9235" max="9235" width="6.375" style="938" customWidth="1"/>
    <col min="9236" max="9236" width="12.25" style="938" customWidth="1"/>
    <col min="9237" max="9237" width="0" style="938" hidden="1" customWidth="1"/>
    <col min="9238" max="9238" width="3.75" style="938" customWidth="1"/>
    <col min="9239" max="9239" width="11.125" style="938" bestFit="1" customWidth="1"/>
    <col min="9240" max="9241" width="10.625" style="938"/>
    <col min="9242" max="9242" width="11.125" style="938" customWidth="1"/>
    <col min="9243" max="9472" width="10.625" style="938"/>
    <col min="9473" max="9480" width="0" style="938" hidden="1" customWidth="1"/>
    <col min="9481" max="9481" width="3.75" style="938" customWidth="1"/>
    <col min="9482" max="9482" width="3.875" style="938" customWidth="1"/>
    <col min="9483" max="9483" width="3.75" style="938" customWidth="1"/>
    <col min="9484" max="9484" width="12.75" style="938" customWidth="1"/>
    <col min="9485" max="9485" width="52.75" style="938" customWidth="1"/>
    <col min="9486" max="9489" width="0" style="938" hidden="1" customWidth="1"/>
    <col min="9490" max="9490" width="12.25" style="938" customWidth="1"/>
    <col min="9491" max="9491" width="6.375" style="938" customWidth="1"/>
    <col min="9492" max="9492" width="12.25" style="938" customWidth="1"/>
    <col min="9493" max="9493" width="0" style="938" hidden="1" customWidth="1"/>
    <col min="9494" max="9494" width="3.75" style="938" customWidth="1"/>
    <col min="9495" max="9495" width="11.125" style="938" bestFit="1" customWidth="1"/>
    <col min="9496" max="9497" width="10.625" style="938"/>
    <col min="9498" max="9498" width="11.125" style="938" customWidth="1"/>
    <col min="9499" max="9728" width="10.625" style="938"/>
    <col min="9729" max="9736" width="0" style="938" hidden="1" customWidth="1"/>
    <col min="9737" max="9737" width="3.75" style="938" customWidth="1"/>
    <col min="9738" max="9738" width="3.875" style="938" customWidth="1"/>
    <col min="9739" max="9739" width="3.75" style="938" customWidth="1"/>
    <col min="9740" max="9740" width="12.75" style="938" customWidth="1"/>
    <col min="9741" max="9741" width="52.75" style="938" customWidth="1"/>
    <col min="9742" max="9745" width="0" style="938" hidden="1" customWidth="1"/>
    <col min="9746" max="9746" width="12.25" style="938" customWidth="1"/>
    <col min="9747" max="9747" width="6.375" style="938" customWidth="1"/>
    <col min="9748" max="9748" width="12.25" style="938" customWidth="1"/>
    <col min="9749" max="9749" width="0" style="938" hidden="1" customWidth="1"/>
    <col min="9750" max="9750" width="3.75" style="938" customWidth="1"/>
    <col min="9751" max="9751" width="11.125" style="938" bestFit="1" customWidth="1"/>
    <col min="9752" max="9753" width="10.625" style="938"/>
    <col min="9754" max="9754" width="11.125" style="938" customWidth="1"/>
    <col min="9755" max="9984" width="10.625" style="938"/>
    <col min="9985" max="9992" width="0" style="938" hidden="1" customWidth="1"/>
    <col min="9993" max="9993" width="3.75" style="938" customWidth="1"/>
    <col min="9994" max="9994" width="3.875" style="938" customWidth="1"/>
    <col min="9995" max="9995" width="3.75" style="938" customWidth="1"/>
    <col min="9996" max="9996" width="12.75" style="938" customWidth="1"/>
    <col min="9997" max="9997" width="52.75" style="938" customWidth="1"/>
    <col min="9998" max="10001" width="0" style="938" hidden="1" customWidth="1"/>
    <col min="10002" max="10002" width="12.25" style="938" customWidth="1"/>
    <col min="10003" max="10003" width="6.375" style="938" customWidth="1"/>
    <col min="10004" max="10004" width="12.25" style="938" customWidth="1"/>
    <col min="10005" max="10005" width="0" style="938" hidden="1" customWidth="1"/>
    <col min="10006" max="10006" width="3.75" style="938" customWidth="1"/>
    <col min="10007" max="10007" width="11.125" style="938" bestFit="1" customWidth="1"/>
    <col min="10008" max="10009" width="10.625" style="938"/>
    <col min="10010" max="10010" width="11.125" style="938" customWidth="1"/>
    <col min="10011" max="10240" width="10.625" style="938"/>
    <col min="10241" max="10248" width="0" style="938" hidden="1" customWidth="1"/>
    <col min="10249" max="10249" width="3.75" style="938" customWidth="1"/>
    <col min="10250" max="10250" width="3.875" style="938" customWidth="1"/>
    <col min="10251" max="10251" width="3.75" style="938" customWidth="1"/>
    <col min="10252" max="10252" width="12.75" style="938" customWidth="1"/>
    <col min="10253" max="10253" width="52.75" style="938" customWidth="1"/>
    <col min="10254" max="10257" width="0" style="938" hidden="1" customWidth="1"/>
    <col min="10258" max="10258" width="12.25" style="938" customWidth="1"/>
    <col min="10259" max="10259" width="6.375" style="938" customWidth="1"/>
    <col min="10260" max="10260" width="12.25" style="938" customWidth="1"/>
    <col min="10261" max="10261" width="0" style="938" hidden="1" customWidth="1"/>
    <col min="10262" max="10262" width="3.75" style="938" customWidth="1"/>
    <col min="10263" max="10263" width="11.125" style="938" bestFit="1" customWidth="1"/>
    <col min="10264" max="10265" width="10.625" style="938"/>
    <col min="10266" max="10266" width="11.125" style="938" customWidth="1"/>
    <col min="10267" max="10496" width="10.625" style="938"/>
    <col min="10497" max="10504" width="0" style="938" hidden="1" customWidth="1"/>
    <col min="10505" max="10505" width="3.75" style="938" customWidth="1"/>
    <col min="10506" max="10506" width="3.875" style="938" customWidth="1"/>
    <col min="10507" max="10507" width="3.75" style="938" customWidth="1"/>
    <col min="10508" max="10508" width="12.75" style="938" customWidth="1"/>
    <col min="10509" max="10509" width="52.75" style="938" customWidth="1"/>
    <col min="10510" max="10513" width="0" style="938" hidden="1" customWidth="1"/>
    <col min="10514" max="10514" width="12.25" style="938" customWidth="1"/>
    <col min="10515" max="10515" width="6.375" style="938" customWidth="1"/>
    <col min="10516" max="10516" width="12.25" style="938" customWidth="1"/>
    <col min="10517" max="10517" width="0" style="938" hidden="1" customWidth="1"/>
    <col min="10518" max="10518" width="3.75" style="938" customWidth="1"/>
    <col min="10519" max="10519" width="11.125" style="938" bestFit="1" customWidth="1"/>
    <col min="10520" max="10521" width="10.625" style="938"/>
    <col min="10522" max="10522" width="11.125" style="938" customWidth="1"/>
    <col min="10523" max="10752" width="10.625" style="938"/>
    <col min="10753" max="10760" width="0" style="938" hidden="1" customWidth="1"/>
    <col min="10761" max="10761" width="3.75" style="938" customWidth="1"/>
    <col min="10762" max="10762" width="3.875" style="938" customWidth="1"/>
    <col min="10763" max="10763" width="3.75" style="938" customWidth="1"/>
    <col min="10764" max="10764" width="12.75" style="938" customWidth="1"/>
    <col min="10765" max="10765" width="52.75" style="938" customWidth="1"/>
    <col min="10766" max="10769" width="0" style="938" hidden="1" customWidth="1"/>
    <col min="10770" max="10770" width="12.25" style="938" customWidth="1"/>
    <col min="10771" max="10771" width="6.375" style="938" customWidth="1"/>
    <col min="10772" max="10772" width="12.25" style="938" customWidth="1"/>
    <col min="10773" max="10773" width="0" style="938" hidden="1" customWidth="1"/>
    <col min="10774" max="10774" width="3.75" style="938" customWidth="1"/>
    <col min="10775" max="10775" width="11.125" style="938" bestFit="1" customWidth="1"/>
    <col min="10776" max="10777" width="10.625" style="938"/>
    <col min="10778" max="10778" width="11.125" style="938" customWidth="1"/>
    <col min="10779" max="11008" width="10.625" style="938"/>
    <col min="11009" max="11016" width="0" style="938" hidden="1" customWidth="1"/>
    <col min="11017" max="11017" width="3.75" style="938" customWidth="1"/>
    <col min="11018" max="11018" width="3.875" style="938" customWidth="1"/>
    <col min="11019" max="11019" width="3.75" style="938" customWidth="1"/>
    <col min="11020" max="11020" width="12.75" style="938" customWidth="1"/>
    <col min="11021" max="11021" width="52.75" style="938" customWidth="1"/>
    <col min="11022" max="11025" width="0" style="938" hidden="1" customWidth="1"/>
    <col min="11026" max="11026" width="12.25" style="938" customWidth="1"/>
    <col min="11027" max="11027" width="6.375" style="938" customWidth="1"/>
    <col min="11028" max="11028" width="12.25" style="938" customWidth="1"/>
    <col min="11029" max="11029" width="0" style="938" hidden="1" customWidth="1"/>
    <col min="11030" max="11030" width="3.75" style="938" customWidth="1"/>
    <col min="11031" max="11031" width="11.125" style="938" bestFit="1" customWidth="1"/>
    <col min="11032" max="11033" width="10.625" style="938"/>
    <col min="11034" max="11034" width="11.125" style="938" customWidth="1"/>
    <col min="11035" max="11264" width="10.625" style="938"/>
    <col min="11265" max="11272" width="0" style="938" hidden="1" customWidth="1"/>
    <col min="11273" max="11273" width="3.75" style="938" customWidth="1"/>
    <col min="11274" max="11274" width="3.875" style="938" customWidth="1"/>
    <col min="11275" max="11275" width="3.75" style="938" customWidth="1"/>
    <col min="11276" max="11276" width="12.75" style="938" customWidth="1"/>
    <col min="11277" max="11277" width="52.75" style="938" customWidth="1"/>
    <col min="11278" max="11281" width="0" style="938" hidden="1" customWidth="1"/>
    <col min="11282" max="11282" width="12.25" style="938" customWidth="1"/>
    <col min="11283" max="11283" width="6.375" style="938" customWidth="1"/>
    <col min="11284" max="11284" width="12.25" style="938" customWidth="1"/>
    <col min="11285" max="11285" width="0" style="938" hidden="1" customWidth="1"/>
    <col min="11286" max="11286" width="3.75" style="938" customWidth="1"/>
    <col min="11287" max="11287" width="11.125" style="938" bestFit="1" customWidth="1"/>
    <col min="11288" max="11289" width="10.625" style="938"/>
    <col min="11290" max="11290" width="11.125" style="938" customWidth="1"/>
    <col min="11291" max="11520" width="10.625" style="938"/>
    <col min="11521" max="11528" width="0" style="938" hidden="1" customWidth="1"/>
    <col min="11529" max="11529" width="3.75" style="938" customWidth="1"/>
    <col min="11530" max="11530" width="3.875" style="938" customWidth="1"/>
    <col min="11531" max="11531" width="3.75" style="938" customWidth="1"/>
    <col min="11532" max="11532" width="12.75" style="938" customWidth="1"/>
    <col min="11533" max="11533" width="52.75" style="938" customWidth="1"/>
    <col min="11534" max="11537" width="0" style="938" hidden="1" customWidth="1"/>
    <col min="11538" max="11538" width="12.25" style="938" customWidth="1"/>
    <col min="11539" max="11539" width="6.375" style="938" customWidth="1"/>
    <col min="11540" max="11540" width="12.25" style="938" customWidth="1"/>
    <col min="11541" max="11541" width="0" style="938" hidden="1" customWidth="1"/>
    <col min="11542" max="11542" width="3.75" style="938" customWidth="1"/>
    <col min="11543" max="11543" width="11.125" style="938" bestFit="1" customWidth="1"/>
    <col min="11544" max="11545" width="10.625" style="938"/>
    <col min="11546" max="11546" width="11.125" style="938" customWidth="1"/>
    <col min="11547" max="11776" width="10.625" style="938"/>
    <col min="11777" max="11784" width="0" style="938" hidden="1" customWidth="1"/>
    <col min="11785" max="11785" width="3.75" style="938" customWidth="1"/>
    <col min="11786" max="11786" width="3.875" style="938" customWidth="1"/>
    <col min="11787" max="11787" width="3.75" style="938" customWidth="1"/>
    <col min="11788" max="11788" width="12.75" style="938" customWidth="1"/>
    <col min="11789" max="11789" width="52.75" style="938" customWidth="1"/>
    <col min="11790" max="11793" width="0" style="938" hidden="1" customWidth="1"/>
    <col min="11794" max="11794" width="12.25" style="938" customWidth="1"/>
    <col min="11795" max="11795" width="6.375" style="938" customWidth="1"/>
    <col min="11796" max="11796" width="12.25" style="938" customWidth="1"/>
    <col min="11797" max="11797" width="0" style="938" hidden="1" customWidth="1"/>
    <col min="11798" max="11798" width="3.75" style="938" customWidth="1"/>
    <col min="11799" max="11799" width="11.125" style="938" bestFit="1" customWidth="1"/>
    <col min="11800" max="11801" width="10.625" style="938"/>
    <col min="11802" max="11802" width="11.125" style="938" customWidth="1"/>
    <col min="11803" max="12032" width="10.625" style="938"/>
    <col min="12033" max="12040" width="0" style="938" hidden="1" customWidth="1"/>
    <col min="12041" max="12041" width="3.75" style="938" customWidth="1"/>
    <col min="12042" max="12042" width="3.875" style="938" customWidth="1"/>
    <col min="12043" max="12043" width="3.75" style="938" customWidth="1"/>
    <col min="12044" max="12044" width="12.75" style="938" customWidth="1"/>
    <col min="12045" max="12045" width="52.75" style="938" customWidth="1"/>
    <col min="12046" max="12049" width="0" style="938" hidden="1" customWidth="1"/>
    <col min="12050" max="12050" width="12.25" style="938" customWidth="1"/>
    <col min="12051" max="12051" width="6.375" style="938" customWidth="1"/>
    <col min="12052" max="12052" width="12.25" style="938" customWidth="1"/>
    <col min="12053" max="12053" width="0" style="938" hidden="1" customWidth="1"/>
    <col min="12054" max="12054" width="3.75" style="938" customWidth="1"/>
    <col min="12055" max="12055" width="11.125" style="938" bestFit="1" customWidth="1"/>
    <col min="12056" max="12057" width="10.625" style="938"/>
    <col min="12058" max="12058" width="11.125" style="938" customWidth="1"/>
    <col min="12059" max="12288" width="10.625" style="938"/>
    <col min="12289" max="12296" width="0" style="938" hidden="1" customWidth="1"/>
    <col min="12297" max="12297" width="3.75" style="938" customWidth="1"/>
    <col min="12298" max="12298" width="3.875" style="938" customWidth="1"/>
    <col min="12299" max="12299" width="3.75" style="938" customWidth="1"/>
    <col min="12300" max="12300" width="12.75" style="938" customWidth="1"/>
    <col min="12301" max="12301" width="52.75" style="938" customWidth="1"/>
    <col min="12302" max="12305" width="0" style="938" hidden="1" customWidth="1"/>
    <col min="12306" max="12306" width="12.25" style="938" customWidth="1"/>
    <col min="12307" max="12307" width="6.375" style="938" customWidth="1"/>
    <col min="12308" max="12308" width="12.25" style="938" customWidth="1"/>
    <col min="12309" max="12309" width="0" style="938" hidden="1" customWidth="1"/>
    <col min="12310" max="12310" width="3.75" style="938" customWidth="1"/>
    <col min="12311" max="12311" width="11.125" style="938" bestFit="1" customWidth="1"/>
    <col min="12312" max="12313" width="10.625" style="938"/>
    <col min="12314" max="12314" width="11.125" style="938" customWidth="1"/>
    <col min="12315" max="12544" width="10.625" style="938"/>
    <col min="12545" max="12552" width="0" style="938" hidden="1" customWidth="1"/>
    <col min="12553" max="12553" width="3.75" style="938" customWidth="1"/>
    <col min="12554" max="12554" width="3.875" style="938" customWidth="1"/>
    <col min="12555" max="12555" width="3.75" style="938" customWidth="1"/>
    <col min="12556" max="12556" width="12.75" style="938" customWidth="1"/>
    <col min="12557" max="12557" width="52.75" style="938" customWidth="1"/>
    <col min="12558" max="12561" width="0" style="938" hidden="1" customWidth="1"/>
    <col min="12562" max="12562" width="12.25" style="938" customWidth="1"/>
    <col min="12563" max="12563" width="6.375" style="938" customWidth="1"/>
    <col min="12564" max="12564" width="12.25" style="938" customWidth="1"/>
    <col min="12565" max="12565" width="0" style="938" hidden="1" customWidth="1"/>
    <col min="12566" max="12566" width="3.75" style="938" customWidth="1"/>
    <col min="12567" max="12567" width="11.125" style="938" bestFit="1" customWidth="1"/>
    <col min="12568" max="12569" width="10.625" style="938"/>
    <col min="12570" max="12570" width="11.125" style="938" customWidth="1"/>
    <col min="12571" max="12800" width="10.625" style="938"/>
    <col min="12801" max="12808" width="0" style="938" hidden="1" customWidth="1"/>
    <col min="12809" max="12809" width="3.75" style="938" customWidth="1"/>
    <col min="12810" max="12810" width="3.875" style="938" customWidth="1"/>
    <col min="12811" max="12811" width="3.75" style="938" customWidth="1"/>
    <col min="12812" max="12812" width="12.75" style="938" customWidth="1"/>
    <col min="12813" max="12813" width="52.75" style="938" customWidth="1"/>
    <col min="12814" max="12817" width="0" style="938" hidden="1" customWidth="1"/>
    <col min="12818" max="12818" width="12.25" style="938" customWidth="1"/>
    <col min="12819" max="12819" width="6.375" style="938" customWidth="1"/>
    <col min="12820" max="12820" width="12.25" style="938" customWidth="1"/>
    <col min="12821" max="12821" width="0" style="938" hidden="1" customWidth="1"/>
    <col min="12822" max="12822" width="3.75" style="938" customWidth="1"/>
    <col min="12823" max="12823" width="11.125" style="938" bestFit="1" customWidth="1"/>
    <col min="12824" max="12825" width="10.625" style="938"/>
    <col min="12826" max="12826" width="11.125" style="938" customWidth="1"/>
    <col min="12827" max="13056" width="10.625" style="938"/>
    <col min="13057" max="13064" width="0" style="938" hidden="1" customWidth="1"/>
    <col min="13065" max="13065" width="3.75" style="938" customWidth="1"/>
    <col min="13066" max="13066" width="3.875" style="938" customWidth="1"/>
    <col min="13067" max="13067" width="3.75" style="938" customWidth="1"/>
    <col min="13068" max="13068" width="12.75" style="938" customWidth="1"/>
    <col min="13069" max="13069" width="52.75" style="938" customWidth="1"/>
    <col min="13070" max="13073" width="0" style="938" hidden="1" customWidth="1"/>
    <col min="13074" max="13074" width="12.25" style="938" customWidth="1"/>
    <col min="13075" max="13075" width="6.375" style="938" customWidth="1"/>
    <col min="13076" max="13076" width="12.25" style="938" customWidth="1"/>
    <col min="13077" max="13077" width="0" style="938" hidden="1" customWidth="1"/>
    <col min="13078" max="13078" width="3.75" style="938" customWidth="1"/>
    <col min="13079" max="13079" width="11.125" style="938" bestFit="1" customWidth="1"/>
    <col min="13080" max="13081" width="10.625" style="938"/>
    <col min="13082" max="13082" width="11.125" style="938" customWidth="1"/>
    <col min="13083" max="13312" width="10.625" style="938"/>
    <col min="13313" max="13320" width="0" style="938" hidden="1" customWidth="1"/>
    <col min="13321" max="13321" width="3.75" style="938" customWidth="1"/>
    <col min="13322" max="13322" width="3.875" style="938" customWidth="1"/>
    <col min="13323" max="13323" width="3.75" style="938" customWidth="1"/>
    <col min="13324" max="13324" width="12.75" style="938" customWidth="1"/>
    <col min="13325" max="13325" width="52.75" style="938" customWidth="1"/>
    <col min="13326" max="13329" width="0" style="938" hidden="1" customWidth="1"/>
    <col min="13330" max="13330" width="12.25" style="938" customWidth="1"/>
    <col min="13331" max="13331" width="6.375" style="938" customWidth="1"/>
    <col min="13332" max="13332" width="12.25" style="938" customWidth="1"/>
    <col min="13333" max="13333" width="0" style="938" hidden="1" customWidth="1"/>
    <col min="13334" max="13334" width="3.75" style="938" customWidth="1"/>
    <col min="13335" max="13335" width="11.125" style="938" bestFit="1" customWidth="1"/>
    <col min="13336" max="13337" width="10.625" style="938"/>
    <col min="13338" max="13338" width="11.125" style="938" customWidth="1"/>
    <col min="13339" max="13568" width="10.625" style="938"/>
    <col min="13569" max="13576" width="0" style="938" hidden="1" customWidth="1"/>
    <col min="13577" max="13577" width="3.75" style="938" customWidth="1"/>
    <col min="13578" max="13578" width="3.875" style="938" customWidth="1"/>
    <col min="13579" max="13579" width="3.75" style="938" customWidth="1"/>
    <col min="13580" max="13580" width="12.75" style="938" customWidth="1"/>
    <col min="13581" max="13581" width="52.75" style="938" customWidth="1"/>
    <col min="13582" max="13585" width="0" style="938" hidden="1" customWidth="1"/>
    <col min="13586" max="13586" width="12.25" style="938" customWidth="1"/>
    <col min="13587" max="13587" width="6.375" style="938" customWidth="1"/>
    <col min="13588" max="13588" width="12.25" style="938" customWidth="1"/>
    <col min="13589" max="13589" width="0" style="938" hidden="1" customWidth="1"/>
    <col min="13590" max="13590" width="3.75" style="938" customWidth="1"/>
    <col min="13591" max="13591" width="11.125" style="938" bestFit="1" customWidth="1"/>
    <col min="13592" max="13593" width="10.625" style="938"/>
    <col min="13594" max="13594" width="11.125" style="938" customWidth="1"/>
    <col min="13595" max="13824" width="10.625" style="938"/>
    <col min="13825" max="13832" width="0" style="938" hidden="1" customWidth="1"/>
    <col min="13833" max="13833" width="3.75" style="938" customWidth="1"/>
    <col min="13834" max="13834" width="3.875" style="938" customWidth="1"/>
    <col min="13835" max="13835" width="3.75" style="938" customWidth="1"/>
    <col min="13836" max="13836" width="12.75" style="938" customWidth="1"/>
    <col min="13837" max="13837" width="52.75" style="938" customWidth="1"/>
    <col min="13838" max="13841" width="0" style="938" hidden="1" customWidth="1"/>
    <col min="13842" max="13842" width="12.25" style="938" customWidth="1"/>
    <col min="13843" max="13843" width="6.375" style="938" customWidth="1"/>
    <col min="13844" max="13844" width="12.25" style="938" customWidth="1"/>
    <col min="13845" max="13845" width="0" style="938" hidden="1" customWidth="1"/>
    <col min="13846" max="13846" width="3.75" style="938" customWidth="1"/>
    <col min="13847" max="13847" width="11.125" style="938" bestFit="1" customWidth="1"/>
    <col min="13848" max="13849" width="10.625" style="938"/>
    <col min="13850" max="13850" width="11.125" style="938" customWidth="1"/>
    <col min="13851" max="14080" width="10.625" style="938"/>
    <col min="14081" max="14088" width="0" style="938" hidden="1" customWidth="1"/>
    <col min="14089" max="14089" width="3.75" style="938" customWidth="1"/>
    <col min="14090" max="14090" width="3.875" style="938" customWidth="1"/>
    <col min="14091" max="14091" width="3.75" style="938" customWidth="1"/>
    <col min="14092" max="14092" width="12.75" style="938" customWidth="1"/>
    <col min="14093" max="14093" width="52.75" style="938" customWidth="1"/>
    <col min="14094" max="14097" width="0" style="938" hidden="1" customWidth="1"/>
    <col min="14098" max="14098" width="12.25" style="938" customWidth="1"/>
    <col min="14099" max="14099" width="6.375" style="938" customWidth="1"/>
    <col min="14100" max="14100" width="12.25" style="938" customWidth="1"/>
    <col min="14101" max="14101" width="0" style="938" hidden="1" customWidth="1"/>
    <col min="14102" max="14102" width="3.75" style="938" customWidth="1"/>
    <col min="14103" max="14103" width="11.125" style="938" bestFit="1" customWidth="1"/>
    <col min="14104" max="14105" width="10.625" style="938"/>
    <col min="14106" max="14106" width="11.125" style="938" customWidth="1"/>
    <col min="14107" max="14336" width="10.625" style="938"/>
    <col min="14337" max="14344" width="0" style="938" hidden="1" customWidth="1"/>
    <col min="14345" max="14345" width="3.75" style="938" customWidth="1"/>
    <col min="14346" max="14346" width="3.875" style="938" customWidth="1"/>
    <col min="14347" max="14347" width="3.75" style="938" customWidth="1"/>
    <col min="14348" max="14348" width="12.75" style="938" customWidth="1"/>
    <col min="14349" max="14349" width="52.75" style="938" customWidth="1"/>
    <col min="14350" max="14353" width="0" style="938" hidden="1" customWidth="1"/>
    <col min="14354" max="14354" width="12.25" style="938" customWidth="1"/>
    <col min="14355" max="14355" width="6.375" style="938" customWidth="1"/>
    <col min="14356" max="14356" width="12.25" style="938" customWidth="1"/>
    <col min="14357" max="14357" width="0" style="938" hidden="1" customWidth="1"/>
    <col min="14358" max="14358" width="3.75" style="938" customWidth="1"/>
    <col min="14359" max="14359" width="11.125" style="938" bestFit="1" customWidth="1"/>
    <col min="14360" max="14361" width="10.625" style="938"/>
    <col min="14362" max="14362" width="11.125" style="938" customWidth="1"/>
    <col min="14363" max="14592" width="10.625" style="938"/>
    <col min="14593" max="14600" width="0" style="938" hidden="1" customWidth="1"/>
    <col min="14601" max="14601" width="3.75" style="938" customWidth="1"/>
    <col min="14602" max="14602" width="3.875" style="938" customWidth="1"/>
    <col min="14603" max="14603" width="3.75" style="938" customWidth="1"/>
    <col min="14604" max="14604" width="12.75" style="938" customWidth="1"/>
    <col min="14605" max="14605" width="52.75" style="938" customWidth="1"/>
    <col min="14606" max="14609" width="0" style="938" hidden="1" customWidth="1"/>
    <col min="14610" max="14610" width="12.25" style="938" customWidth="1"/>
    <col min="14611" max="14611" width="6.375" style="938" customWidth="1"/>
    <col min="14612" max="14612" width="12.25" style="938" customWidth="1"/>
    <col min="14613" max="14613" width="0" style="938" hidden="1" customWidth="1"/>
    <col min="14614" max="14614" width="3.75" style="938" customWidth="1"/>
    <col min="14615" max="14615" width="11.125" style="938" bestFit="1" customWidth="1"/>
    <col min="14616" max="14617" width="10.625" style="938"/>
    <col min="14618" max="14618" width="11.125" style="938" customWidth="1"/>
    <col min="14619" max="14848" width="10.625" style="938"/>
    <col min="14849" max="14856" width="0" style="938" hidden="1" customWidth="1"/>
    <col min="14857" max="14857" width="3.75" style="938" customWidth="1"/>
    <col min="14858" max="14858" width="3.875" style="938" customWidth="1"/>
    <col min="14859" max="14859" width="3.75" style="938" customWidth="1"/>
    <col min="14860" max="14860" width="12.75" style="938" customWidth="1"/>
    <col min="14861" max="14861" width="52.75" style="938" customWidth="1"/>
    <col min="14862" max="14865" width="0" style="938" hidden="1" customWidth="1"/>
    <col min="14866" max="14866" width="12.25" style="938" customWidth="1"/>
    <col min="14867" max="14867" width="6.375" style="938" customWidth="1"/>
    <col min="14868" max="14868" width="12.25" style="938" customWidth="1"/>
    <col min="14869" max="14869" width="0" style="938" hidden="1" customWidth="1"/>
    <col min="14870" max="14870" width="3.75" style="938" customWidth="1"/>
    <col min="14871" max="14871" width="11.125" style="938" bestFit="1" customWidth="1"/>
    <col min="14872" max="14873" width="10.625" style="938"/>
    <col min="14874" max="14874" width="11.125" style="938" customWidth="1"/>
    <col min="14875" max="15104" width="10.625" style="938"/>
    <col min="15105" max="15112" width="0" style="938" hidden="1" customWidth="1"/>
    <col min="15113" max="15113" width="3.75" style="938" customWidth="1"/>
    <col min="15114" max="15114" width="3.875" style="938" customWidth="1"/>
    <col min="15115" max="15115" width="3.75" style="938" customWidth="1"/>
    <col min="15116" max="15116" width="12.75" style="938" customWidth="1"/>
    <col min="15117" max="15117" width="52.75" style="938" customWidth="1"/>
    <col min="15118" max="15121" width="0" style="938" hidden="1" customWidth="1"/>
    <col min="15122" max="15122" width="12.25" style="938" customWidth="1"/>
    <col min="15123" max="15123" width="6.375" style="938" customWidth="1"/>
    <col min="15124" max="15124" width="12.25" style="938" customWidth="1"/>
    <col min="15125" max="15125" width="0" style="938" hidden="1" customWidth="1"/>
    <col min="15126" max="15126" width="3.75" style="938" customWidth="1"/>
    <col min="15127" max="15127" width="11.125" style="938" bestFit="1" customWidth="1"/>
    <col min="15128" max="15129" width="10.625" style="938"/>
    <col min="15130" max="15130" width="11.125" style="938" customWidth="1"/>
    <col min="15131" max="15360" width="10.625" style="938"/>
    <col min="15361" max="15368" width="0" style="938" hidden="1" customWidth="1"/>
    <col min="15369" max="15369" width="3.75" style="938" customWidth="1"/>
    <col min="15370" max="15370" width="3.875" style="938" customWidth="1"/>
    <col min="15371" max="15371" width="3.75" style="938" customWidth="1"/>
    <col min="15372" max="15372" width="12.75" style="938" customWidth="1"/>
    <col min="15373" max="15373" width="52.75" style="938" customWidth="1"/>
    <col min="15374" max="15377" width="0" style="938" hidden="1" customWidth="1"/>
    <col min="15378" max="15378" width="12.25" style="938" customWidth="1"/>
    <col min="15379" max="15379" width="6.375" style="938" customWidth="1"/>
    <col min="15380" max="15380" width="12.25" style="938" customWidth="1"/>
    <col min="15381" max="15381" width="0" style="938" hidden="1" customWidth="1"/>
    <col min="15382" max="15382" width="3.75" style="938" customWidth="1"/>
    <col min="15383" max="15383" width="11.125" style="938" bestFit="1" customWidth="1"/>
    <col min="15384" max="15385" width="10.625" style="938"/>
    <col min="15386" max="15386" width="11.125" style="938" customWidth="1"/>
    <col min="15387" max="15616" width="10.625" style="938"/>
    <col min="15617" max="15624" width="0" style="938" hidden="1" customWidth="1"/>
    <col min="15625" max="15625" width="3.75" style="938" customWidth="1"/>
    <col min="15626" max="15626" width="3.875" style="938" customWidth="1"/>
    <col min="15627" max="15627" width="3.75" style="938" customWidth="1"/>
    <col min="15628" max="15628" width="12.75" style="938" customWidth="1"/>
    <col min="15629" max="15629" width="52.75" style="938" customWidth="1"/>
    <col min="15630" max="15633" width="0" style="938" hidden="1" customWidth="1"/>
    <col min="15634" max="15634" width="12.25" style="938" customWidth="1"/>
    <col min="15635" max="15635" width="6.375" style="938" customWidth="1"/>
    <col min="15636" max="15636" width="12.25" style="938" customWidth="1"/>
    <col min="15637" max="15637" width="0" style="938" hidden="1" customWidth="1"/>
    <col min="15638" max="15638" width="3.75" style="938" customWidth="1"/>
    <col min="15639" max="15639" width="11.125" style="938" bestFit="1" customWidth="1"/>
    <col min="15640" max="15641" width="10.625" style="938"/>
    <col min="15642" max="15642" width="11.125" style="938" customWidth="1"/>
    <col min="15643" max="15872" width="10.625" style="938"/>
    <col min="15873" max="15880" width="0" style="938" hidden="1" customWidth="1"/>
    <col min="15881" max="15881" width="3.75" style="938" customWidth="1"/>
    <col min="15882" max="15882" width="3.875" style="938" customWidth="1"/>
    <col min="15883" max="15883" width="3.75" style="938" customWidth="1"/>
    <col min="15884" max="15884" width="12.75" style="938" customWidth="1"/>
    <col min="15885" max="15885" width="52.75" style="938" customWidth="1"/>
    <col min="15886" max="15889" width="0" style="938" hidden="1" customWidth="1"/>
    <col min="15890" max="15890" width="12.25" style="938" customWidth="1"/>
    <col min="15891" max="15891" width="6.375" style="938" customWidth="1"/>
    <col min="15892" max="15892" width="12.25" style="938" customWidth="1"/>
    <col min="15893" max="15893" width="0" style="938" hidden="1" customWidth="1"/>
    <col min="15894" max="15894" width="3.75" style="938" customWidth="1"/>
    <col min="15895" max="15895" width="11.125" style="938" bestFit="1" customWidth="1"/>
    <col min="15896" max="15897" width="10.625" style="938"/>
    <col min="15898" max="15898" width="11.125" style="938" customWidth="1"/>
    <col min="15899" max="16128" width="10.625" style="938"/>
    <col min="16129" max="16136" width="0" style="938" hidden="1" customWidth="1"/>
    <col min="16137" max="16137" width="3.75" style="938" customWidth="1"/>
    <col min="16138" max="16138" width="3.875" style="938" customWidth="1"/>
    <col min="16139" max="16139" width="3.75" style="938" customWidth="1"/>
    <col min="16140" max="16140" width="12.75" style="938" customWidth="1"/>
    <col min="16141" max="16141" width="52.75" style="938" customWidth="1"/>
    <col min="16142" max="16145" width="0" style="938" hidden="1" customWidth="1"/>
    <col min="16146" max="16146" width="12.25" style="938" customWidth="1"/>
    <col min="16147" max="16147" width="6.375" style="938" customWidth="1"/>
    <col min="16148" max="16148" width="12.25" style="938" customWidth="1"/>
    <col min="16149" max="16149" width="0" style="938" hidden="1" customWidth="1"/>
    <col min="16150" max="16150" width="3.75" style="938" customWidth="1"/>
    <col min="16151" max="16151" width="11.125" style="938" bestFit="1" customWidth="1"/>
    <col min="16152" max="16153" width="10.625" style="938"/>
    <col min="16154" max="16154" width="11.125" style="938" customWidth="1"/>
    <col min="16155" max="16384" width="10.625" style="938"/>
  </cols>
  <sheetData>
    <row r="1" spans="1:34" hidden="1">
      <c r="Q1" s="731"/>
      <c r="R1" s="731"/>
    </row>
    <row r="2" spans="1:34" hidden="1">
      <c r="U2" s="731"/>
    </row>
    <row r="3" spans="1:34" hidden="1"/>
    <row r="4" spans="1:34" ht="3.15" customHeight="1">
      <c r="J4" s="943"/>
      <c r="K4" s="943"/>
      <c r="L4" s="939"/>
      <c r="M4" s="939"/>
      <c r="N4" s="939"/>
      <c r="O4" s="946"/>
      <c r="P4" s="946"/>
      <c r="Q4" s="946"/>
      <c r="R4" s="946"/>
      <c r="S4" s="946"/>
      <c r="T4" s="946"/>
      <c r="U4" s="946"/>
    </row>
    <row r="5" spans="1:34" ht="26.1" customHeight="1">
      <c r="J5" s="943"/>
      <c r="K5" s="943"/>
      <c r="L5" s="1294" t="s">
        <v>717</v>
      </c>
      <c r="M5" s="1294"/>
      <c r="N5" s="1294"/>
      <c r="O5" s="1294"/>
      <c r="P5" s="1294"/>
      <c r="Q5" s="1294"/>
      <c r="R5" s="1294"/>
      <c r="S5" s="1294"/>
      <c r="T5" s="1294"/>
      <c r="U5" s="633"/>
    </row>
    <row r="6" spans="1:34" ht="3.15" customHeight="1">
      <c r="J6" s="943"/>
      <c r="K6" s="943"/>
      <c r="L6" s="939"/>
      <c r="M6" s="939"/>
      <c r="N6" s="939"/>
      <c r="O6" s="718"/>
      <c r="P6" s="718"/>
      <c r="Q6" s="718"/>
      <c r="R6" s="718"/>
      <c r="S6" s="718"/>
      <c r="T6" s="718"/>
      <c r="U6" s="718"/>
      <c r="V6" s="946"/>
    </row>
    <row r="7" spans="1:34"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4" s="955" customFormat="1" ht="22.8">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730"/>
      <c r="V8" s="730"/>
      <c r="W8" s="489"/>
      <c r="X8" s="961"/>
      <c r="Y8" s="961"/>
      <c r="Z8" s="961"/>
      <c r="AA8" s="961"/>
      <c r="AB8" s="961"/>
      <c r="AC8" s="961"/>
      <c r="AD8" s="961"/>
      <c r="AE8" s="961"/>
      <c r="AF8" s="961"/>
      <c r="AG8" s="961"/>
      <c r="AH8" s="961"/>
    </row>
    <row r="9" spans="1:34" s="955" customFormat="1" ht="22.8">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730"/>
      <c r="V9" s="730"/>
      <c r="W9" s="489"/>
      <c r="X9" s="961"/>
      <c r="Y9" s="961"/>
      <c r="Z9" s="961"/>
      <c r="AA9" s="961"/>
      <c r="AB9" s="961"/>
      <c r="AC9" s="961"/>
      <c r="AD9" s="961"/>
      <c r="AE9" s="961"/>
      <c r="AF9" s="961"/>
      <c r="AG9" s="961"/>
      <c r="AH9" s="961"/>
    </row>
    <row r="10" spans="1:34"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4" s="955" customFormat="1" ht="11.4" hidden="1">
      <c r="A11" s="961"/>
      <c r="B11" s="961"/>
      <c r="C11" s="961"/>
      <c r="D11" s="961"/>
      <c r="E11" s="961"/>
      <c r="F11" s="961"/>
      <c r="G11" s="961"/>
      <c r="H11" s="961"/>
      <c r="L11" s="1295"/>
      <c r="M11" s="1295"/>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2"/>
      <c r="P12" s="1302"/>
      <c r="Q12" s="1302"/>
      <c r="R12" s="1302"/>
      <c r="S12" s="1302"/>
      <c r="T12" s="1302"/>
      <c r="U12" s="1302"/>
    </row>
    <row r="13" spans="1:34">
      <c r="J13" s="943"/>
      <c r="K13" s="943"/>
      <c r="L13" s="1227" t="s">
        <v>445</v>
      </c>
      <c r="M13" s="1227"/>
      <c r="N13" s="1227"/>
      <c r="O13" s="1227"/>
      <c r="P13" s="1227"/>
      <c r="Q13" s="1227"/>
      <c r="R13" s="1227"/>
      <c r="S13" s="1227"/>
      <c r="T13" s="1227"/>
      <c r="U13" s="1227"/>
      <c r="V13" s="1227"/>
      <c r="W13" s="1227" t="s">
        <v>446</v>
      </c>
    </row>
    <row r="14" spans="1:34" ht="14.25" customHeight="1">
      <c r="J14" s="943"/>
      <c r="K14" s="943"/>
      <c r="L14" s="1308" t="s">
        <v>91</v>
      </c>
      <c r="M14" s="1308" t="s">
        <v>602</v>
      </c>
      <c r="N14" s="630"/>
      <c r="O14" s="1309" t="s">
        <v>604</v>
      </c>
      <c r="P14" s="1310"/>
      <c r="Q14" s="1310"/>
      <c r="R14" s="1310"/>
      <c r="S14" s="1310"/>
      <c r="T14" s="1311"/>
      <c r="U14" s="1291" t="s">
        <v>339</v>
      </c>
      <c r="V14" s="1305" t="s">
        <v>274</v>
      </c>
      <c r="W14" s="1227"/>
    </row>
    <row r="15" spans="1:34" ht="14.25" customHeight="1">
      <c r="J15" s="943"/>
      <c r="K15" s="943"/>
      <c r="L15" s="1308"/>
      <c r="M15" s="1308"/>
      <c r="N15" s="631"/>
      <c r="O15" s="1314" t="s">
        <v>578</v>
      </c>
      <c r="P15" s="1312" t="s">
        <v>270</v>
      </c>
      <c r="Q15" s="1313"/>
      <c r="R15" s="1288" t="s">
        <v>615</v>
      </c>
      <c r="S15" s="1289"/>
      <c r="T15" s="1290"/>
      <c r="U15" s="1292"/>
      <c r="V15" s="1306"/>
      <c r="W15" s="1227"/>
    </row>
    <row r="16" spans="1:34" ht="33.75" customHeight="1">
      <c r="J16" s="943"/>
      <c r="K16" s="943"/>
      <c r="L16" s="1308"/>
      <c r="M16" s="1308"/>
      <c r="N16" s="632"/>
      <c r="O16" s="1315"/>
      <c r="P16" s="719" t="s">
        <v>579</v>
      </c>
      <c r="Q16" s="719" t="s">
        <v>6</v>
      </c>
      <c r="R16" s="976" t="s">
        <v>273</v>
      </c>
      <c r="S16" s="1303" t="s">
        <v>272</v>
      </c>
      <c r="T16" s="1304"/>
      <c r="U16" s="1293"/>
      <c r="V16" s="1307"/>
      <c r="W16" s="1227"/>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6">
        <f ca="1">OFFSET(S17,0,-1)+1</f>
        <v>7</v>
      </c>
      <c r="T17" s="1296"/>
      <c r="U17" s="973">
        <f ca="1">OFFSET(U17,0,-2)+1</f>
        <v>8</v>
      </c>
      <c r="V17" s="618">
        <f ca="1">OFFSET(V17,0,-1)</f>
        <v>8</v>
      </c>
      <c r="W17" s="973">
        <f ca="1">OFFSET(W17,0,-1)+1</f>
        <v>9</v>
      </c>
    </row>
    <row r="18" spans="1:36" ht="22.8">
      <c r="A18" s="1279">
        <v>1</v>
      </c>
      <c r="B18" s="963"/>
      <c r="C18" s="963"/>
      <c r="D18" s="963"/>
      <c r="E18" s="929"/>
      <c r="F18" s="974"/>
      <c r="G18" s="974"/>
      <c r="H18" s="974"/>
      <c r="I18" s="931"/>
      <c r="J18" s="927"/>
      <c r="K18" s="911"/>
      <c r="L18" s="978">
        <f>mergeValue(A18)</f>
        <v>1</v>
      </c>
      <c r="M18" s="610" t="s">
        <v>19</v>
      </c>
      <c r="N18" s="615"/>
      <c r="O18" s="1280"/>
      <c r="P18" s="1280"/>
      <c r="Q18" s="1280"/>
      <c r="R18" s="1280"/>
      <c r="S18" s="1280"/>
      <c r="T18" s="1280"/>
      <c r="U18" s="1280"/>
      <c r="V18" s="1280"/>
      <c r="W18" s="1129" t="s">
        <v>718</v>
      </c>
      <c r="Y18" s="777"/>
      <c r="Z18" s="777" t="str">
        <f t="shared" ref="Z18:Z31" si="0">IF(M18="","",M18 )</f>
        <v>Наименование тарифа</v>
      </c>
      <c r="AA18" s="777"/>
      <c r="AB18" s="777"/>
      <c r="AC18" s="777"/>
      <c r="AI18" s="956"/>
      <c r="AJ18" s="956"/>
    </row>
    <row r="19" spans="1:36" ht="34.200000000000003">
      <c r="A19" s="1279"/>
      <c r="B19" s="1279">
        <v>1</v>
      </c>
      <c r="C19" s="963"/>
      <c r="D19" s="963"/>
      <c r="E19" s="974"/>
      <c r="F19" s="974"/>
      <c r="G19" s="974"/>
      <c r="H19" s="974"/>
      <c r="I19" s="969"/>
      <c r="J19" s="902"/>
      <c r="K19" s="905"/>
      <c r="L19" s="978" t="str">
        <f>mergeValue(A19) &amp;"."&amp; mergeValue(B19)</f>
        <v>1.1</v>
      </c>
      <c r="M19" s="658" t="s">
        <v>15</v>
      </c>
      <c r="N19" s="615"/>
      <c r="O19" s="1280"/>
      <c r="P19" s="1280"/>
      <c r="Q19" s="1280"/>
      <c r="R19" s="1280"/>
      <c r="S19" s="1280"/>
      <c r="T19" s="1280"/>
      <c r="U19" s="1280"/>
      <c r="V19" s="1280"/>
      <c r="W19" s="1129" t="s">
        <v>459</v>
      </c>
      <c r="Y19" s="777"/>
      <c r="Z19" s="777" t="str">
        <f t="shared" si="0"/>
        <v>Территория действия тарифа</v>
      </c>
      <c r="AA19" s="777"/>
      <c r="AB19" s="777"/>
      <c r="AC19" s="777"/>
      <c r="AI19" s="956"/>
      <c r="AJ19" s="956"/>
    </row>
    <row r="20" spans="1:36" ht="22.8">
      <c r="A20" s="1279"/>
      <c r="B20" s="1279"/>
      <c r="C20" s="1279">
        <v>1</v>
      </c>
      <c r="D20" s="963"/>
      <c r="E20" s="974"/>
      <c r="F20" s="974"/>
      <c r="G20" s="974"/>
      <c r="H20" s="974"/>
      <c r="I20" s="910"/>
      <c r="J20" s="902"/>
      <c r="K20" s="905"/>
      <c r="L20" s="978" t="str">
        <f>mergeValue(A20) &amp;"."&amp; mergeValue(B20)&amp;"."&amp; mergeValue(C20)</f>
        <v>1.1.1</v>
      </c>
      <c r="M20" s="659" t="s">
        <v>7</v>
      </c>
      <c r="N20" s="615"/>
      <c r="O20" s="1280"/>
      <c r="P20" s="1280"/>
      <c r="Q20" s="1280"/>
      <c r="R20" s="1280"/>
      <c r="S20" s="1280"/>
      <c r="T20" s="1280"/>
      <c r="U20" s="1280"/>
      <c r="V20" s="1280"/>
      <c r="W20" s="1129" t="s">
        <v>600</v>
      </c>
      <c r="Y20" s="777"/>
      <c r="Z20" s="777" t="str">
        <f t="shared" si="0"/>
        <v xml:space="preserve">Наименование системы теплоснабжения </v>
      </c>
      <c r="AA20" s="777"/>
      <c r="AB20" s="777"/>
      <c r="AC20" s="777"/>
      <c r="AI20" s="956"/>
      <c r="AJ20" s="956"/>
    </row>
    <row r="21" spans="1:36" ht="22.8">
      <c r="A21" s="1279"/>
      <c r="B21" s="1279"/>
      <c r="C21" s="1279"/>
      <c r="D21" s="1279">
        <v>1</v>
      </c>
      <c r="E21" s="974"/>
      <c r="F21" s="974"/>
      <c r="G21" s="974"/>
      <c r="H21" s="974"/>
      <c r="I21" s="910"/>
      <c r="J21" s="902"/>
      <c r="K21" s="905"/>
      <c r="L21" s="978" t="str">
        <f>mergeValue(A21) &amp;"."&amp; mergeValue(B21)&amp;"."&amp; mergeValue(C21)&amp;"."&amp; mergeValue(D21)</f>
        <v>1.1.1.1</v>
      </c>
      <c r="M21" s="660" t="s">
        <v>21</v>
      </c>
      <c r="N21" s="615"/>
      <c r="O21" s="1280"/>
      <c r="P21" s="1280"/>
      <c r="Q21" s="1280"/>
      <c r="R21" s="1280"/>
      <c r="S21" s="1280"/>
      <c r="T21" s="1280"/>
      <c r="U21" s="1280"/>
      <c r="V21" s="1280"/>
      <c r="W21" s="1129" t="s">
        <v>601</v>
      </c>
      <c r="Y21" s="777"/>
      <c r="Z21" s="777" t="str">
        <f t="shared" si="0"/>
        <v xml:space="preserve">Источник тепловой энергии  </v>
      </c>
      <c r="AA21" s="777"/>
      <c r="AB21" s="777"/>
      <c r="AC21" s="777"/>
      <c r="AI21" s="956"/>
      <c r="AJ21" s="956"/>
    </row>
    <row r="22" spans="1:36" ht="79.8">
      <c r="A22" s="1279"/>
      <c r="B22" s="1279"/>
      <c r="C22" s="1279"/>
      <c r="D22" s="1279"/>
      <c r="E22" s="1279">
        <v>1</v>
      </c>
      <c r="F22" s="974"/>
      <c r="G22" s="974"/>
      <c r="H22" s="963">
        <v>1</v>
      </c>
      <c r="I22" s="1279">
        <v>1</v>
      </c>
      <c r="J22" s="974"/>
      <c r="K22" s="913"/>
      <c r="L22" s="978" t="str">
        <f>mergeValue(A22) &amp;"."&amp; mergeValue(B22)&amp;"."&amp; mergeValue(C22)&amp;"."&amp; mergeValue(D22)&amp;"."&amp; mergeValue(E22)</f>
        <v>1.1.1.1.1</v>
      </c>
      <c r="M22" s="524" t="s">
        <v>8</v>
      </c>
      <c r="N22" s="615"/>
      <c r="O22" s="1281"/>
      <c r="P22" s="1281"/>
      <c r="Q22" s="1281"/>
      <c r="R22" s="1281"/>
      <c r="S22" s="1281"/>
      <c r="T22" s="1281"/>
      <c r="U22" s="1281"/>
      <c r="V22" s="1281"/>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45.6">
      <c r="A23" s="1279"/>
      <c r="B23" s="1279"/>
      <c r="C23" s="1279"/>
      <c r="D23" s="1279"/>
      <c r="E23" s="1279"/>
      <c r="F23" s="1279">
        <v>1</v>
      </c>
      <c r="G23" s="963"/>
      <c r="H23" s="963"/>
      <c r="I23" s="1279"/>
      <c r="J23" s="1279">
        <v>1</v>
      </c>
      <c r="K23" s="914"/>
      <c r="L23" s="978" t="str">
        <f>mergeValue(A23) &amp;"."&amp; mergeValue(B23)&amp;"."&amp; mergeValue(C23)&amp;"."&amp; mergeValue(D23)&amp;"."&amp; mergeValue(E23)&amp;"."&amp; mergeValue(F23)</f>
        <v>1.1.1.1.1.1</v>
      </c>
      <c r="M23" s="525" t="s">
        <v>9</v>
      </c>
      <c r="N23" s="615"/>
      <c r="O23" s="1282"/>
      <c r="P23" s="1283"/>
      <c r="Q23" s="1283"/>
      <c r="R23" s="1283"/>
      <c r="S23" s="1283"/>
      <c r="T23" s="1283"/>
      <c r="U23" s="1283"/>
      <c r="V23" s="1284"/>
      <c r="W23" s="1129" t="s">
        <v>720</v>
      </c>
      <c r="Y23" s="777"/>
      <c r="Z23" s="777" t="str">
        <f t="shared" si="0"/>
        <v>Группа потребителей</v>
      </c>
      <c r="AA23" s="777"/>
      <c r="AB23" s="777"/>
      <c r="AC23" s="777"/>
      <c r="AI23" s="956"/>
      <c r="AJ23" s="956"/>
    </row>
    <row r="24" spans="1:36" ht="122.1" customHeight="1">
      <c r="A24" s="1279"/>
      <c r="B24" s="1279"/>
      <c r="C24" s="1279"/>
      <c r="D24" s="1279"/>
      <c r="E24" s="1279"/>
      <c r="F24" s="1279"/>
      <c r="G24" s="963">
        <v>1</v>
      </c>
      <c r="H24" s="963"/>
      <c r="I24" s="1279"/>
      <c r="J24" s="1279"/>
      <c r="K24" s="914">
        <v>1</v>
      </c>
      <c r="L24" s="978" t="str">
        <f>mergeValue(A24) &amp;"."&amp; mergeValue(B24)&amp;"."&amp; mergeValue(C24)&amp;"."&amp; mergeValue(D24)&amp;"."&amp; mergeValue(E24)&amp;"."&amp; mergeValue(F24)&amp;"."&amp; mergeValue(G24)</f>
        <v>1.1.1.1.1.1.1</v>
      </c>
      <c r="M24" s="1088"/>
      <c r="N24" s="615"/>
      <c r="O24" s="726"/>
      <c r="P24" s="726"/>
      <c r="Q24" s="1040"/>
      <c r="R24" s="1286"/>
      <c r="S24" s="1287" t="s">
        <v>83</v>
      </c>
      <c r="T24" s="1286"/>
      <c r="U24" s="1287" t="s">
        <v>84</v>
      </c>
      <c r="V24" s="726"/>
      <c r="W24" s="1297" t="s">
        <v>721</v>
      </c>
      <c r="X24" s="956" t="str">
        <f>strCheckDate(O25:V25)</f>
        <v/>
      </c>
      <c r="Y24" s="777"/>
      <c r="Z24" s="777" t="str">
        <f t="shared" si="0"/>
        <v/>
      </c>
      <c r="AA24" s="777"/>
      <c r="AB24" s="777"/>
      <c r="AC24" s="777"/>
      <c r="AI24" s="956"/>
      <c r="AJ24" s="956"/>
    </row>
    <row r="25" spans="1:36" ht="11.4" hidden="1">
      <c r="A25" s="1279"/>
      <c r="B25" s="1279"/>
      <c r="C25" s="1279"/>
      <c r="D25" s="1279"/>
      <c r="E25" s="1279"/>
      <c r="F25" s="1279"/>
      <c r="G25" s="963"/>
      <c r="H25" s="963"/>
      <c r="I25" s="1279"/>
      <c r="J25" s="1279"/>
      <c r="K25" s="914"/>
      <c r="L25" s="752"/>
      <c r="M25" s="615"/>
      <c r="N25" s="615"/>
      <c r="O25" s="726"/>
      <c r="P25" s="726"/>
      <c r="Q25" s="732" t="str">
        <f>R24 &amp; "-" &amp; T24</f>
        <v>-</v>
      </c>
      <c r="R25" s="1286"/>
      <c r="S25" s="1287"/>
      <c r="T25" s="1286"/>
      <c r="U25" s="1287"/>
      <c r="V25" s="726"/>
      <c r="W25" s="1298"/>
      <c r="Y25" s="777"/>
      <c r="Z25" s="777" t="str">
        <f t="shared" si="0"/>
        <v/>
      </c>
      <c r="AA25" s="777"/>
      <c r="AB25" s="777"/>
      <c r="AC25" s="777"/>
      <c r="AI25" s="956"/>
      <c r="AJ25" s="956"/>
    </row>
    <row r="26" spans="1:36" ht="15" customHeight="1">
      <c r="A26" s="1279"/>
      <c r="B26" s="1279"/>
      <c r="C26" s="1279"/>
      <c r="D26" s="1279"/>
      <c r="E26" s="1279"/>
      <c r="F26" s="1279"/>
      <c r="G26" s="974"/>
      <c r="H26" s="963"/>
      <c r="I26" s="1279"/>
      <c r="J26" s="1279"/>
      <c r="K26" s="913"/>
      <c r="L26" s="654"/>
      <c r="M26" s="527" t="s">
        <v>24</v>
      </c>
      <c r="N26" s="954"/>
      <c r="O26" s="954"/>
      <c r="P26" s="954"/>
      <c r="Q26" s="954"/>
      <c r="R26" s="954"/>
      <c r="S26" s="954"/>
      <c r="T26" s="954"/>
      <c r="U26" s="954"/>
      <c r="V26" s="725"/>
      <c r="W26" s="1299"/>
      <c r="Y26" s="777"/>
      <c r="Z26" s="777" t="str">
        <f t="shared" si="0"/>
        <v>Добавить вид теплоносителя (параметры теплоносителя)</v>
      </c>
      <c r="AA26" s="777"/>
      <c r="AB26" s="777"/>
      <c r="AC26" s="777"/>
      <c r="AI26" s="956"/>
      <c r="AJ26" s="956"/>
    </row>
    <row r="27" spans="1:36" ht="15" customHeight="1">
      <c r="A27" s="1279"/>
      <c r="B27" s="1279"/>
      <c r="C27" s="1279"/>
      <c r="D27" s="1279"/>
      <c r="E27" s="1279"/>
      <c r="F27" s="974"/>
      <c r="G27" s="974"/>
      <c r="H27" s="963"/>
      <c r="I27" s="1279"/>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79"/>
      <c r="B28" s="1279"/>
      <c r="C28" s="1279"/>
      <c r="D28" s="1279"/>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79"/>
      <c r="B29" s="1279"/>
      <c r="C29" s="1279"/>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79"/>
      <c r="B30" s="1279"/>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79"/>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4">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15" customHeight="1">
      <c r="A1" s="560" t="s">
        <v>49</v>
      </c>
    </row>
    <row r="2" spans="1:20" ht="22.2">
      <c r="F2" s="1273" t="s">
        <v>470</v>
      </c>
      <c r="G2" s="1274"/>
      <c r="H2" s="1275"/>
      <c r="I2" s="609"/>
    </row>
    <row r="3" spans="1:20" ht="3.15" customHeight="1"/>
    <row r="4" spans="1:20" s="539" customFormat="1" ht="11.4">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15"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471</v>
      </c>
      <c r="H7" s="573" t="str">
        <f>IF(dateCh="","",dateCh)</f>
        <v>30.08.2021</v>
      </c>
      <c r="I7" s="550" t="s">
        <v>472</v>
      </c>
      <c r="J7" s="584"/>
      <c r="K7" s="559"/>
      <c r="L7" s="559"/>
      <c r="M7" s="559"/>
      <c r="N7" s="559"/>
      <c r="O7" s="559"/>
      <c r="P7" s="559"/>
      <c r="Q7" s="559"/>
      <c r="R7" s="559"/>
      <c r="S7" s="559"/>
      <c r="T7" s="559"/>
    </row>
    <row r="8" spans="1:20" s="539" customFormat="1" ht="45.6">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8">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8">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600000000000001">
      <c r="A11" s="1277"/>
      <c r="B11" s="1277">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8">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15"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600000000000001">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600000000000001">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15"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9.75" style="493" hidden="1" customWidth="1"/>
    <col min="16" max="17" width="23.75" style="493" hidden="1" customWidth="1"/>
    <col min="18" max="18" width="11.75" style="493" customWidth="1"/>
    <col min="19" max="19" width="3.75" style="493" customWidth="1"/>
    <col min="20" max="20" width="11.75" style="493" customWidth="1"/>
    <col min="21" max="21" width="8.625" style="493" hidden="1" customWidth="1"/>
    <col min="22" max="22" width="4.75" style="493" customWidth="1"/>
    <col min="23" max="23" width="115.75" style="493" customWidth="1"/>
    <col min="24" max="25" width="10.625" style="554"/>
    <col min="26" max="26" width="11.125" style="554" customWidth="1"/>
    <col min="27" max="34" width="10.625" style="554"/>
    <col min="35" max="256" width="10.625" style="493"/>
    <col min="257" max="264" width="0" style="493" hidden="1" customWidth="1"/>
    <col min="265" max="265" width="3.75" style="493" customWidth="1"/>
    <col min="266" max="266" width="3.875" style="493" customWidth="1"/>
    <col min="267" max="267" width="3.75" style="493" customWidth="1"/>
    <col min="268" max="268" width="12.75" style="493" customWidth="1"/>
    <col min="269" max="269" width="52.75" style="493" customWidth="1"/>
    <col min="270" max="273" width="0" style="493" hidden="1" customWidth="1"/>
    <col min="274" max="274" width="12.25" style="493" customWidth="1"/>
    <col min="275" max="275" width="6.375" style="493" customWidth="1"/>
    <col min="276" max="276" width="12.25" style="493" customWidth="1"/>
    <col min="277" max="277" width="0" style="493" hidden="1" customWidth="1"/>
    <col min="278" max="278" width="3.75" style="493" customWidth="1"/>
    <col min="279" max="279" width="11.125" style="493" bestFit="1" customWidth="1"/>
    <col min="280" max="281" width="10.625" style="493"/>
    <col min="282" max="282" width="11.125" style="493" customWidth="1"/>
    <col min="283" max="512" width="10.625" style="493"/>
    <col min="513" max="520" width="0" style="493" hidden="1" customWidth="1"/>
    <col min="521" max="521" width="3.75" style="493" customWidth="1"/>
    <col min="522" max="522" width="3.875" style="493" customWidth="1"/>
    <col min="523" max="523" width="3.75" style="493" customWidth="1"/>
    <col min="524" max="524" width="12.75" style="493" customWidth="1"/>
    <col min="525" max="525" width="52.75" style="493" customWidth="1"/>
    <col min="526" max="529" width="0" style="493" hidden="1" customWidth="1"/>
    <col min="530" max="530" width="12.25" style="493" customWidth="1"/>
    <col min="531" max="531" width="6.375" style="493" customWidth="1"/>
    <col min="532" max="532" width="12.25" style="493" customWidth="1"/>
    <col min="533" max="533" width="0" style="493" hidden="1" customWidth="1"/>
    <col min="534" max="534" width="3.75" style="493" customWidth="1"/>
    <col min="535" max="535" width="11.125" style="493" bestFit="1" customWidth="1"/>
    <col min="536" max="537" width="10.625" style="493"/>
    <col min="538" max="538" width="11.125" style="493" customWidth="1"/>
    <col min="539" max="768" width="10.625" style="493"/>
    <col min="769" max="776" width="0" style="493" hidden="1" customWidth="1"/>
    <col min="777" max="777" width="3.75" style="493" customWidth="1"/>
    <col min="778" max="778" width="3.875" style="493" customWidth="1"/>
    <col min="779" max="779" width="3.75" style="493" customWidth="1"/>
    <col min="780" max="780" width="12.75" style="493" customWidth="1"/>
    <col min="781" max="781" width="52.75" style="493" customWidth="1"/>
    <col min="782" max="785" width="0" style="493" hidden="1" customWidth="1"/>
    <col min="786" max="786" width="12.25" style="493" customWidth="1"/>
    <col min="787" max="787" width="6.375" style="493" customWidth="1"/>
    <col min="788" max="788" width="12.25" style="493" customWidth="1"/>
    <col min="789" max="789" width="0" style="493" hidden="1" customWidth="1"/>
    <col min="790" max="790" width="3.75" style="493" customWidth="1"/>
    <col min="791" max="791" width="11.125" style="493" bestFit="1" customWidth="1"/>
    <col min="792" max="793" width="10.625" style="493"/>
    <col min="794" max="794" width="11.125" style="493" customWidth="1"/>
    <col min="795" max="1024" width="10.625" style="493"/>
    <col min="1025" max="1032" width="0" style="493" hidden="1" customWidth="1"/>
    <col min="1033" max="1033" width="3.75" style="493" customWidth="1"/>
    <col min="1034" max="1034" width="3.875" style="493" customWidth="1"/>
    <col min="1035" max="1035" width="3.75" style="493" customWidth="1"/>
    <col min="1036" max="1036" width="12.75" style="493" customWidth="1"/>
    <col min="1037" max="1037" width="52.75" style="493" customWidth="1"/>
    <col min="1038" max="1041" width="0" style="493" hidden="1" customWidth="1"/>
    <col min="1042" max="1042" width="12.25" style="493" customWidth="1"/>
    <col min="1043" max="1043" width="6.375" style="493" customWidth="1"/>
    <col min="1044" max="1044" width="12.25" style="493" customWidth="1"/>
    <col min="1045" max="1045" width="0" style="493" hidden="1" customWidth="1"/>
    <col min="1046" max="1046" width="3.75" style="493" customWidth="1"/>
    <col min="1047" max="1047" width="11.125" style="493" bestFit="1" customWidth="1"/>
    <col min="1048" max="1049" width="10.625" style="493"/>
    <col min="1050" max="1050" width="11.125" style="493" customWidth="1"/>
    <col min="1051" max="1280" width="10.625" style="493"/>
    <col min="1281" max="1288" width="0" style="493" hidden="1" customWidth="1"/>
    <col min="1289" max="1289" width="3.75" style="493" customWidth="1"/>
    <col min="1290" max="1290" width="3.875" style="493" customWidth="1"/>
    <col min="1291" max="1291" width="3.75" style="493" customWidth="1"/>
    <col min="1292" max="1292" width="12.75" style="493" customWidth="1"/>
    <col min="1293" max="1293" width="52.75" style="493" customWidth="1"/>
    <col min="1294" max="1297" width="0" style="493" hidden="1" customWidth="1"/>
    <col min="1298" max="1298" width="12.25" style="493" customWidth="1"/>
    <col min="1299" max="1299" width="6.375" style="493" customWidth="1"/>
    <col min="1300" max="1300" width="12.25" style="493" customWidth="1"/>
    <col min="1301" max="1301" width="0" style="493" hidden="1" customWidth="1"/>
    <col min="1302" max="1302" width="3.75" style="493" customWidth="1"/>
    <col min="1303" max="1303" width="11.125" style="493" bestFit="1" customWidth="1"/>
    <col min="1304" max="1305" width="10.625" style="493"/>
    <col min="1306" max="1306" width="11.125" style="493" customWidth="1"/>
    <col min="1307" max="1536" width="10.625" style="493"/>
    <col min="1537" max="1544" width="0" style="493" hidden="1" customWidth="1"/>
    <col min="1545" max="1545" width="3.75" style="493" customWidth="1"/>
    <col min="1546" max="1546" width="3.875" style="493" customWidth="1"/>
    <col min="1547" max="1547" width="3.75" style="493" customWidth="1"/>
    <col min="1548" max="1548" width="12.75" style="493" customWidth="1"/>
    <col min="1549" max="1549" width="52.75" style="493" customWidth="1"/>
    <col min="1550" max="1553" width="0" style="493" hidden="1" customWidth="1"/>
    <col min="1554" max="1554" width="12.25" style="493" customWidth="1"/>
    <col min="1555" max="1555" width="6.375" style="493" customWidth="1"/>
    <col min="1556" max="1556" width="12.25" style="493" customWidth="1"/>
    <col min="1557" max="1557" width="0" style="493" hidden="1" customWidth="1"/>
    <col min="1558" max="1558" width="3.75" style="493" customWidth="1"/>
    <col min="1559" max="1559" width="11.125" style="493" bestFit="1" customWidth="1"/>
    <col min="1560" max="1561" width="10.625" style="493"/>
    <col min="1562" max="1562" width="11.125" style="493" customWidth="1"/>
    <col min="1563" max="1792" width="10.625" style="493"/>
    <col min="1793" max="1800" width="0" style="493" hidden="1" customWidth="1"/>
    <col min="1801" max="1801" width="3.75" style="493" customWidth="1"/>
    <col min="1802" max="1802" width="3.875" style="493" customWidth="1"/>
    <col min="1803" max="1803" width="3.75" style="493" customWidth="1"/>
    <col min="1804" max="1804" width="12.75" style="493" customWidth="1"/>
    <col min="1805" max="1805" width="52.75" style="493" customWidth="1"/>
    <col min="1806" max="1809" width="0" style="493" hidden="1" customWidth="1"/>
    <col min="1810" max="1810" width="12.25" style="493" customWidth="1"/>
    <col min="1811" max="1811" width="6.375" style="493" customWidth="1"/>
    <col min="1812" max="1812" width="12.25" style="493" customWidth="1"/>
    <col min="1813" max="1813" width="0" style="493" hidden="1" customWidth="1"/>
    <col min="1814" max="1814" width="3.75" style="493" customWidth="1"/>
    <col min="1815" max="1815" width="11.125" style="493" bestFit="1" customWidth="1"/>
    <col min="1816" max="1817" width="10.625" style="493"/>
    <col min="1818" max="1818" width="11.125" style="493" customWidth="1"/>
    <col min="1819" max="2048" width="10.625" style="493"/>
    <col min="2049" max="2056" width="0" style="493" hidden="1" customWidth="1"/>
    <col min="2057" max="2057" width="3.75" style="493" customWidth="1"/>
    <col min="2058" max="2058" width="3.875" style="493" customWidth="1"/>
    <col min="2059" max="2059" width="3.75" style="493" customWidth="1"/>
    <col min="2060" max="2060" width="12.75" style="493" customWidth="1"/>
    <col min="2061" max="2061" width="52.75" style="493" customWidth="1"/>
    <col min="2062" max="2065" width="0" style="493" hidden="1" customWidth="1"/>
    <col min="2066" max="2066" width="12.25" style="493" customWidth="1"/>
    <col min="2067" max="2067" width="6.375" style="493" customWidth="1"/>
    <col min="2068" max="2068" width="12.25" style="493" customWidth="1"/>
    <col min="2069" max="2069" width="0" style="493" hidden="1" customWidth="1"/>
    <col min="2070" max="2070" width="3.75" style="493" customWidth="1"/>
    <col min="2071" max="2071" width="11.125" style="493" bestFit="1" customWidth="1"/>
    <col min="2072" max="2073" width="10.625" style="493"/>
    <col min="2074" max="2074" width="11.125" style="493" customWidth="1"/>
    <col min="2075" max="2304" width="10.625" style="493"/>
    <col min="2305" max="2312" width="0" style="493" hidden="1" customWidth="1"/>
    <col min="2313" max="2313" width="3.75" style="493" customWidth="1"/>
    <col min="2314" max="2314" width="3.875" style="493" customWidth="1"/>
    <col min="2315" max="2315" width="3.75" style="493" customWidth="1"/>
    <col min="2316" max="2316" width="12.75" style="493" customWidth="1"/>
    <col min="2317" max="2317" width="52.75" style="493" customWidth="1"/>
    <col min="2318" max="2321" width="0" style="493" hidden="1" customWidth="1"/>
    <col min="2322" max="2322" width="12.25" style="493" customWidth="1"/>
    <col min="2323" max="2323" width="6.375" style="493" customWidth="1"/>
    <col min="2324" max="2324" width="12.25" style="493" customWidth="1"/>
    <col min="2325" max="2325" width="0" style="493" hidden="1" customWidth="1"/>
    <col min="2326" max="2326" width="3.75" style="493" customWidth="1"/>
    <col min="2327" max="2327" width="11.125" style="493" bestFit="1" customWidth="1"/>
    <col min="2328" max="2329" width="10.625" style="493"/>
    <col min="2330" max="2330" width="11.125" style="493" customWidth="1"/>
    <col min="2331" max="2560" width="10.625" style="493"/>
    <col min="2561" max="2568" width="0" style="493" hidden="1" customWidth="1"/>
    <col min="2569" max="2569" width="3.75" style="493" customWidth="1"/>
    <col min="2570" max="2570" width="3.875" style="493" customWidth="1"/>
    <col min="2571" max="2571" width="3.75" style="493" customWidth="1"/>
    <col min="2572" max="2572" width="12.75" style="493" customWidth="1"/>
    <col min="2573" max="2573" width="52.75" style="493" customWidth="1"/>
    <col min="2574" max="2577" width="0" style="493" hidden="1" customWidth="1"/>
    <col min="2578" max="2578" width="12.25" style="493" customWidth="1"/>
    <col min="2579" max="2579" width="6.375" style="493" customWidth="1"/>
    <col min="2580" max="2580" width="12.25" style="493" customWidth="1"/>
    <col min="2581" max="2581" width="0" style="493" hidden="1" customWidth="1"/>
    <col min="2582" max="2582" width="3.75" style="493" customWidth="1"/>
    <col min="2583" max="2583" width="11.125" style="493" bestFit="1" customWidth="1"/>
    <col min="2584" max="2585" width="10.625" style="493"/>
    <col min="2586" max="2586" width="11.125" style="493" customWidth="1"/>
    <col min="2587" max="2816" width="10.625" style="493"/>
    <col min="2817" max="2824" width="0" style="493" hidden="1" customWidth="1"/>
    <col min="2825" max="2825" width="3.75" style="493" customWidth="1"/>
    <col min="2826" max="2826" width="3.875" style="493" customWidth="1"/>
    <col min="2827" max="2827" width="3.75" style="493" customWidth="1"/>
    <col min="2828" max="2828" width="12.75" style="493" customWidth="1"/>
    <col min="2829" max="2829" width="52.75" style="493" customWidth="1"/>
    <col min="2830" max="2833" width="0" style="493" hidden="1" customWidth="1"/>
    <col min="2834" max="2834" width="12.25" style="493" customWidth="1"/>
    <col min="2835" max="2835" width="6.375" style="493" customWidth="1"/>
    <col min="2836" max="2836" width="12.25" style="493" customWidth="1"/>
    <col min="2837" max="2837" width="0" style="493" hidden="1" customWidth="1"/>
    <col min="2838" max="2838" width="3.75" style="493" customWidth="1"/>
    <col min="2839" max="2839" width="11.125" style="493" bestFit="1" customWidth="1"/>
    <col min="2840" max="2841" width="10.625" style="493"/>
    <col min="2842" max="2842" width="11.125" style="493" customWidth="1"/>
    <col min="2843" max="3072" width="10.625" style="493"/>
    <col min="3073" max="3080" width="0" style="493" hidden="1" customWidth="1"/>
    <col min="3081" max="3081" width="3.75" style="493" customWidth="1"/>
    <col min="3082" max="3082" width="3.875" style="493" customWidth="1"/>
    <col min="3083" max="3083" width="3.75" style="493" customWidth="1"/>
    <col min="3084" max="3084" width="12.75" style="493" customWidth="1"/>
    <col min="3085" max="3085" width="52.75" style="493" customWidth="1"/>
    <col min="3086" max="3089" width="0" style="493" hidden="1" customWidth="1"/>
    <col min="3090" max="3090" width="12.25" style="493" customWidth="1"/>
    <col min="3091" max="3091" width="6.375" style="493" customWidth="1"/>
    <col min="3092" max="3092" width="12.25" style="493" customWidth="1"/>
    <col min="3093" max="3093" width="0" style="493" hidden="1" customWidth="1"/>
    <col min="3094" max="3094" width="3.75" style="493" customWidth="1"/>
    <col min="3095" max="3095" width="11.125" style="493" bestFit="1" customWidth="1"/>
    <col min="3096" max="3097" width="10.625" style="493"/>
    <col min="3098" max="3098" width="11.125" style="493" customWidth="1"/>
    <col min="3099" max="3328" width="10.625" style="493"/>
    <col min="3329" max="3336" width="0" style="493" hidden="1" customWidth="1"/>
    <col min="3337" max="3337" width="3.75" style="493" customWidth="1"/>
    <col min="3338" max="3338" width="3.875" style="493" customWidth="1"/>
    <col min="3339" max="3339" width="3.75" style="493" customWidth="1"/>
    <col min="3340" max="3340" width="12.75" style="493" customWidth="1"/>
    <col min="3341" max="3341" width="52.75" style="493" customWidth="1"/>
    <col min="3342" max="3345" width="0" style="493" hidden="1" customWidth="1"/>
    <col min="3346" max="3346" width="12.25" style="493" customWidth="1"/>
    <col min="3347" max="3347" width="6.375" style="493" customWidth="1"/>
    <col min="3348" max="3348" width="12.25" style="493" customWidth="1"/>
    <col min="3349" max="3349" width="0" style="493" hidden="1" customWidth="1"/>
    <col min="3350" max="3350" width="3.75" style="493" customWidth="1"/>
    <col min="3351" max="3351" width="11.125" style="493" bestFit="1" customWidth="1"/>
    <col min="3352" max="3353" width="10.625" style="493"/>
    <col min="3354" max="3354" width="11.125" style="493" customWidth="1"/>
    <col min="3355" max="3584" width="10.625" style="493"/>
    <col min="3585" max="3592" width="0" style="493" hidden="1" customWidth="1"/>
    <col min="3593" max="3593" width="3.75" style="493" customWidth="1"/>
    <col min="3594" max="3594" width="3.875" style="493" customWidth="1"/>
    <col min="3595" max="3595" width="3.75" style="493" customWidth="1"/>
    <col min="3596" max="3596" width="12.75" style="493" customWidth="1"/>
    <col min="3597" max="3597" width="52.75" style="493" customWidth="1"/>
    <col min="3598" max="3601" width="0" style="493" hidden="1" customWidth="1"/>
    <col min="3602" max="3602" width="12.25" style="493" customWidth="1"/>
    <col min="3603" max="3603" width="6.375" style="493" customWidth="1"/>
    <col min="3604" max="3604" width="12.25" style="493" customWidth="1"/>
    <col min="3605" max="3605" width="0" style="493" hidden="1" customWidth="1"/>
    <col min="3606" max="3606" width="3.75" style="493" customWidth="1"/>
    <col min="3607" max="3607" width="11.125" style="493" bestFit="1" customWidth="1"/>
    <col min="3608" max="3609" width="10.625" style="493"/>
    <col min="3610" max="3610" width="11.125" style="493" customWidth="1"/>
    <col min="3611" max="3840" width="10.625" style="493"/>
    <col min="3841" max="3848" width="0" style="493" hidden="1" customWidth="1"/>
    <col min="3849" max="3849" width="3.75" style="493" customWidth="1"/>
    <col min="3850" max="3850" width="3.875" style="493" customWidth="1"/>
    <col min="3851" max="3851" width="3.75" style="493" customWidth="1"/>
    <col min="3852" max="3852" width="12.75" style="493" customWidth="1"/>
    <col min="3853" max="3853" width="52.75" style="493" customWidth="1"/>
    <col min="3854" max="3857" width="0" style="493" hidden="1" customWidth="1"/>
    <col min="3858" max="3858" width="12.25" style="493" customWidth="1"/>
    <col min="3859" max="3859" width="6.375" style="493" customWidth="1"/>
    <col min="3860" max="3860" width="12.25" style="493" customWidth="1"/>
    <col min="3861" max="3861" width="0" style="493" hidden="1" customWidth="1"/>
    <col min="3862" max="3862" width="3.75" style="493" customWidth="1"/>
    <col min="3863" max="3863" width="11.125" style="493" bestFit="1" customWidth="1"/>
    <col min="3864" max="3865" width="10.625" style="493"/>
    <col min="3866" max="3866" width="11.125" style="493" customWidth="1"/>
    <col min="3867" max="4096" width="10.625" style="493"/>
    <col min="4097" max="4104" width="0" style="493" hidden="1" customWidth="1"/>
    <col min="4105" max="4105" width="3.75" style="493" customWidth="1"/>
    <col min="4106" max="4106" width="3.875" style="493" customWidth="1"/>
    <col min="4107" max="4107" width="3.75" style="493" customWidth="1"/>
    <col min="4108" max="4108" width="12.75" style="493" customWidth="1"/>
    <col min="4109" max="4109" width="52.75" style="493" customWidth="1"/>
    <col min="4110" max="4113" width="0" style="493" hidden="1" customWidth="1"/>
    <col min="4114" max="4114" width="12.25" style="493" customWidth="1"/>
    <col min="4115" max="4115" width="6.375" style="493" customWidth="1"/>
    <col min="4116" max="4116" width="12.25" style="493" customWidth="1"/>
    <col min="4117" max="4117" width="0" style="493" hidden="1" customWidth="1"/>
    <col min="4118" max="4118" width="3.75" style="493" customWidth="1"/>
    <col min="4119" max="4119" width="11.125" style="493" bestFit="1" customWidth="1"/>
    <col min="4120" max="4121" width="10.625" style="493"/>
    <col min="4122" max="4122" width="11.125" style="493" customWidth="1"/>
    <col min="4123" max="4352" width="10.625" style="493"/>
    <col min="4353" max="4360" width="0" style="493" hidden="1" customWidth="1"/>
    <col min="4361" max="4361" width="3.75" style="493" customWidth="1"/>
    <col min="4362" max="4362" width="3.875" style="493" customWidth="1"/>
    <col min="4363" max="4363" width="3.75" style="493" customWidth="1"/>
    <col min="4364" max="4364" width="12.75" style="493" customWidth="1"/>
    <col min="4365" max="4365" width="52.75" style="493" customWidth="1"/>
    <col min="4366" max="4369" width="0" style="493" hidden="1" customWidth="1"/>
    <col min="4370" max="4370" width="12.25" style="493" customWidth="1"/>
    <col min="4371" max="4371" width="6.375" style="493" customWidth="1"/>
    <col min="4372" max="4372" width="12.25" style="493" customWidth="1"/>
    <col min="4373" max="4373" width="0" style="493" hidden="1" customWidth="1"/>
    <col min="4374" max="4374" width="3.75" style="493" customWidth="1"/>
    <col min="4375" max="4375" width="11.125" style="493" bestFit="1" customWidth="1"/>
    <col min="4376" max="4377" width="10.625" style="493"/>
    <col min="4378" max="4378" width="11.125" style="493" customWidth="1"/>
    <col min="4379" max="4608" width="10.625" style="493"/>
    <col min="4609" max="4616" width="0" style="493" hidden="1" customWidth="1"/>
    <col min="4617" max="4617" width="3.75" style="493" customWidth="1"/>
    <col min="4618" max="4618" width="3.875" style="493" customWidth="1"/>
    <col min="4619" max="4619" width="3.75" style="493" customWidth="1"/>
    <col min="4620" max="4620" width="12.75" style="493" customWidth="1"/>
    <col min="4621" max="4621" width="52.75" style="493" customWidth="1"/>
    <col min="4622" max="4625" width="0" style="493" hidden="1" customWidth="1"/>
    <col min="4626" max="4626" width="12.25" style="493" customWidth="1"/>
    <col min="4627" max="4627" width="6.375" style="493" customWidth="1"/>
    <col min="4628" max="4628" width="12.25" style="493" customWidth="1"/>
    <col min="4629" max="4629" width="0" style="493" hidden="1" customWidth="1"/>
    <col min="4630" max="4630" width="3.75" style="493" customWidth="1"/>
    <col min="4631" max="4631" width="11.125" style="493" bestFit="1" customWidth="1"/>
    <col min="4632" max="4633" width="10.625" style="493"/>
    <col min="4634" max="4634" width="11.125" style="493" customWidth="1"/>
    <col min="4635" max="4864" width="10.625" style="493"/>
    <col min="4865" max="4872" width="0" style="493" hidden="1" customWidth="1"/>
    <col min="4873" max="4873" width="3.75" style="493" customWidth="1"/>
    <col min="4874" max="4874" width="3.875" style="493" customWidth="1"/>
    <col min="4875" max="4875" width="3.75" style="493" customWidth="1"/>
    <col min="4876" max="4876" width="12.75" style="493" customWidth="1"/>
    <col min="4877" max="4877" width="52.75" style="493" customWidth="1"/>
    <col min="4878" max="4881" width="0" style="493" hidden="1" customWidth="1"/>
    <col min="4882" max="4882" width="12.25" style="493" customWidth="1"/>
    <col min="4883" max="4883" width="6.375" style="493" customWidth="1"/>
    <col min="4884" max="4884" width="12.25" style="493" customWidth="1"/>
    <col min="4885" max="4885" width="0" style="493" hidden="1" customWidth="1"/>
    <col min="4886" max="4886" width="3.75" style="493" customWidth="1"/>
    <col min="4887" max="4887" width="11.125" style="493" bestFit="1" customWidth="1"/>
    <col min="4888" max="4889" width="10.625" style="493"/>
    <col min="4890" max="4890" width="11.125" style="493" customWidth="1"/>
    <col min="4891" max="5120" width="10.625" style="493"/>
    <col min="5121" max="5128" width="0" style="493" hidden="1" customWidth="1"/>
    <col min="5129" max="5129" width="3.75" style="493" customWidth="1"/>
    <col min="5130" max="5130" width="3.875" style="493" customWidth="1"/>
    <col min="5131" max="5131" width="3.75" style="493" customWidth="1"/>
    <col min="5132" max="5132" width="12.75" style="493" customWidth="1"/>
    <col min="5133" max="5133" width="52.75" style="493" customWidth="1"/>
    <col min="5134" max="5137" width="0" style="493" hidden="1" customWidth="1"/>
    <col min="5138" max="5138" width="12.25" style="493" customWidth="1"/>
    <col min="5139" max="5139" width="6.375" style="493" customWidth="1"/>
    <col min="5140" max="5140" width="12.25" style="493" customWidth="1"/>
    <col min="5141" max="5141" width="0" style="493" hidden="1" customWidth="1"/>
    <col min="5142" max="5142" width="3.75" style="493" customWidth="1"/>
    <col min="5143" max="5143" width="11.125" style="493" bestFit="1" customWidth="1"/>
    <col min="5144" max="5145" width="10.625" style="493"/>
    <col min="5146" max="5146" width="11.125" style="493" customWidth="1"/>
    <col min="5147" max="5376" width="10.625" style="493"/>
    <col min="5377" max="5384" width="0" style="493" hidden="1" customWidth="1"/>
    <col min="5385" max="5385" width="3.75" style="493" customWidth="1"/>
    <col min="5386" max="5386" width="3.875" style="493" customWidth="1"/>
    <col min="5387" max="5387" width="3.75" style="493" customWidth="1"/>
    <col min="5388" max="5388" width="12.75" style="493" customWidth="1"/>
    <col min="5389" max="5389" width="52.75" style="493" customWidth="1"/>
    <col min="5390" max="5393" width="0" style="493" hidden="1" customWidth="1"/>
    <col min="5394" max="5394" width="12.25" style="493" customWidth="1"/>
    <col min="5395" max="5395" width="6.375" style="493" customWidth="1"/>
    <col min="5396" max="5396" width="12.25" style="493" customWidth="1"/>
    <col min="5397" max="5397" width="0" style="493" hidden="1" customWidth="1"/>
    <col min="5398" max="5398" width="3.75" style="493" customWidth="1"/>
    <col min="5399" max="5399" width="11.125" style="493" bestFit="1" customWidth="1"/>
    <col min="5400" max="5401" width="10.625" style="493"/>
    <col min="5402" max="5402" width="11.125" style="493" customWidth="1"/>
    <col min="5403" max="5632" width="10.625" style="493"/>
    <col min="5633" max="5640" width="0" style="493" hidden="1" customWidth="1"/>
    <col min="5641" max="5641" width="3.75" style="493" customWidth="1"/>
    <col min="5642" max="5642" width="3.875" style="493" customWidth="1"/>
    <col min="5643" max="5643" width="3.75" style="493" customWidth="1"/>
    <col min="5644" max="5644" width="12.75" style="493" customWidth="1"/>
    <col min="5645" max="5645" width="52.75" style="493" customWidth="1"/>
    <col min="5646" max="5649" width="0" style="493" hidden="1" customWidth="1"/>
    <col min="5650" max="5650" width="12.25" style="493" customWidth="1"/>
    <col min="5651" max="5651" width="6.375" style="493" customWidth="1"/>
    <col min="5652" max="5652" width="12.25" style="493" customWidth="1"/>
    <col min="5653" max="5653" width="0" style="493" hidden="1" customWidth="1"/>
    <col min="5654" max="5654" width="3.75" style="493" customWidth="1"/>
    <col min="5655" max="5655" width="11.125" style="493" bestFit="1" customWidth="1"/>
    <col min="5656" max="5657" width="10.625" style="493"/>
    <col min="5658" max="5658" width="11.125" style="493" customWidth="1"/>
    <col min="5659" max="5888" width="10.625" style="493"/>
    <col min="5889" max="5896" width="0" style="493" hidden="1" customWidth="1"/>
    <col min="5897" max="5897" width="3.75" style="493" customWidth="1"/>
    <col min="5898" max="5898" width="3.875" style="493" customWidth="1"/>
    <col min="5899" max="5899" width="3.75" style="493" customWidth="1"/>
    <col min="5900" max="5900" width="12.75" style="493" customWidth="1"/>
    <col min="5901" max="5901" width="52.75" style="493" customWidth="1"/>
    <col min="5902" max="5905" width="0" style="493" hidden="1" customWidth="1"/>
    <col min="5906" max="5906" width="12.25" style="493" customWidth="1"/>
    <col min="5907" max="5907" width="6.375" style="493" customWidth="1"/>
    <col min="5908" max="5908" width="12.25" style="493" customWidth="1"/>
    <col min="5909" max="5909" width="0" style="493" hidden="1" customWidth="1"/>
    <col min="5910" max="5910" width="3.75" style="493" customWidth="1"/>
    <col min="5911" max="5911" width="11.125" style="493" bestFit="1" customWidth="1"/>
    <col min="5912" max="5913" width="10.625" style="493"/>
    <col min="5914" max="5914" width="11.125" style="493" customWidth="1"/>
    <col min="5915" max="6144" width="10.625" style="493"/>
    <col min="6145" max="6152" width="0" style="493" hidden="1" customWidth="1"/>
    <col min="6153" max="6153" width="3.75" style="493" customWidth="1"/>
    <col min="6154" max="6154" width="3.875" style="493" customWidth="1"/>
    <col min="6155" max="6155" width="3.75" style="493" customWidth="1"/>
    <col min="6156" max="6156" width="12.75" style="493" customWidth="1"/>
    <col min="6157" max="6157" width="52.75" style="493" customWidth="1"/>
    <col min="6158" max="6161" width="0" style="493" hidden="1" customWidth="1"/>
    <col min="6162" max="6162" width="12.25" style="493" customWidth="1"/>
    <col min="6163" max="6163" width="6.375" style="493" customWidth="1"/>
    <col min="6164" max="6164" width="12.25" style="493" customWidth="1"/>
    <col min="6165" max="6165" width="0" style="493" hidden="1" customWidth="1"/>
    <col min="6166" max="6166" width="3.75" style="493" customWidth="1"/>
    <col min="6167" max="6167" width="11.125" style="493" bestFit="1" customWidth="1"/>
    <col min="6168" max="6169" width="10.625" style="493"/>
    <col min="6170" max="6170" width="11.125" style="493" customWidth="1"/>
    <col min="6171" max="6400" width="10.625" style="493"/>
    <col min="6401" max="6408" width="0" style="493" hidden="1" customWidth="1"/>
    <col min="6409" max="6409" width="3.75" style="493" customWidth="1"/>
    <col min="6410" max="6410" width="3.875" style="493" customWidth="1"/>
    <col min="6411" max="6411" width="3.75" style="493" customWidth="1"/>
    <col min="6412" max="6412" width="12.75" style="493" customWidth="1"/>
    <col min="6413" max="6413" width="52.75" style="493" customWidth="1"/>
    <col min="6414" max="6417" width="0" style="493" hidden="1" customWidth="1"/>
    <col min="6418" max="6418" width="12.25" style="493" customWidth="1"/>
    <col min="6419" max="6419" width="6.375" style="493" customWidth="1"/>
    <col min="6420" max="6420" width="12.25" style="493" customWidth="1"/>
    <col min="6421" max="6421" width="0" style="493" hidden="1" customWidth="1"/>
    <col min="6422" max="6422" width="3.75" style="493" customWidth="1"/>
    <col min="6423" max="6423" width="11.125" style="493" bestFit="1" customWidth="1"/>
    <col min="6424" max="6425" width="10.625" style="493"/>
    <col min="6426" max="6426" width="11.125" style="493" customWidth="1"/>
    <col min="6427" max="6656" width="10.625" style="493"/>
    <col min="6657" max="6664" width="0" style="493" hidden="1" customWidth="1"/>
    <col min="6665" max="6665" width="3.75" style="493" customWidth="1"/>
    <col min="6666" max="6666" width="3.875" style="493" customWidth="1"/>
    <col min="6667" max="6667" width="3.75" style="493" customWidth="1"/>
    <col min="6668" max="6668" width="12.75" style="493" customWidth="1"/>
    <col min="6669" max="6669" width="52.75" style="493" customWidth="1"/>
    <col min="6670" max="6673" width="0" style="493" hidden="1" customWidth="1"/>
    <col min="6674" max="6674" width="12.25" style="493" customWidth="1"/>
    <col min="6675" max="6675" width="6.375" style="493" customWidth="1"/>
    <col min="6676" max="6676" width="12.25" style="493" customWidth="1"/>
    <col min="6677" max="6677" width="0" style="493" hidden="1" customWidth="1"/>
    <col min="6678" max="6678" width="3.75" style="493" customWidth="1"/>
    <col min="6679" max="6679" width="11.125" style="493" bestFit="1" customWidth="1"/>
    <col min="6680" max="6681" width="10.625" style="493"/>
    <col min="6682" max="6682" width="11.125" style="493" customWidth="1"/>
    <col min="6683" max="6912" width="10.625" style="493"/>
    <col min="6913" max="6920" width="0" style="493" hidden="1" customWidth="1"/>
    <col min="6921" max="6921" width="3.75" style="493" customWidth="1"/>
    <col min="6922" max="6922" width="3.875" style="493" customWidth="1"/>
    <col min="6923" max="6923" width="3.75" style="493" customWidth="1"/>
    <col min="6924" max="6924" width="12.75" style="493" customWidth="1"/>
    <col min="6925" max="6925" width="52.75" style="493" customWidth="1"/>
    <col min="6926" max="6929" width="0" style="493" hidden="1" customWidth="1"/>
    <col min="6930" max="6930" width="12.25" style="493" customWidth="1"/>
    <col min="6931" max="6931" width="6.375" style="493" customWidth="1"/>
    <col min="6932" max="6932" width="12.25" style="493" customWidth="1"/>
    <col min="6933" max="6933" width="0" style="493" hidden="1" customWidth="1"/>
    <col min="6934" max="6934" width="3.75" style="493" customWidth="1"/>
    <col min="6935" max="6935" width="11.125" style="493" bestFit="1" customWidth="1"/>
    <col min="6936" max="6937" width="10.625" style="493"/>
    <col min="6938" max="6938" width="11.125" style="493" customWidth="1"/>
    <col min="6939" max="7168" width="10.625" style="493"/>
    <col min="7169" max="7176" width="0" style="493" hidden="1" customWidth="1"/>
    <col min="7177" max="7177" width="3.75" style="493" customWidth="1"/>
    <col min="7178" max="7178" width="3.875" style="493" customWidth="1"/>
    <col min="7179" max="7179" width="3.75" style="493" customWidth="1"/>
    <col min="7180" max="7180" width="12.75" style="493" customWidth="1"/>
    <col min="7181" max="7181" width="52.75" style="493" customWidth="1"/>
    <col min="7182" max="7185" width="0" style="493" hidden="1" customWidth="1"/>
    <col min="7186" max="7186" width="12.25" style="493" customWidth="1"/>
    <col min="7187" max="7187" width="6.375" style="493" customWidth="1"/>
    <col min="7188" max="7188" width="12.25" style="493" customWidth="1"/>
    <col min="7189" max="7189" width="0" style="493" hidden="1" customWidth="1"/>
    <col min="7190" max="7190" width="3.75" style="493" customWidth="1"/>
    <col min="7191" max="7191" width="11.125" style="493" bestFit="1" customWidth="1"/>
    <col min="7192" max="7193" width="10.625" style="493"/>
    <col min="7194" max="7194" width="11.125" style="493" customWidth="1"/>
    <col min="7195" max="7424" width="10.625" style="493"/>
    <col min="7425" max="7432" width="0" style="493" hidden="1" customWidth="1"/>
    <col min="7433" max="7433" width="3.75" style="493" customWidth="1"/>
    <col min="7434" max="7434" width="3.875" style="493" customWidth="1"/>
    <col min="7435" max="7435" width="3.75" style="493" customWidth="1"/>
    <col min="7436" max="7436" width="12.75" style="493" customWidth="1"/>
    <col min="7437" max="7437" width="52.75" style="493" customWidth="1"/>
    <col min="7438" max="7441" width="0" style="493" hidden="1" customWidth="1"/>
    <col min="7442" max="7442" width="12.25" style="493" customWidth="1"/>
    <col min="7443" max="7443" width="6.375" style="493" customWidth="1"/>
    <col min="7444" max="7444" width="12.25" style="493" customWidth="1"/>
    <col min="7445" max="7445" width="0" style="493" hidden="1" customWidth="1"/>
    <col min="7446" max="7446" width="3.75" style="493" customWidth="1"/>
    <col min="7447" max="7447" width="11.125" style="493" bestFit="1" customWidth="1"/>
    <col min="7448" max="7449" width="10.625" style="493"/>
    <col min="7450" max="7450" width="11.125" style="493" customWidth="1"/>
    <col min="7451" max="7680" width="10.625" style="493"/>
    <col min="7681" max="7688" width="0" style="493" hidden="1" customWidth="1"/>
    <col min="7689" max="7689" width="3.75" style="493" customWidth="1"/>
    <col min="7690" max="7690" width="3.875" style="493" customWidth="1"/>
    <col min="7691" max="7691" width="3.75" style="493" customWidth="1"/>
    <col min="7692" max="7692" width="12.75" style="493" customWidth="1"/>
    <col min="7693" max="7693" width="52.75" style="493" customWidth="1"/>
    <col min="7694" max="7697" width="0" style="493" hidden="1" customWidth="1"/>
    <col min="7698" max="7698" width="12.25" style="493" customWidth="1"/>
    <col min="7699" max="7699" width="6.375" style="493" customWidth="1"/>
    <col min="7700" max="7700" width="12.25" style="493" customWidth="1"/>
    <col min="7701" max="7701" width="0" style="493" hidden="1" customWidth="1"/>
    <col min="7702" max="7702" width="3.75" style="493" customWidth="1"/>
    <col min="7703" max="7703" width="11.125" style="493" bestFit="1" customWidth="1"/>
    <col min="7704" max="7705" width="10.625" style="493"/>
    <col min="7706" max="7706" width="11.125" style="493" customWidth="1"/>
    <col min="7707" max="7936" width="10.625" style="493"/>
    <col min="7937" max="7944" width="0" style="493" hidden="1" customWidth="1"/>
    <col min="7945" max="7945" width="3.75" style="493" customWidth="1"/>
    <col min="7946" max="7946" width="3.875" style="493" customWidth="1"/>
    <col min="7947" max="7947" width="3.75" style="493" customWidth="1"/>
    <col min="7948" max="7948" width="12.75" style="493" customWidth="1"/>
    <col min="7949" max="7949" width="52.75" style="493" customWidth="1"/>
    <col min="7950" max="7953" width="0" style="493" hidden="1" customWidth="1"/>
    <col min="7954" max="7954" width="12.25" style="493" customWidth="1"/>
    <col min="7955" max="7955" width="6.375" style="493" customWidth="1"/>
    <col min="7956" max="7956" width="12.25" style="493" customWidth="1"/>
    <col min="7957" max="7957" width="0" style="493" hidden="1" customWidth="1"/>
    <col min="7958" max="7958" width="3.75" style="493" customWidth="1"/>
    <col min="7959" max="7959" width="11.125" style="493" bestFit="1" customWidth="1"/>
    <col min="7960" max="7961" width="10.625" style="493"/>
    <col min="7962" max="7962" width="11.125" style="493" customWidth="1"/>
    <col min="7963" max="8192" width="10.625" style="493"/>
    <col min="8193" max="8200" width="0" style="493" hidden="1" customWidth="1"/>
    <col min="8201" max="8201" width="3.75" style="493" customWidth="1"/>
    <col min="8202" max="8202" width="3.875" style="493" customWidth="1"/>
    <col min="8203" max="8203" width="3.75" style="493" customWidth="1"/>
    <col min="8204" max="8204" width="12.75" style="493" customWidth="1"/>
    <col min="8205" max="8205" width="52.75" style="493" customWidth="1"/>
    <col min="8206" max="8209" width="0" style="493" hidden="1" customWidth="1"/>
    <col min="8210" max="8210" width="12.25" style="493" customWidth="1"/>
    <col min="8211" max="8211" width="6.375" style="493" customWidth="1"/>
    <col min="8212" max="8212" width="12.25" style="493" customWidth="1"/>
    <col min="8213" max="8213" width="0" style="493" hidden="1" customWidth="1"/>
    <col min="8214" max="8214" width="3.75" style="493" customWidth="1"/>
    <col min="8215" max="8215" width="11.125" style="493" bestFit="1" customWidth="1"/>
    <col min="8216" max="8217" width="10.625" style="493"/>
    <col min="8218" max="8218" width="11.125" style="493" customWidth="1"/>
    <col min="8219" max="8448" width="10.625" style="493"/>
    <col min="8449" max="8456" width="0" style="493" hidden="1" customWidth="1"/>
    <col min="8457" max="8457" width="3.75" style="493" customWidth="1"/>
    <col min="8458" max="8458" width="3.875" style="493" customWidth="1"/>
    <col min="8459" max="8459" width="3.75" style="493" customWidth="1"/>
    <col min="8460" max="8460" width="12.75" style="493" customWidth="1"/>
    <col min="8461" max="8461" width="52.75" style="493" customWidth="1"/>
    <col min="8462" max="8465" width="0" style="493" hidden="1" customWidth="1"/>
    <col min="8466" max="8466" width="12.25" style="493" customWidth="1"/>
    <col min="8467" max="8467" width="6.375" style="493" customWidth="1"/>
    <col min="8468" max="8468" width="12.25" style="493" customWidth="1"/>
    <col min="8469" max="8469" width="0" style="493" hidden="1" customWidth="1"/>
    <col min="8470" max="8470" width="3.75" style="493" customWidth="1"/>
    <col min="8471" max="8471" width="11.125" style="493" bestFit="1" customWidth="1"/>
    <col min="8472" max="8473" width="10.625" style="493"/>
    <col min="8474" max="8474" width="11.125" style="493" customWidth="1"/>
    <col min="8475" max="8704" width="10.625" style="493"/>
    <col min="8705" max="8712" width="0" style="493" hidden="1" customWidth="1"/>
    <col min="8713" max="8713" width="3.75" style="493" customWidth="1"/>
    <col min="8714" max="8714" width="3.875" style="493" customWidth="1"/>
    <col min="8715" max="8715" width="3.75" style="493" customWidth="1"/>
    <col min="8716" max="8716" width="12.75" style="493" customWidth="1"/>
    <col min="8717" max="8717" width="52.75" style="493" customWidth="1"/>
    <col min="8718" max="8721" width="0" style="493" hidden="1" customWidth="1"/>
    <col min="8722" max="8722" width="12.25" style="493" customWidth="1"/>
    <col min="8723" max="8723" width="6.375" style="493" customWidth="1"/>
    <col min="8724" max="8724" width="12.25" style="493" customWidth="1"/>
    <col min="8725" max="8725" width="0" style="493" hidden="1" customWidth="1"/>
    <col min="8726" max="8726" width="3.75" style="493" customWidth="1"/>
    <col min="8727" max="8727" width="11.125" style="493" bestFit="1" customWidth="1"/>
    <col min="8728" max="8729" width="10.625" style="493"/>
    <col min="8730" max="8730" width="11.125" style="493" customWidth="1"/>
    <col min="8731" max="8960" width="10.625" style="493"/>
    <col min="8961" max="8968" width="0" style="493" hidden="1" customWidth="1"/>
    <col min="8969" max="8969" width="3.75" style="493" customWidth="1"/>
    <col min="8970" max="8970" width="3.875" style="493" customWidth="1"/>
    <col min="8971" max="8971" width="3.75" style="493" customWidth="1"/>
    <col min="8972" max="8972" width="12.75" style="493" customWidth="1"/>
    <col min="8973" max="8973" width="52.75" style="493" customWidth="1"/>
    <col min="8974" max="8977" width="0" style="493" hidden="1" customWidth="1"/>
    <col min="8978" max="8978" width="12.25" style="493" customWidth="1"/>
    <col min="8979" max="8979" width="6.375" style="493" customWidth="1"/>
    <col min="8980" max="8980" width="12.25" style="493" customWidth="1"/>
    <col min="8981" max="8981" width="0" style="493" hidden="1" customWidth="1"/>
    <col min="8982" max="8982" width="3.75" style="493" customWidth="1"/>
    <col min="8983" max="8983" width="11.125" style="493" bestFit="1" customWidth="1"/>
    <col min="8984" max="8985" width="10.625" style="493"/>
    <col min="8986" max="8986" width="11.125" style="493" customWidth="1"/>
    <col min="8987" max="9216" width="10.625" style="493"/>
    <col min="9217" max="9224" width="0" style="493" hidden="1" customWidth="1"/>
    <col min="9225" max="9225" width="3.75" style="493" customWidth="1"/>
    <col min="9226" max="9226" width="3.875" style="493" customWidth="1"/>
    <col min="9227" max="9227" width="3.75" style="493" customWidth="1"/>
    <col min="9228" max="9228" width="12.75" style="493" customWidth="1"/>
    <col min="9229" max="9229" width="52.75" style="493" customWidth="1"/>
    <col min="9230" max="9233" width="0" style="493" hidden="1" customWidth="1"/>
    <col min="9234" max="9234" width="12.25" style="493" customWidth="1"/>
    <col min="9235" max="9235" width="6.375" style="493" customWidth="1"/>
    <col min="9236" max="9236" width="12.25" style="493" customWidth="1"/>
    <col min="9237" max="9237" width="0" style="493" hidden="1" customWidth="1"/>
    <col min="9238" max="9238" width="3.75" style="493" customWidth="1"/>
    <col min="9239" max="9239" width="11.125" style="493" bestFit="1" customWidth="1"/>
    <col min="9240" max="9241" width="10.625" style="493"/>
    <col min="9242" max="9242" width="11.125" style="493" customWidth="1"/>
    <col min="9243" max="9472" width="10.625" style="493"/>
    <col min="9473" max="9480" width="0" style="493" hidden="1" customWidth="1"/>
    <col min="9481" max="9481" width="3.75" style="493" customWidth="1"/>
    <col min="9482" max="9482" width="3.875" style="493" customWidth="1"/>
    <col min="9483" max="9483" width="3.75" style="493" customWidth="1"/>
    <col min="9484" max="9484" width="12.75" style="493" customWidth="1"/>
    <col min="9485" max="9485" width="52.75" style="493" customWidth="1"/>
    <col min="9486" max="9489" width="0" style="493" hidden="1" customWidth="1"/>
    <col min="9490" max="9490" width="12.25" style="493" customWidth="1"/>
    <col min="9491" max="9491" width="6.375" style="493" customWidth="1"/>
    <col min="9492" max="9492" width="12.25" style="493" customWidth="1"/>
    <col min="9493" max="9493" width="0" style="493" hidden="1" customWidth="1"/>
    <col min="9494" max="9494" width="3.75" style="493" customWidth="1"/>
    <col min="9495" max="9495" width="11.125" style="493" bestFit="1" customWidth="1"/>
    <col min="9496" max="9497" width="10.625" style="493"/>
    <col min="9498" max="9498" width="11.125" style="493" customWidth="1"/>
    <col min="9499" max="9728" width="10.625" style="493"/>
    <col min="9729" max="9736" width="0" style="493" hidden="1" customWidth="1"/>
    <col min="9737" max="9737" width="3.75" style="493" customWidth="1"/>
    <col min="9738" max="9738" width="3.875" style="493" customWidth="1"/>
    <col min="9739" max="9739" width="3.75" style="493" customWidth="1"/>
    <col min="9740" max="9740" width="12.75" style="493" customWidth="1"/>
    <col min="9741" max="9741" width="52.75" style="493" customWidth="1"/>
    <col min="9742" max="9745" width="0" style="493" hidden="1" customWidth="1"/>
    <col min="9746" max="9746" width="12.25" style="493" customWidth="1"/>
    <col min="9747" max="9747" width="6.375" style="493" customWidth="1"/>
    <col min="9748" max="9748" width="12.25" style="493" customWidth="1"/>
    <col min="9749" max="9749" width="0" style="493" hidden="1" customWidth="1"/>
    <col min="9750" max="9750" width="3.75" style="493" customWidth="1"/>
    <col min="9751" max="9751" width="11.125" style="493" bestFit="1" customWidth="1"/>
    <col min="9752" max="9753" width="10.625" style="493"/>
    <col min="9754" max="9754" width="11.125" style="493" customWidth="1"/>
    <col min="9755" max="9984" width="10.625" style="493"/>
    <col min="9985" max="9992" width="0" style="493" hidden="1" customWidth="1"/>
    <col min="9993" max="9993" width="3.75" style="493" customWidth="1"/>
    <col min="9994" max="9994" width="3.875" style="493" customWidth="1"/>
    <col min="9995" max="9995" width="3.75" style="493" customWidth="1"/>
    <col min="9996" max="9996" width="12.75" style="493" customWidth="1"/>
    <col min="9997" max="9997" width="52.75" style="493" customWidth="1"/>
    <col min="9998" max="10001" width="0" style="493" hidden="1" customWidth="1"/>
    <col min="10002" max="10002" width="12.25" style="493" customWidth="1"/>
    <col min="10003" max="10003" width="6.375" style="493" customWidth="1"/>
    <col min="10004" max="10004" width="12.25" style="493" customWidth="1"/>
    <col min="10005" max="10005" width="0" style="493" hidden="1" customWidth="1"/>
    <col min="10006" max="10006" width="3.75" style="493" customWidth="1"/>
    <col min="10007" max="10007" width="11.125" style="493" bestFit="1" customWidth="1"/>
    <col min="10008" max="10009" width="10.625" style="493"/>
    <col min="10010" max="10010" width="11.125" style="493" customWidth="1"/>
    <col min="10011" max="10240" width="10.625" style="493"/>
    <col min="10241" max="10248" width="0" style="493" hidden="1" customWidth="1"/>
    <col min="10249" max="10249" width="3.75" style="493" customWidth="1"/>
    <col min="10250" max="10250" width="3.875" style="493" customWidth="1"/>
    <col min="10251" max="10251" width="3.75" style="493" customWidth="1"/>
    <col min="10252" max="10252" width="12.75" style="493" customWidth="1"/>
    <col min="10253" max="10253" width="52.75" style="493" customWidth="1"/>
    <col min="10254" max="10257" width="0" style="493" hidden="1" customWidth="1"/>
    <col min="10258" max="10258" width="12.25" style="493" customWidth="1"/>
    <col min="10259" max="10259" width="6.375" style="493" customWidth="1"/>
    <col min="10260" max="10260" width="12.25" style="493" customWidth="1"/>
    <col min="10261" max="10261" width="0" style="493" hidden="1" customWidth="1"/>
    <col min="10262" max="10262" width="3.75" style="493" customWidth="1"/>
    <col min="10263" max="10263" width="11.125" style="493" bestFit="1" customWidth="1"/>
    <col min="10264" max="10265" width="10.625" style="493"/>
    <col min="10266" max="10266" width="11.125" style="493" customWidth="1"/>
    <col min="10267" max="10496" width="10.625" style="493"/>
    <col min="10497" max="10504" width="0" style="493" hidden="1" customWidth="1"/>
    <col min="10505" max="10505" width="3.75" style="493" customWidth="1"/>
    <col min="10506" max="10506" width="3.875" style="493" customWidth="1"/>
    <col min="10507" max="10507" width="3.75" style="493" customWidth="1"/>
    <col min="10508" max="10508" width="12.75" style="493" customWidth="1"/>
    <col min="10509" max="10509" width="52.75" style="493" customWidth="1"/>
    <col min="10510" max="10513" width="0" style="493" hidden="1" customWidth="1"/>
    <col min="10514" max="10514" width="12.25" style="493" customWidth="1"/>
    <col min="10515" max="10515" width="6.375" style="493" customWidth="1"/>
    <col min="10516" max="10516" width="12.25" style="493" customWidth="1"/>
    <col min="10517" max="10517" width="0" style="493" hidden="1" customWidth="1"/>
    <col min="10518" max="10518" width="3.75" style="493" customWidth="1"/>
    <col min="10519" max="10519" width="11.125" style="493" bestFit="1" customWidth="1"/>
    <col min="10520" max="10521" width="10.625" style="493"/>
    <col min="10522" max="10522" width="11.125" style="493" customWidth="1"/>
    <col min="10523" max="10752" width="10.625" style="493"/>
    <col min="10753" max="10760" width="0" style="493" hidden="1" customWidth="1"/>
    <col min="10761" max="10761" width="3.75" style="493" customWidth="1"/>
    <col min="10762" max="10762" width="3.875" style="493" customWidth="1"/>
    <col min="10763" max="10763" width="3.75" style="493" customWidth="1"/>
    <col min="10764" max="10764" width="12.75" style="493" customWidth="1"/>
    <col min="10765" max="10765" width="52.75" style="493" customWidth="1"/>
    <col min="10766" max="10769" width="0" style="493" hidden="1" customWidth="1"/>
    <col min="10770" max="10770" width="12.25" style="493" customWidth="1"/>
    <col min="10771" max="10771" width="6.375" style="493" customWidth="1"/>
    <col min="10772" max="10772" width="12.25" style="493" customWidth="1"/>
    <col min="10773" max="10773" width="0" style="493" hidden="1" customWidth="1"/>
    <col min="10774" max="10774" width="3.75" style="493" customWidth="1"/>
    <col min="10775" max="10775" width="11.125" style="493" bestFit="1" customWidth="1"/>
    <col min="10776" max="10777" width="10.625" style="493"/>
    <col min="10778" max="10778" width="11.125" style="493" customWidth="1"/>
    <col min="10779" max="11008" width="10.625" style="493"/>
    <col min="11009" max="11016" width="0" style="493" hidden="1" customWidth="1"/>
    <col min="11017" max="11017" width="3.75" style="493" customWidth="1"/>
    <col min="11018" max="11018" width="3.875" style="493" customWidth="1"/>
    <col min="11019" max="11019" width="3.75" style="493" customWidth="1"/>
    <col min="11020" max="11020" width="12.75" style="493" customWidth="1"/>
    <col min="11021" max="11021" width="52.75" style="493" customWidth="1"/>
    <col min="11022" max="11025" width="0" style="493" hidden="1" customWidth="1"/>
    <col min="11026" max="11026" width="12.25" style="493" customWidth="1"/>
    <col min="11027" max="11027" width="6.375" style="493" customWidth="1"/>
    <col min="11028" max="11028" width="12.25" style="493" customWidth="1"/>
    <col min="11029" max="11029" width="0" style="493" hidden="1" customWidth="1"/>
    <col min="11030" max="11030" width="3.75" style="493" customWidth="1"/>
    <col min="11031" max="11031" width="11.125" style="493" bestFit="1" customWidth="1"/>
    <col min="11032" max="11033" width="10.625" style="493"/>
    <col min="11034" max="11034" width="11.125" style="493" customWidth="1"/>
    <col min="11035" max="11264" width="10.625" style="493"/>
    <col min="11265" max="11272" width="0" style="493" hidden="1" customWidth="1"/>
    <col min="11273" max="11273" width="3.75" style="493" customWidth="1"/>
    <col min="11274" max="11274" width="3.875" style="493" customWidth="1"/>
    <col min="11275" max="11275" width="3.75" style="493" customWidth="1"/>
    <col min="11276" max="11276" width="12.75" style="493" customWidth="1"/>
    <col min="11277" max="11277" width="52.75" style="493" customWidth="1"/>
    <col min="11278" max="11281" width="0" style="493" hidden="1" customWidth="1"/>
    <col min="11282" max="11282" width="12.25" style="493" customWidth="1"/>
    <col min="11283" max="11283" width="6.375" style="493" customWidth="1"/>
    <col min="11284" max="11284" width="12.25" style="493" customWidth="1"/>
    <col min="11285" max="11285" width="0" style="493" hidden="1" customWidth="1"/>
    <col min="11286" max="11286" width="3.75" style="493" customWidth="1"/>
    <col min="11287" max="11287" width="11.125" style="493" bestFit="1" customWidth="1"/>
    <col min="11288" max="11289" width="10.625" style="493"/>
    <col min="11290" max="11290" width="11.125" style="493" customWidth="1"/>
    <col min="11291" max="11520" width="10.625" style="493"/>
    <col min="11521" max="11528" width="0" style="493" hidden="1" customWidth="1"/>
    <col min="11529" max="11529" width="3.75" style="493" customWidth="1"/>
    <col min="11530" max="11530" width="3.875" style="493" customWidth="1"/>
    <col min="11531" max="11531" width="3.75" style="493" customWidth="1"/>
    <col min="11532" max="11532" width="12.75" style="493" customWidth="1"/>
    <col min="11533" max="11533" width="52.75" style="493" customWidth="1"/>
    <col min="11534" max="11537" width="0" style="493" hidden="1" customWidth="1"/>
    <col min="11538" max="11538" width="12.25" style="493" customWidth="1"/>
    <col min="11539" max="11539" width="6.375" style="493" customWidth="1"/>
    <col min="11540" max="11540" width="12.25" style="493" customWidth="1"/>
    <col min="11541" max="11541" width="0" style="493" hidden="1" customWidth="1"/>
    <col min="11542" max="11542" width="3.75" style="493" customWidth="1"/>
    <col min="11543" max="11543" width="11.125" style="493" bestFit="1" customWidth="1"/>
    <col min="11544" max="11545" width="10.625" style="493"/>
    <col min="11546" max="11546" width="11.125" style="493" customWidth="1"/>
    <col min="11547" max="11776" width="10.625" style="493"/>
    <col min="11777" max="11784" width="0" style="493" hidden="1" customWidth="1"/>
    <col min="11785" max="11785" width="3.75" style="493" customWidth="1"/>
    <col min="11786" max="11786" width="3.875" style="493" customWidth="1"/>
    <col min="11787" max="11787" width="3.75" style="493" customWidth="1"/>
    <col min="11788" max="11788" width="12.75" style="493" customWidth="1"/>
    <col min="11789" max="11789" width="52.75" style="493" customWidth="1"/>
    <col min="11790" max="11793" width="0" style="493" hidden="1" customWidth="1"/>
    <col min="11794" max="11794" width="12.25" style="493" customWidth="1"/>
    <col min="11795" max="11795" width="6.375" style="493" customWidth="1"/>
    <col min="11796" max="11796" width="12.25" style="493" customWidth="1"/>
    <col min="11797" max="11797" width="0" style="493" hidden="1" customWidth="1"/>
    <col min="11798" max="11798" width="3.75" style="493" customWidth="1"/>
    <col min="11799" max="11799" width="11.125" style="493" bestFit="1" customWidth="1"/>
    <col min="11800" max="11801" width="10.625" style="493"/>
    <col min="11802" max="11802" width="11.125" style="493" customWidth="1"/>
    <col min="11803" max="12032" width="10.625" style="493"/>
    <col min="12033" max="12040" width="0" style="493" hidden="1" customWidth="1"/>
    <col min="12041" max="12041" width="3.75" style="493" customWidth="1"/>
    <col min="12042" max="12042" width="3.875" style="493" customWidth="1"/>
    <col min="12043" max="12043" width="3.75" style="493" customWidth="1"/>
    <col min="12044" max="12044" width="12.75" style="493" customWidth="1"/>
    <col min="12045" max="12045" width="52.75" style="493" customWidth="1"/>
    <col min="12046" max="12049" width="0" style="493" hidden="1" customWidth="1"/>
    <col min="12050" max="12050" width="12.25" style="493" customWidth="1"/>
    <col min="12051" max="12051" width="6.375" style="493" customWidth="1"/>
    <col min="12052" max="12052" width="12.25" style="493" customWidth="1"/>
    <col min="12053" max="12053" width="0" style="493" hidden="1" customWidth="1"/>
    <col min="12054" max="12054" width="3.75" style="493" customWidth="1"/>
    <col min="12055" max="12055" width="11.125" style="493" bestFit="1" customWidth="1"/>
    <col min="12056" max="12057" width="10.625" style="493"/>
    <col min="12058" max="12058" width="11.125" style="493" customWidth="1"/>
    <col min="12059" max="12288" width="10.625" style="493"/>
    <col min="12289" max="12296" width="0" style="493" hidden="1" customWidth="1"/>
    <col min="12297" max="12297" width="3.75" style="493" customWidth="1"/>
    <col min="12298" max="12298" width="3.875" style="493" customWidth="1"/>
    <col min="12299" max="12299" width="3.75" style="493" customWidth="1"/>
    <col min="12300" max="12300" width="12.75" style="493" customWidth="1"/>
    <col min="12301" max="12301" width="52.75" style="493" customWidth="1"/>
    <col min="12302" max="12305" width="0" style="493" hidden="1" customWidth="1"/>
    <col min="12306" max="12306" width="12.25" style="493" customWidth="1"/>
    <col min="12307" max="12307" width="6.375" style="493" customWidth="1"/>
    <col min="12308" max="12308" width="12.25" style="493" customWidth="1"/>
    <col min="12309" max="12309" width="0" style="493" hidden="1" customWidth="1"/>
    <col min="12310" max="12310" width="3.75" style="493" customWidth="1"/>
    <col min="12311" max="12311" width="11.125" style="493" bestFit="1" customWidth="1"/>
    <col min="12312" max="12313" width="10.625" style="493"/>
    <col min="12314" max="12314" width="11.125" style="493" customWidth="1"/>
    <col min="12315" max="12544" width="10.625" style="493"/>
    <col min="12545" max="12552" width="0" style="493" hidden="1" customWidth="1"/>
    <col min="12553" max="12553" width="3.75" style="493" customWidth="1"/>
    <col min="12554" max="12554" width="3.875" style="493" customWidth="1"/>
    <col min="12555" max="12555" width="3.75" style="493" customWidth="1"/>
    <col min="12556" max="12556" width="12.75" style="493" customWidth="1"/>
    <col min="12557" max="12557" width="52.75" style="493" customWidth="1"/>
    <col min="12558" max="12561" width="0" style="493" hidden="1" customWidth="1"/>
    <col min="12562" max="12562" width="12.25" style="493" customWidth="1"/>
    <col min="12563" max="12563" width="6.375" style="493" customWidth="1"/>
    <col min="12564" max="12564" width="12.25" style="493" customWidth="1"/>
    <col min="12565" max="12565" width="0" style="493" hidden="1" customWidth="1"/>
    <col min="12566" max="12566" width="3.75" style="493" customWidth="1"/>
    <col min="12567" max="12567" width="11.125" style="493" bestFit="1" customWidth="1"/>
    <col min="12568" max="12569" width="10.625" style="493"/>
    <col min="12570" max="12570" width="11.125" style="493" customWidth="1"/>
    <col min="12571" max="12800" width="10.625" style="493"/>
    <col min="12801" max="12808" width="0" style="493" hidden="1" customWidth="1"/>
    <col min="12809" max="12809" width="3.75" style="493" customWidth="1"/>
    <col min="12810" max="12810" width="3.875" style="493" customWidth="1"/>
    <col min="12811" max="12811" width="3.75" style="493" customWidth="1"/>
    <col min="12812" max="12812" width="12.75" style="493" customWidth="1"/>
    <col min="12813" max="12813" width="52.75" style="493" customWidth="1"/>
    <col min="12814" max="12817" width="0" style="493" hidden="1" customWidth="1"/>
    <col min="12818" max="12818" width="12.25" style="493" customWidth="1"/>
    <col min="12819" max="12819" width="6.375" style="493" customWidth="1"/>
    <col min="12820" max="12820" width="12.25" style="493" customWidth="1"/>
    <col min="12821" max="12821" width="0" style="493" hidden="1" customWidth="1"/>
    <col min="12822" max="12822" width="3.75" style="493" customWidth="1"/>
    <col min="12823" max="12823" width="11.125" style="493" bestFit="1" customWidth="1"/>
    <col min="12824" max="12825" width="10.625" style="493"/>
    <col min="12826" max="12826" width="11.125" style="493" customWidth="1"/>
    <col min="12827" max="13056" width="10.625" style="493"/>
    <col min="13057" max="13064" width="0" style="493" hidden="1" customWidth="1"/>
    <col min="13065" max="13065" width="3.75" style="493" customWidth="1"/>
    <col min="13066" max="13066" width="3.875" style="493" customWidth="1"/>
    <col min="13067" max="13067" width="3.75" style="493" customWidth="1"/>
    <col min="13068" max="13068" width="12.75" style="493" customWidth="1"/>
    <col min="13069" max="13069" width="52.75" style="493" customWidth="1"/>
    <col min="13070" max="13073" width="0" style="493" hidden="1" customWidth="1"/>
    <col min="13074" max="13074" width="12.25" style="493" customWidth="1"/>
    <col min="13075" max="13075" width="6.375" style="493" customWidth="1"/>
    <col min="13076" max="13076" width="12.25" style="493" customWidth="1"/>
    <col min="13077" max="13077" width="0" style="493" hidden="1" customWidth="1"/>
    <col min="13078" max="13078" width="3.75" style="493" customWidth="1"/>
    <col min="13079" max="13079" width="11.125" style="493" bestFit="1" customWidth="1"/>
    <col min="13080" max="13081" width="10.625" style="493"/>
    <col min="13082" max="13082" width="11.125" style="493" customWidth="1"/>
    <col min="13083" max="13312" width="10.625" style="493"/>
    <col min="13313" max="13320" width="0" style="493" hidden="1" customWidth="1"/>
    <col min="13321" max="13321" width="3.75" style="493" customWidth="1"/>
    <col min="13322" max="13322" width="3.875" style="493" customWidth="1"/>
    <col min="13323" max="13323" width="3.75" style="493" customWidth="1"/>
    <col min="13324" max="13324" width="12.75" style="493" customWidth="1"/>
    <col min="13325" max="13325" width="52.75" style="493" customWidth="1"/>
    <col min="13326" max="13329" width="0" style="493" hidden="1" customWidth="1"/>
    <col min="13330" max="13330" width="12.25" style="493" customWidth="1"/>
    <col min="13331" max="13331" width="6.375" style="493" customWidth="1"/>
    <col min="13332" max="13332" width="12.25" style="493" customWidth="1"/>
    <col min="13333" max="13333" width="0" style="493" hidden="1" customWidth="1"/>
    <col min="13334" max="13334" width="3.75" style="493" customWidth="1"/>
    <col min="13335" max="13335" width="11.125" style="493" bestFit="1" customWidth="1"/>
    <col min="13336" max="13337" width="10.625" style="493"/>
    <col min="13338" max="13338" width="11.125" style="493" customWidth="1"/>
    <col min="13339" max="13568" width="10.625" style="493"/>
    <col min="13569" max="13576" width="0" style="493" hidden="1" customWidth="1"/>
    <col min="13577" max="13577" width="3.75" style="493" customWidth="1"/>
    <col min="13578" max="13578" width="3.875" style="493" customWidth="1"/>
    <col min="13579" max="13579" width="3.75" style="493" customWidth="1"/>
    <col min="13580" max="13580" width="12.75" style="493" customWidth="1"/>
    <col min="13581" max="13581" width="52.75" style="493" customWidth="1"/>
    <col min="13582" max="13585" width="0" style="493" hidden="1" customWidth="1"/>
    <col min="13586" max="13586" width="12.25" style="493" customWidth="1"/>
    <col min="13587" max="13587" width="6.375" style="493" customWidth="1"/>
    <col min="13588" max="13588" width="12.25" style="493" customWidth="1"/>
    <col min="13589" max="13589" width="0" style="493" hidden="1" customWidth="1"/>
    <col min="13590" max="13590" width="3.75" style="493" customWidth="1"/>
    <col min="13591" max="13591" width="11.125" style="493" bestFit="1" customWidth="1"/>
    <col min="13592" max="13593" width="10.625" style="493"/>
    <col min="13594" max="13594" width="11.125" style="493" customWidth="1"/>
    <col min="13595" max="13824" width="10.625" style="493"/>
    <col min="13825" max="13832" width="0" style="493" hidden="1" customWidth="1"/>
    <col min="13833" max="13833" width="3.75" style="493" customWidth="1"/>
    <col min="13834" max="13834" width="3.875" style="493" customWidth="1"/>
    <col min="13835" max="13835" width="3.75" style="493" customWidth="1"/>
    <col min="13836" max="13836" width="12.75" style="493" customWidth="1"/>
    <col min="13837" max="13837" width="52.75" style="493" customWidth="1"/>
    <col min="13838" max="13841" width="0" style="493" hidden="1" customWidth="1"/>
    <col min="13842" max="13842" width="12.25" style="493" customWidth="1"/>
    <col min="13843" max="13843" width="6.375" style="493" customWidth="1"/>
    <col min="13844" max="13844" width="12.25" style="493" customWidth="1"/>
    <col min="13845" max="13845" width="0" style="493" hidden="1" customWidth="1"/>
    <col min="13846" max="13846" width="3.75" style="493" customWidth="1"/>
    <col min="13847" max="13847" width="11.125" style="493" bestFit="1" customWidth="1"/>
    <col min="13848" max="13849" width="10.625" style="493"/>
    <col min="13850" max="13850" width="11.125" style="493" customWidth="1"/>
    <col min="13851" max="14080" width="10.625" style="493"/>
    <col min="14081" max="14088" width="0" style="493" hidden="1" customWidth="1"/>
    <col min="14089" max="14089" width="3.75" style="493" customWidth="1"/>
    <col min="14090" max="14090" width="3.875" style="493" customWidth="1"/>
    <col min="14091" max="14091" width="3.75" style="493" customWidth="1"/>
    <col min="14092" max="14092" width="12.75" style="493" customWidth="1"/>
    <col min="14093" max="14093" width="52.75" style="493" customWidth="1"/>
    <col min="14094" max="14097" width="0" style="493" hidden="1" customWidth="1"/>
    <col min="14098" max="14098" width="12.25" style="493" customWidth="1"/>
    <col min="14099" max="14099" width="6.375" style="493" customWidth="1"/>
    <col min="14100" max="14100" width="12.25" style="493" customWidth="1"/>
    <col min="14101" max="14101" width="0" style="493" hidden="1" customWidth="1"/>
    <col min="14102" max="14102" width="3.75" style="493" customWidth="1"/>
    <col min="14103" max="14103" width="11.125" style="493" bestFit="1" customWidth="1"/>
    <col min="14104" max="14105" width="10.625" style="493"/>
    <col min="14106" max="14106" width="11.125" style="493" customWidth="1"/>
    <col min="14107" max="14336" width="10.625" style="493"/>
    <col min="14337" max="14344" width="0" style="493" hidden="1" customWidth="1"/>
    <col min="14345" max="14345" width="3.75" style="493" customWidth="1"/>
    <col min="14346" max="14346" width="3.875" style="493" customWidth="1"/>
    <col min="14347" max="14347" width="3.75" style="493" customWidth="1"/>
    <col min="14348" max="14348" width="12.75" style="493" customWidth="1"/>
    <col min="14349" max="14349" width="52.75" style="493" customWidth="1"/>
    <col min="14350" max="14353" width="0" style="493" hidden="1" customWidth="1"/>
    <col min="14354" max="14354" width="12.25" style="493" customWidth="1"/>
    <col min="14355" max="14355" width="6.375" style="493" customWidth="1"/>
    <col min="14356" max="14356" width="12.25" style="493" customWidth="1"/>
    <col min="14357" max="14357" width="0" style="493" hidden="1" customWidth="1"/>
    <col min="14358" max="14358" width="3.75" style="493" customWidth="1"/>
    <col min="14359" max="14359" width="11.125" style="493" bestFit="1" customWidth="1"/>
    <col min="14360" max="14361" width="10.625" style="493"/>
    <col min="14362" max="14362" width="11.125" style="493" customWidth="1"/>
    <col min="14363" max="14592" width="10.625" style="493"/>
    <col min="14593" max="14600" width="0" style="493" hidden="1" customWidth="1"/>
    <col min="14601" max="14601" width="3.75" style="493" customWidth="1"/>
    <col min="14602" max="14602" width="3.875" style="493" customWidth="1"/>
    <col min="14603" max="14603" width="3.75" style="493" customWidth="1"/>
    <col min="14604" max="14604" width="12.75" style="493" customWidth="1"/>
    <col min="14605" max="14605" width="52.75" style="493" customWidth="1"/>
    <col min="14606" max="14609" width="0" style="493" hidden="1" customWidth="1"/>
    <col min="14610" max="14610" width="12.25" style="493" customWidth="1"/>
    <col min="14611" max="14611" width="6.375" style="493" customWidth="1"/>
    <col min="14612" max="14612" width="12.25" style="493" customWidth="1"/>
    <col min="14613" max="14613" width="0" style="493" hidden="1" customWidth="1"/>
    <col min="14614" max="14614" width="3.75" style="493" customWidth="1"/>
    <col min="14615" max="14615" width="11.125" style="493" bestFit="1" customWidth="1"/>
    <col min="14616" max="14617" width="10.625" style="493"/>
    <col min="14618" max="14618" width="11.125" style="493" customWidth="1"/>
    <col min="14619" max="14848" width="10.625" style="493"/>
    <col min="14849" max="14856" width="0" style="493" hidden="1" customWidth="1"/>
    <col min="14857" max="14857" width="3.75" style="493" customWidth="1"/>
    <col min="14858" max="14858" width="3.875" style="493" customWidth="1"/>
    <col min="14859" max="14859" width="3.75" style="493" customWidth="1"/>
    <col min="14860" max="14860" width="12.75" style="493" customWidth="1"/>
    <col min="14861" max="14861" width="52.75" style="493" customWidth="1"/>
    <col min="14862" max="14865" width="0" style="493" hidden="1" customWidth="1"/>
    <col min="14866" max="14866" width="12.25" style="493" customWidth="1"/>
    <col min="14867" max="14867" width="6.375" style="493" customWidth="1"/>
    <col min="14868" max="14868" width="12.25" style="493" customWidth="1"/>
    <col min="14869" max="14869" width="0" style="493" hidden="1" customWidth="1"/>
    <col min="14870" max="14870" width="3.75" style="493" customWidth="1"/>
    <col min="14871" max="14871" width="11.125" style="493" bestFit="1" customWidth="1"/>
    <col min="14872" max="14873" width="10.625" style="493"/>
    <col min="14874" max="14874" width="11.125" style="493" customWidth="1"/>
    <col min="14875" max="15104" width="10.625" style="493"/>
    <col min="15105" max="15112" width="0" style="493" hidden="1" customWidth="1"/>
    <col min="15113" max="15113" width="3.75" style="493" customWidth="1"/>
    <col min="15114" max="15114" width="3.875" style="493" customWidth="1"/>
    <col min="15115" max="15115" width="3.75" style="493" customWidth="1"/>
    <col min="15116" max="15116" width="12.75" style="493" customWidth="1"/>
    <col min="15117" max="15117" width="52.75" style="493" customWidth="1"/>
    <col min="15118" max="15121" width="0" style="493" hidden="1" customWidth="1"/>
    <col min="15122" max="15122" width="12.25" style="493" customWidth="1"/>
    <col min="15123" max="15123" width="6.375" style="493" customWidth="1"/>
    <col min="15124" max="15124" width="12.25" style="493" customWidth="1"/>
    <col min="15125" max="15125" width="0" style="493" hidden="1" customWidth="1"/>
    <col min="15126" max="15126" width="3.75" style="493" customWidth="1"/>
    <col min="15127" max="15127" width="11.125" style="493" bestFit="1" customWidth="1"/>
    <col min="15128" max="15129" width="10.625" style="493"/>
    <col min="15130" max="15130" width="11.125" style="493" customWidth="1"/>
    <col min="15131" max="15360" width="10.625" style="493"/>
    <col min="15361" max="15368" width="0" style="493" hidden="1" customWidth="1"/>
    <col min="15369" max="15369" width="3.75" style="493" customWidth="1"/>
    <col min="15370" max="15370" width="3.875" style="493" customWidth="1"/>
    <col min="15371" max="15371" width="3.75" style="493" customWidth="1"/>
    <col min="15372" max="15372" width="12.75" style="493" customWidth="1"/>
    <col min="15373" max="15373" width="52.75" style="493" customWidth="1"/>
    <col min="15374" max="15377" width="0" style="493" hidden="1" customWidth="1"/>
    <col min="15378" max="15378" width="12.25" style="493" customWidth="1"/>
    <col min="15379" max="15379" width="6.375" style="493" customWidth="1"/>
    <col min="15380" max="15380" width="12.25" style="493" customWidth="1"/>
    <col min="15381" max="15381" width="0" style="493" hidden="1" customWidth="1"/>
    <col min="15382" max="15382" width="3.75" style="493" customWidth="1"/>
    <col min="15383" max="15383" width="11.125" style="493" bestFit="1" customWidth="1"/>
    <col min="15384" max="15385" width="10.625" style="493"/>
    <col min="15386" max="15386" width="11.125" style="493" customWidth="1"/>
    <col min="15387" max="15616" width="10.625" style="493"/>
    <col min="15617" max="15624" width="0" style="493" hidden="1" customWidth="1"/>
    <col min="15625" max="15625" width="3.75" style="493" customWidth="1"/>
    <col min="15626" max="15626" width="3.875" style="493" customWidth="1"/>
    <col min="15627" max="15627" width="3.75" style="493" customWidth="1"/>
    <col min="15628" max="15628" width="12.75" style="493" customWidth="1"/>
    <col min="15629" max="15629" width="52.75" style="493" customWidth="1"/>
    <col min="15630" max="15633" width="0" style="493" hidden="1" customWidth="1"/>
    <col min="15634" max="15634" width="12.25" style="493" customWidth="1"/>
    <col min="15635" max="15635" width="6.375" style="493" customWidth="1"/>
    <col min="15636" max="15636" width="12.25" style="493" customWidth="1"/>
    <col min="15637" max="15637" width="0" style="493" hidden="1" customWidth="1"/>
    <col min="15638" max="15638" width="3.75" style="493" customWidth="1"/>
    <col min="15639" max="15639" width="11.125" style="493" bestFit="1" customWidth="1"/>
    <col min="15640" max="15641" width="10.625" style="493"/>
    <col min="15642" max="15642" width="11.125" style="493" customWidth="1"/>
    <col min="15643" max="15872" width="10.625" style="493"/>
    <col min="15873" max="15880" width="0" style="493" hidden="1" customWidth="1"/>
    <col min="15881" max="15881" width="3.75" style="493" customWidth="1"/>
    <col min="15882" max="15882" width="3.875" style="493" customWidth="1"/>
    <col min="15883" max="15883" width="3.75" style="493" customWidth="1"/>
    <col min="15884" max="15884" width="12.75" style="493" customWidth="1"/>
    <col min="15885" max="15885" width="52.75" style="493" customWidth="1"/>
    <col min="15886" max="15889" width="0" style="493" hidden="1" customWidth="1"/>
    <col min="15890" max="15890" width="12.25" style="493" customWidth="1"/>
    <col min="15891" max="15891" width="6.375" style="493" customWidth="1"/>
    <col min="15892" max="15892" width="12.25" style="493" customWidth="1"/>
    <col min="15893" max="15893" width="0" style="493" hidden="1" customWidth="1"/>
    <col min="15894" max="15894" width="3.75" style="493" customWidth="1"/>
    <col min="15895" max="15895" width="11.125" style="493" bestFit="1" customWidth="1"/>
    <col min="15896" max="15897" width="10.625" style="493"/>
    <col min="15898" max="15898" width="11.125" style="493" customWidth="1"/>
    <col min="15899" max="16128" width="10.625" style="493"/>
    <col min="16129" max="16136" width="0" style="493" hidden="1" customWidth="1"/>
    <col min="16137" max="16137" width="3.75" style="493" customWidth="1"/>
    <col min="16138" max="16138" width="3.875" style="493" customWidth="1"/>
    <col min="16139" max="16139" width="3.75" style="493" customWidth="1"/>
    <col min="16140" max="16140" width="12.75" style="493" customWidth="1"/>
    <col min="16141" max="16141" width="52.75" style="493" customWidth="1"/>
    <col min="16142" max="16145" width="0" style="493" hidden="1" customWidth="1"/>
    <col min="16146" max="16146" width="12.25" style="493" customWidth="1"/>
    <col min="16147" max="16147" width="6.375" style="493" customWidth="1"/>
    <col min="16148" max="16148" width="12.25" style="493" customWidth="1"/>
    <col min="16149" max="16149" width="0" style="493" hidden="1" customWidth="1"/>
    <col min="16150" max="16150" width="3.75" style="493" customWidth="1"/>
    <col min="16151" max="16151" width="11.125" style="493" bestFit="1" customWidth="1"/>
    <col min="16152" max="16153" width="10.625" style="493"/>
    <col min="16154" max="16154" width="11.125" style="493" customWidth="1"/>
    <col min="16155" max="16384" width="10.625" style="493"/>
  </cols>
  <sheetData>
    <row r="1" spans="1:34" hidden="1">
      <c r="Q1" s="552"/>
      <c r="R1" s="552"/>
    </row>
    <row r="2" spans="1:34" hidden="1">
      <c r="U2" s="552"/>
    </row>
    <row r="3" spans="1:34" hidden="1"/>
    <row r="4" spans="1:34" ht="3.15" customHeight="1">
      <c r="J4" s="499"/>
      <c r="K4" s="499"/>
      <c r="L4" s="494"/>
      <c r="M4" s="494"/>
      <c r="N4" s="494"/>
      <c r="O4" s="502"/>
      <c r="P4" s="502"/>
      <c r="Q4" s="502"/>
      <c r="R4" s="502"/>
      <c r="S4" s="502"/>
      <c r="T4" s="502"/>
      <c r="U4" s="502"/>
    </row>
    <row r="5" spans="1:34" ht="26.1" customHeight="1">
      <c r="J5" s="499"/>
      <c r="K5" s="499"/>
      <c r="L5" s="1294" t="s">
        <v>717</v>
      </c>
      <c r="M5" s="1294"/>
      <c r="N5" s="1294"/>
      <c r="O5" s="1294"/>
      <c r="P5" s="1294"/>
      <c r="Q5" s="1294"/>
      <c r="R5" s="1294"/>
      <c r="S5" s="1294"/>
      <c r="T5" s="1294"/>
      <c r="U5" s="633"/>
    </row>
    <row r="6" spans="1:34" ht="3.15" customHeight="1">
      <c r="J6" s="499"/>
      <c r="K6" s="499"/>
      <c r="L6" s="494"/>
      <c r="M6" s="494"/>
      <c r="N6" s="494"/>
      <c r="O6" s="498"/>
      <c r="P6" s="498"/>
      <c r="Q6" s="498"/>
      <c r="R6" s="498"/>
      <c r="S6" s="498"/>
      <c r="T6" s="498"/>
      <c r="U6" s="498"/>
      <c r="V6" s="502"/>
    </row>
    <row r="7" spans="1:34" s="776" customFormat="1" ht="4.2" hidden="1">
      <c r="A7" s="1099"/>
      <c r="B7" s="1099"/>
      <c r="C7" s="1099"/>
      <c r="D7" s="1099"/>
      <c r="E7" s="1099"/>
      <c r="F7" s="1099"/>
      <c r="G7" s="1102"/>
      <c r="H7" s="1102"/>
      <c r="I7" s="747"/>
      <c r="J7" s="748"/>
      <c r="K7" s="748"/>
      <c r="L7" s="749"/>
      <c r="M7" s="1169"/>
      <c r="N7" s="749"/>
      <c r="O7" s="1316"/>
      <c r="P7" s="1316"/>
      <c r="Q7" s="779"/>
      <c r="R7" s="779"/>
      <c r="S7" s="779"/>
      <c r="T7" s="779"/>
      <c r="U7" s="780"/>
      <c r="V7" s="781"/>
      <c r="X7" s="1099"/>
      <c r="Y7" s="1099"/>
      <c r="Z7" s="1099"/>
      <c r="AA7" s="1099"/>
      <c r="AB7" s="1099"/>
      <c r="AC7" s="1099"/>
      <c r="AD7" s="1099"/>
      <c r="AE7" s="1099"/>
      <c r="AF7" s="1099"/>
      <c r="AG7" s="1099"/>
      <c r="AH7" s="1099"/>
    </row>
    <row r="8" spans="1:34" s="776" customFormat="1" ht="4.2"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4.2" hidden="1">
      <c r="A9" s="1121"/>
      <c r="B9" s="1121"/>
      <c r="C9" s="1121"/>
      <c r="D9" s="1121"/>
      <c r="E9" s="1121"/>
      <c r="F9" s="1121"/>
      <c r="G9" s="1121"/>
      <c r="H9" s="1121"/>
      <c r="L9" s="1172"/>
      <c r="M9" s="1046"/>
      <c r="O9" s="1300"/>
      <c r="P9" s="1300"/>
      <c r="Q9" s="1300"/>
      <c r="R9" s="1300"/>
      <c r="S9" s="1300"/>
      <c r="T9" s="1300"/>
      <c r="U9" s="780"/>
      <c r="V9" s="780"/>
      <c r="X9" s="1121"/>
      <c r="Y9" s="1121"/>
      <c r="Z9" s="1121"/>
      <c r="AA9" s="1121"/>
      <c r="AB9" s="1121"/>
    </row>
    <row r="10" spans="1:34" s="539" customFormat="1" ht="22.8">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1" t="str">
        <f>IF(datePr_ch="",IF(datePr="","",datePr),datePr_ch)</f>
        <v>30.08.2021</v>
      </c>
      <c r="P10" s="1301"/>
      <c r="Q10" s="1301"/>
      <c r="R10" s="1301"/>
      <c r="S10" s="1301"/>
      <c r="T10" s="1301"/>
      <c r="U10" s="551"/>
      <c r="V10" s="551"/>
      <c r="W10" s="489"/>
      <c r="X10" s="559"/>
      <c r="Y10" s="559"/>
      <c r="Z10" s="559"/>
      <c r="AA10" s="559"/>
      <c r="AB10" s="559"/>
      <c r="AC10" s="559"/>
      <c r="AD10" s="559"/>
      <c r="AE10" s="559"/>
      <c r="AF10" s="559"/>
      <c r="AG10" s="559"/>
      <c r="AH10" s="559"/>
    </row>
    <row r="11" spans="1:34" s="539" customFormat="1" ht="22.8">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1" t="str">
        <f>IF(numberPr_ch="",IF(numberPr="","",numberPr),numberPr_ch)</f>
        <v>01-13/41186</v>
      </c>
      <c r="P11" s="1301"/>
      <c r="Q11" s="1301"/>
      <c r="R11" s="1301"/>
      <c r="S11" s="1301"/>
      <c r="T11" s="1301"/>
      <c r="U11" s="551"/>
      <c r="V11" s="551"/>
      <c r="W11" s="489"/>
      <c r="X11" s="559"/>
      <c r="Y11" s="559"/>
      <c r="Z11" s="559"/>
      <c r="AA11" s="559"/>
      <c r="AB11" s="559"/>
      <c r="AC11" s="559"/>
      <c r="AD11" s="559"/>
      <c r="AE11" s="559"/>
      <c r="AF11" s="559"/>
      <c r="AG11" s="559"/>
      <c r="AH11" s="559"/>
    </row>
    <row r="12" spans="1:34" s="746" customFormat="1" ht="4.2" hidden="1">
      <c r="A12" s="1121"/>
      <c r="B12" s="1121"/>
      <c r="C12" s="1121"/>
      <c r="D12" s="1121"/>
      <c r="E12" s="1121"/>
      <c r="F12" s="1121"/>
      <c r="G12" s="1121"/>
      <c r="H12" s="1121"/>
      <c r="L12" s="1172"/>
      <c r="M12" s="1046"/>
      <c r="O12" s="1300"/>
      <c r="P12" s="1300"/>
      <c r="Q12" s="1300"/>
      <c r="R12" s="1300"/>
      <c r="S12" s="1300"/>
      <c r="T12" s="1300"/>
      <c r="U12" s="780"/>
      <c r="V12" s="780"/>
      <c r="X12" s="1121"/>
      <c r="Y12" s="1121"/>
      <c r="Z12" s="1121"/>
      <c r="AA12" s="1121"/>
      <c r="AB12" s="1121"/>
    </row>
    <row r="13" spans="1:34" s="539" customFormat="1" ht="11.4" hidden="1">
      <c r="A13" s="559"/>
      <c r="B13" s="559"/>
      <c r="C13" s="559"/>
      <c r="D13" s="559"/>
      <c r="E13" s="559"/>
      <c r="F13" s="559"/>
      <c r="G13" s="559"/>
      <c r="H13" s="559"/>
      <c r="L13" s="1295"/>
      <c r="M13" s="1295"/>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2"/>
      <c r="P14" s="1302"/>
      <c r="Q14" s="1302"/>
      <c r="R14" s="1302"/>
      <c r="S14" s="1302"/>
      <c r="T14" s="1302"/>
      <c r="U14" s="1302"/>
    </row>
    <row r="15" spans="1:34">
      <c r="J15" s="499"/>
      <c r="K15" s="499"/>
      <c r="L15" s="1227" t="s">
        <v>445</v>
      </c>
      <c r="M15" s="1227"/>
      <c r="N15" s="1227"/>
      <c r="O15" s="1227"/>
      <c r="P15" s="1227"/>
      <c r="Q15" s="1227"/>
      <c r="R15" s="1227"/>
      <c r="S15" s="1227"/>
      <c r="T15" s="1227"/>
      <c r="U15" s="1227"/>
      <c r="V15" s="1227"/>
      <c r="W15" s="1227" t="s">
        <v>446</v>
      </c>
    </row>
    <row r="16" spans="1:34" ht="14.25" customHeight="1">
      <c r="J16" s="499"/>
      <c r="K16" s="499"/>
      <c r="L16" s="1308" t="s">
        <v>91</v>
      </c>
      <c r="M16" s="1308" t="s">
        <v>602</v>
      </c>
      <c r="N16" s="630"/>
      <c r="O16" s="1309" t="s">
        <v>604</v>
      </c>
      <c r="P16" s="1310"/>
      <c r="Q16" s="1310"/>
      <c r="R16" s="1310"/>
      <c r="S16" s="1310"/>
      <c r="T16" s="1311"/>
      <c r="U16" s="1291" t="s">
        <v>339</v>
      </c>
      <c r="V16" s="1305" t="s">
        <v>274</v>
      </c>
      <c r="W16" s="1227"/>
    </row>
    <row r="17" spans="1:36" ht="14.25" customHeight="1">
      <c r="J17" s="499"/>
      <c r="K17" s="499"/>
      <c r="L17" s="1308"/>
      <c r="M17" s="1308"/>
      <c r="N17" s="631"/>
      <c r="O17" s="1314" t="s">
        <v>578</v>
      </c>
      <c r="P17" s="1312" t="s">
        <v>270</v>
      </c>
      <c r="Q17" s="1313"/>
      <c r="R17" s="1288" t="s">
        <v>615</v>
      </c>
      <c r="S17" s="1289"/>
      <c r="T17" s="1290"/>
      <c r="U17" s="1292"/>
      <c r="V17" s="1306"/>
      <c r="W17" s="1227"/>
    </row>
    <row r="18" spans="1:36" ht="33.75" customHeight="1">
      <c r="J18" s="499"/>
      <c r="K18" s="499"/>
      <c r="L18" s="1308"/>
      <c r="M18" s="1308"/>
      <c r="N18" s="632"/>
      <c r="O18" s="1315"/>
      <c r="P18" s="505" t="s">
        <v>579</v>
      </c>
      <c r="Q18" s="505" t="s">
        <v>6</v>
      </c>
      <c r="R18" s="506" t="s">
        <v>273</v>
      </c>
      <c r="S18" s="1303" t="s">
        <v>272</v>
      </c>
      <c r="T18" s="1304"/>
      <c r="U18" s="1293"/>
      <c r="V18" s="1307"/>
      <c r="W18" s="1227"/>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6">
        <f ca="1">OFFSET(S19,0,-1)+1</f>
        <v>7</v>
      </c>
      <c r="T19" s="1296"/>
      <c r="U19" s="617">
        <f ca="1">OFFSET(U19,0,-2)+1</f>
        <v>8</v>
      </c>
      <c r="V19" s="618">
        <f ca="1">OFFSET(V19,0,-1)</f>
        <v>8</v>
      </c>
      <c r="W19" s="617">
        <f ca="1">OFFSET(W19,0,-1)+1</f>
        <v>9</v>
      </c>
    </row>
    <row r="20" spans="1:36" ht="22.8">
      <c r="A20" s="1279">
        <v>1</v>
      </c>
      <c r="B20" s="831"/>
      <c r="C20" s="831"/>
      <c r="D20" s="831"/>
      <c r="E20" s="832"/>
      <c r="F20" s="833"/>
      <c r="G20" s="833"/>
      <c r="H20" s="833"/>
      <c r="I20" s="834"/>
      <c r="J20" s="829"/>
      <c r="K20" s="836"/>
      <c r="L20" s="562">
        <f>mergeValue(A20)</f>
        <v>1</v>
      </c>
      <c r="M20" s="610" t="s">
        <v>19</v>
      </c>
      <c r="N20" s="615"/>
      <c r="O20" s="1280"/>
      <c r="P20" s="1280"/>
      <c r="Q20" s="1280"/>
      <c r="R20" s="1280"/>
      <c r="S20" s="1280"/>
      <c r="T20" s="1280"/>
      <c r="U20" s="1280"/>
      <c r="V20" s="1280"/>
      <c r="W20" s="1129" t="s">
        <v>718</v>
      </c>
      <c r="Y20" s="558"/>
      <c r="Z20" s="558" t="str">
        <f t="shared" ref="Z20:Z33" si="0">IF(M20="","",M20 )</f>
        <v>Наименование тарифа</v>
      </c>
      <c r="AA20" s="558"/>
      <c r="AB20" s="558"/>
      <c r="AC20" s="558"/>
      <c r="AI20" s="554"/>
      <c r="AJ20" s="554"/>
    </row>
    <row r="21" spans="1:36" ht="34.200000000000003">
      <c r="A21" s="1279"/>
      <c r="B21" s="1279">
        <v>1</v>
      </c>
      <c r="C21" s="831"/>
      <c r="D21" s="831"/>
      <c r="E21" s="833"/>
      <c r="F21" s="833"/>
      <c r="G21" s="833"/>
      <c r="H21" s="833"/>
      <c r="I21" s="828"/>
      <c r="J21" s="827"/>
      <c r="K21" s="830"/>
      <c r="L21" s="562" t="str">
        <f>mergeValue(A21) &amp;"."&amp; mergeValue(B21)</f>
        <v>1.1</v>
      </c>
      <c r="M21" s="516" t="s">
        <v>15</v>
      </c>
      <c r="N21" s="615"/>
      <c r="O21" s="1280"/>
      <c r="P21" s="1280"/>
      <c r="Q21" s="1280"/>
      <c r="R21" s="1280"/>
      <c r="S21" s="1280"/>
      <c r="T21" s="1280"/>
      <c r="U21" s="1280"/>
      <c r="V21" s="1280"/>
      <c r="W21" s="1129" t="s">
        <v>459</v>
      </c>
      <c r="Y21" s="558"/>
      <c r="Z21" s="558" t="str">
        <f t="shared" si="0"/>
        <v>Территория действия тарифа</v>
      </c>
      <c r="AA21" s="558"/>
      <c r="AB21" s="558"/>
      <c r="AC21" s="558"/>
      <c r="AI21" s="554"/>
      <c r="AJ21" s="554"/>
    </row>
    <row r="22" spans="1:36" ht="22.8">
      <c r="A22" s="1279"/>
      <c r="B22" s="1279"/>
      <c r="C22" s="1279">
        <v>1</v>
      </c>
      <c r="D22" s="831"/>
      <c r="E22" s="833"/>
      <c r="F22" s="833"/>
      <c r="G22" s="833"/>
      <c r="H22" s="833"/>
      <c r="I22" s="835"/>
      <c r="J22" s="827"/>
      <c r="K22" s="830"/>
      <c r="L22" s="562" t="str">
        <f>mergeValue(A22) &amp;"."&amp; mergeValue(B22)&amp;"."&amp; mergeValue(C22)</f>
        <v>1.1.1</v>
      </c>
      <c r="M22" s="517" t="s">
        <v>7</v>
      </c>
      <c r="N22" s="615"/>
      <c r="O22" s="1280"/>
      <c r="P22" s="1280"/>
      <c r="Q22" s="1280"/>
      <c r="R22" s="1280"/>
      <c r="S22" s="1280"/>
      <c r="T22" s="1280"/>
      <c r="U22" s="1280"/>
      <c r="V22" s="1280"/>
      <c r="W22" s="1129" t="s">
        <v>600</v>
      </c>
      <c r="Y22" s="558"/>
      <c r="Z22" s="558" t="str">
        <f t="shared" si="0"/>
        <v xml:space="preserve">Наименование системы теплоснабжения </v>
      </c>
      <c r="AA22" s="558"/>
      <c r="AB22" s="558"/>
      <c r="AC22" s="558"/>
      <c r="AI22" s="554"/>
      <c r="AJ22" s="554"/>
    </row>
    <row r="23" spans="1:36" ht="22.8">
      <c r="A23" s="1279"/>
      <c r="B23" s="1279"/>
      <c r="C23" s="1279"/>
      <c r="D23" s="1279">
        <v>1</v>
      </c>
      <c r="E23" s="833"/>
      <c r="F23" s="833"/>
      <c r="G23" s="833"/>
      <c r="H23" s="833"/>
      <c r="I23" s="835"/>
      <c r="J23" s="827"/>
      <c r="K23" s="830"/>
      <c r="L23" s="562" t="str">
        <f>mergeValue(A23) &amp;"."&amp; mergeValue(B23)&amp;"."&amp; mergeValue(C23)&amp;"."&amp; mergeValue(D23)</f>
        <v>1.1.1.1</v>
      </c>
      <c r="M23" s="518" t="s">
        <v>21</v>
      </c>
      <c r="N23" s="615"/>
      <c r="O23" s="1280"/>
      <c r="P23" s="1280"/>
      <c r="Q23" s="1280"/>
      <c r="R23" s="1280"/>
      <c r="S23" s="1280"/>
      <c r="T23" s="1280"/>
      <c r="U23" s="1280"/>
      <c r="V23" s="1280"/>
      <c r="W23" s="1129" t="s">
        <v>601</v>
      </c>
      <c r="Y23" s="558"/>
      <c r="Z23" s="558" t="str">
        <f t="shared" si="0"/>
        <v xml:space="preserve">Источник тепловой энергии  </v>
      </c>
      <c r="AA23" s="558"/>
      <c r="AB23" s="558"/>
      <c r="AC23" s="558"/>
      <c r="AI23" s="554"/>
      <c r="AJ23" s="554"/>
    </row>
    <row r="24" spans="1:36" ht="79.8">
      <c r="A24" s="1279"/>
      <c r="B24" s="1279"/>
      <c r="C24" s="1279"/>
      <c r="D24" s="1279"/>
      <c r="E24" s="1279">
        <v>1</v>
      </c>
      <c r="F24" s="833"/>
      <c r="G24" s="833"/>
      <c r="H24" s="831">
        <v>1</v>
      </c>
      <c r="I24" s="1279">
        <v>1</v>
      </c>
      <c r="J24" s="833"/>
      <c r="K24" s="838"/>
      <c r="L24" s="562" t="str">
        <f>mergeValue(A24) &amp;"."&amp; mergeValue(B24)&amp;"."&amp; mergeValue(C24)&amp;"."&amp; mergeValue(D24)&amp;"."&amp; mergeValue(E24)</f>
        <v>1.1.1.1.1</v>
      </c>
      <c r="M24" s="524" t="s">
        <v>8</v>
      </c>
      <c r="N24" s="615"/>
      <c r="O24" s="1281"/>
      <c r="P24" s="1281"/>
      <c r="Q24" s="1281"/>
      <c r="R24" s="1281"/>
      <c r="S24" s="1281"/>
      <c r="T24" s="1281"/>
      <c r="U24" s="1281"/>
      <c r="V24" s="1281"/>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45.6">
      <c r="A25" s="1279"/>
      <c r="B25" s="1279"/>
      <c r="C25" s="1279"/>
      <c r="D25" s="1279"/>
      <c r="E25" s="1279"/>
      <c r="F25" s="1279">
        <v>1</v>
      </c>
      <c r="G25" s="831"/>
      <c r="H25" s="831"/>
      <c r="I25" s="1279"/>
      <c r="J25" s="1279">
        <v>1</v>
      </c>
      <c r="K25" s="839"/>
      <c r="L25" s="562" t="str">
        <f>mergeValue(A25) &amp;"."&amp; mergeValue(B25)&amp;"."&amp; mergeValue(C25)&amp;"."&amp; mergeValue(D25)&amp;"."&amp; mergeValue(E25)&amp;"."&amp; mergeValue(F25)</f>
        <v>1.1.1.1.1.1</v>
      </c>
      <c r="M25" s="525" t="s">
        <v>9</v>
      </c>
      <c r="N25" s="615"/>
      <c r="O25" s="1282"/>
      <c r="P25" s="1283"/>
      <c r="Q25" s="1283"/>
      <c r="R25" s="1283"/>
      <c r="S25" s="1283"/>
      <c r="T25" s="1283"/>
      <c r="U25" s="1283"/>
      <c r="V25" s="1284"/>
      <c r="W25" s="1129" t="s">
        <v>720</v>
      </c>
      <c r="Y25" s="558"/>
      <c r="Z25" s="558" t="str">
        <f t="shared" si="0"/>
        <v>Группа потребителей</v>
      </c>
      <c r="AA25" s="558"/>
      <c r="AB25" s="558"/>
      <c r="AC25" s="558"/>
      <c r="AI25" s="554"/>
      <c r="AJ25" s="554"/>
    </row>
    <row r="26" spans="1:36" ht="122.1" customHeight="1">
      <c r="A26" s="1279"/>
      <c r="B26" s="1279"/>
      <c r="C26" s="1279"/>
      <c r="D26" s="1279"/>
      <c r="E26" s="1279"/>
      <c r="F26" s="1279"/>
      <c r="G26" s="831">
        <v>1</v>
      </c>
      <c r="H26" s="831"/>
      <c r="I26" s="1279"/>
      <c r="J26" s="1279"/>
      <c r="K26" s="839">
        <v>1</v>
      </c>
      <c r="L26" s="562" t="str">
        <f>mergeValue(A26) &amp;"."&amp; mergeValue(B26)&amp;"."&amp; mergeValue(C26)&amp;"."&amp; mergeValue(D26)&amp;"."&amp; mergeValue(E26)&amp;"."&amp; mergeValue(F26)&amp;"."&amp; mergeValue(G26)</f>
        <v>1.1.1.1.1.1.1</v>
      </c>
      <c r="M26" s="1088"/>
      <c r="N26" s="615"/>
      <c r="O26" s="532"/>
      <c r="P26" s="532"/>
      <c r="Q26" s="1040"/>
      <c r="R26" s="1286"/>
      <c r="S26" s="1287" t="s">
        <v>83</v>
      </c>
      <c r="T26" s="1286"/>
      <c r="U26" s="1287" t="s">
        <v>84</v>
      </c>
      <c r="V26" s="532"/>
      <c r="W26" s="1297" t="s">
        <v>721</v>
      </c>
      <c r="X26" s="554" t="str">
        <f>strCheckDate(O27:V27)</f>
        <v/>
      </c>
      <c r="Y26" s="558"/>
      <c r="Z26" s="558" t="str">
        <f t="shared" si="0"/>
        <v/>
      </c>
      <c r="AA26" s="558"/>
      <c r="AB26" s="558"/>
      <c r="AC26" s="558"/>
      <c r="AI26" s="554"/>
      <c r="AJ26" s="554"/>
    </row>
    <row r="27" spans="1:36" ht="11.4" hidden="1">
      <c r="A27" s="1279"/>
      <c r="B27" s="1279"/>
      <c r="C27" s="1279"/>
      <c r="D27" s="1279"/>
      <c r="E27" s="1279"/>
      <c r="F27" s="1279"/>
      <c r="G27" s="831"/>
      <c r="H27" s="831"/>
      <c r="I27" s="1279"/>
      <c r="J27" s="1279"/>
      <c r="K27" s="839"/>
      <c r="L27" s="569"/>
      <c r="M27" s="615"/>
      <c r="N27" s="615"/>
      <c r="O27" s="532"/>
      <c r="P27" s="532"/>
      <c r="Q27" s="553" t="str">
        <f>R26 &amp; "-" &amp; T26</f>
        <v>-</v>
      </c>
      <c r="R27" s="1286"/>
      <c r="S27" s="1287"/>
      <c r="T27" s="1286"/>
      <c r="U27" s="1287"/>
      <c r="V27" s="532"/>
      <c r="W27" s="1298"/>
      <c r="Y27" s="558"/>
      <c r="Z27" s="558" t="str">
        <f t="shared" si="0"/>
        <v/>
      </c>
      <c r="AA27" s="558"/>
      <c r="AB27" s="558"/>
      <c r="AC27" s="558"/>
      <c r="AI27" s="554"/>
      <c r="AJ27" s="554"/>
    </row>
    <row r="28" spans="1:36" ht="15" customHeight="1">
      <c r="A28" s="1279"/>
      <c r="B28" s="1279"/>
      <c r="C28" s="1279"/>
      <c r="D28" s="1279"/>
      <c r="E28" s="1279"/>
      <c r="F28" s="1279"/>
      <c r="G28" s="833"/>
      <c r="H28" s="831"/>
      <c r="I28" s="1279"/>
      <c r="J28" s="1279"/>
      <c r="K28" s="838"/>
      <c r="L28" s="508"/>
      <c r="M28" s="527" t="s">
        <v>24</v>
      </c>
      <c r="N28" s="534"/>
      <c r="O28" s="534"/>
      <c r="P28" s="534"/>
      <c r="Q28" s="534"/>
      <c r="R28" s="534"/>
      <c r="S28" s="534"/>
      <c r="T28" s="534"/>
      <c r="U28" s="534"/>
      <c r="V28" s="530"/>
      <c r="W28" s="1299"/>
      <c r="Y28" s="558"/>
      <c r="Z28" s="558" t="str">
        <f t="shared" si="0"/>
        <v>Добавить вид теплоносителя (параметры теплоносителя)</v>
      </c>
      <c r="AA28" s="558"/>
      <c r="AB28" s="558"/>
      <c r="AC28" s="558"/>
      <c r="AI28" s="554"/>
      <c r="AJ28" s="554"/>
    </row>
    <row r="29" spans="1:36" ht="15" customHeight="1">
      <c r="A29" s="1279"/>
      <c r="B29" s="1279"/>
      <c r="C29" s="1279"/>
      <c r="D29" s="1279"/>
      <c r="E29" s="1279"/>
      <c r="F29" s="833"/>
      <c r="G29" s="833"/>
      <c r="H29" s="831"/>
      <c r="I29" s="127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79"/>
      <c r="B30" s="1279"/>
      <c r="C30" s="1279"/>
      <c r="D30" s="127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79"/>
      <c r="B31" s="1279"/>
      <c r="C31" s="127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79"/>
      <c r="B32" s="127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7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4">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625" defaultRowHeight="13.8"/>
  <cols>
    <col min="1" max="1" width="3.75" style="758" hidden="1" customWidth="1"/>
    <col min="2" max="4" width="3.75" style="759" hidden="1" customWidth="1"/>
    <col min="5" max="5" width="3.75" style="760" customWidth="1"/>
    <col min="6" max="6" width="9.75" style="751" customWidth="1"/>
    <col min="7" max="7" width="37.75" style="751" customWidth="1"/>
    <col min="8" max="8" width="66.875" style="751" customWidth="1"/>
    <col min="9" max="9" width="115.75" style="751" customWidth="1"/>
    <col min="10" max="11" width="10.625" style="759"/>
    <col min="12" max="12" width="11.125" style="759" customWidth="1"/>
    <col min="13" max="20" width="10.625" style="759"/>
    <col min="21" max="16384" width="10.625" style="751"/>
  </cols>
  <sheetData>
    <row r="1" spans="1:20" ht="3.15" customHeight="1">
      <c r="A1" s="758" t="s">
        <v>49</v>
      </c>
    </row>
    <row r="2" spans="1:20" ht="22.2">
      <c r="F2" s="1273" t="s">
        <v>470</v>
      </c>
      <c r="G2" s="1274"/>
      <c r="H2" s="1275"/>
      <c r="I2" s="757"/>
    </row>
    <row r="3" spans="1:20" ht="3.15" customHeight="1"/>
    <row r="4" spans="1:20" s="539" customFormat="1" ht="11.4">
      <c r="A4" s="734"/>
      <c r="B4" s="734"/>
      <c r="C4" s="734"/>
      <c r="D4" s="734"/>
      <c r="F4" s="1227" t="s">
        <v>445</v>
      </c>
      <c r="G4" s="1227"/>
      <c r="H4" s="1227"/>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15"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600000000000001">
      <c r="A7" s="734"/>
      <c r="B7" s="734"/>
      <c r="C7" s="734"/>
      <c r="D7" s="734"/>
      <c r="F7" s="765">
        <v>1</v>
      </c>
      <c r="G7" s="766" t="s">
        <v>471</v>
      </c>
      <c r="H7" s="756" t="str">
        <f>IF(dateCh="","",dateCh)</f>
        <v>30.08.2021</v>
      </c>
      <c r="I7" s="767" t="s">
        <v>472</v>
      </c>
      <c r="J7" s="584"/>
      <c r="K7" s="734"/>
      <c r="L7" s="734"/>
      <c r="M7" s="734"/>
      <c r="N7" s="734"/>
      <c r="O7" s="734"/>
      <c r="P7" s="734"/>
      <c r="Q7" s="734"/>
      <c r="R7" s="734"/>
      <c r="S7" s="734"/>
      <c r="T7" s="734"/>
    </row>
    <row r="8" spans="1:20" s="539" customFormat="1" ht="45.6">
      <c r="A8" s="1277">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8">
      <c r="A9" s="1277"/>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8">
      <c r="A10" s="1277"/>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600000000000001">
      <c r="A11" s="1277"/>
      <c r="B11" s="1277">
        <v>1</v>
      </c>
      <c r="C11" s="740"/>
      <c r="D11" s="740"/>
      <c r="F11" s="765" t="str">
        <f>"4."&amp;mergeValue(A11) &amp;"."&amp;mergeValue(B11)</f>
        <v>4.1.1</v>
      </c>
      <c r="G11" s="778" t="s">
        <v>570</v>
      </c>
      <c r="H11" s="756" t="str">
        <f>IF(region_name="","",region_name)</f>
        <v>г.Санкт-Петербург</v>
      </c>
      <c r="I11" s="767" t="s">
        <v>478</v>
      </c>
      <c r="J11" s="584"/>
      <c r="K11" s="734"/>
      <c r="L11" s="734"/>
      <c r="M11" s="734"/>
      <c r="N11" s="734"/>
      <c r="O11" s="734"/>
      <c r="P11" s="734"/>
      <c r="Q11" s="734"/>
      <c r="R11" s="734"/>
      <c r="S11" s="734"/>
      <c r="T11" s="734"/>
    </row>
    <row r="12" spans="1:20" s="539" customFormat="1" ht="22.8">
      <c r="A12" s="1277"/>
      <c r="B12" s="1277"/>
      <c r="C12" s="1277">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15" customHeight="1">
      <c r="A13" s="1277"/>
      <c r="B13" s="1277"/>
      <c r="C13" s="1277"/>
      <c r="D13" s="740">
        <v>1</v>
      </c>
      <c r="F13" s="765" t="str">
        <f>"4."&amp;mergeValue(A13) &amp;"."&amp;mergeValue(B13)&amp;"."&amp;mergeValue(C13)&amp;"."&amp;mergeValue(D13)</f>
        <v>4.1.1.1.1</v>
      </c>
      <c r="G13" s="769" t="s">
        <v>477</v>
      </c>
      <c r="H13" s="756"/>
      <c r="I13" s="1278" t="s">
        <v>569</v>
      </c>
      <c r="J13" s="584"/>
      <c r="K13" s="734"/>
      <c r="L13" s="734"/>
      <c r="M13" s="734"/>
      <c r="N13" s="734"/>
      <c r="O13" s="734"/>
      <c r="P13" s="734"/>
      <c r="Q13" s="734"/>
      <c r="R13" s="734"/>
      <c r="S13" s="734"/>
      <c r="T13" s="734"/>
    </row>
    <row r="14" spans="1:20" s="539" customFormat="1" ht="18.600000000000001">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600000000000001">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600000000000001">
      <c r="A16" s="1277"/>
      <c r="B16" s="734"/>
      <c r="C16" s="734"/>
      <c r="D16" s="734"/>
      <c r="F16" s="770"/>
      <c r="G16" s="696" t="s">
        <v>483</v>
      </c>
      <c r="H16" s="771"/>
      <c r="I16" s="772"/>
      <c r="J16" s="584"/>
      <c r="K16" s="734"/>
      <c r="L16" s="734"/>
      <c r="M16" s="734"/>
      <c r="N16" s="734"/>
      <c r="O16" s="734"/>
      <c r="P16" s="734"/>
      <c r="Q16" s="734"/>
      <c r="R16" s="734"/>
      <c r="S16" s="734"/>
      <c r="T16" s="734"/>
    </row>
    <row r="17" spans="1:20" s="539" customFormat="1" ht="18.600000000000001">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15"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571</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625" defaultRowHeight="13.8"/>
  <cols>
    <col min="1" max="6" width="10.625" style="759" hidden="1" customWidth="1"/>
    <col min="7" max="8" width="9.125" style="758" hidden="1" customWidth="1"/>
    <col min="9" max="9" width="3.75" style="653" customWidth="1"/>
    <col min="10" max="11" width="3.75" style="760" customWidth="1"/>
    <col min="12" max="12" width="12.75" style="751" customWidth="1"/>
    <col min="13" max="13" width="44.75" style="751" customWidth="1"/>
    <col min="14" max="14" width="1.75" style="751" hidden="1" customWidth="1"/>
    <col min="15" max="17" width="23.75" style="751" hidden="1" customWidth="1"/>
    <col min="18" max="18" width="11.75" style="751" customWidth="1"/>
    <col min="19" max="19" width="3.75" style="751" customWidth="1"/>
    <col min="20" max="20" width="11.75" style="751" customWidth="1"/>
    <col min="21" max="21" width="8.625" style="751" hidden="1" customWidth="1"/>
    <col min="22" max="22" width="4.75" style="751" customWidth="1"/>
    <col min="23" max="23" width="115.75" style="751" customWidth="1"/>
    <col min="24" max="25" width="10.625" style="759"/>
    <col min="26" max="26" width="11.125" style="759" customWidth="1"/>
    <col min="27" max="34" width="10.625" style="759"/>
    <col min="35" max="256" width="10.625" style="751"/>
    <col min="257" max="264" width="0" style="751" hidden="1" customWidth="1"/>
    <col min="265" max="265" width="3.75" style="751" customWidth="1"/>
    <col min="266" max="266" width="3.875" style="751" customWidth="1"/>
    <col min="267" max="267" width="3.75" style="751" customWidth="1"/>
    <col min="268" max="268" width="12.75" style="751" customWidth="1"/>
    <col min="269" max="269" width="52.75" style="751" customWidth="1"/>
    <col min="270" max="273" width="0" style="751" hidden="1" customWidth="1"/>
    <col min="274" max="274" width="12.25" style="751" customWidth="1"/>
    <col min="275" max="275" width="6.375" style="751" customWidth="1"/>
    <col min="276" max="276" width="12.25" style="751" customWidth="1"/>
    <col min="277" max="277" width="0" style="751" hidden="1" customWidth="1"/>
    <col min="278" max="278" width="3.75" style="751" customWidth="1"/>
    <col min="279" max="279" width="11.125" style="751" bestFit="1" customWidth="1"/>
    <col min="280" max="281" width="10.625" style="751"/>
    <col min="282" max="282" width="11.125" style="751" customWidth="1"/>
    <col min="283" max="512" width="10.625" style="751"/>
    <col min="513" max="520" width="0" style="751" hidden="1" customWidth="1"/>
    <col min="521" max="521" width="3.75" style="751" customWidth="1"/>
    <col min="522" max="522" width="3.875" style="751" customWidth="1"/>
    <col min="523" max="523" width="3.75" style="751" customWidth="1"/>
    <col min="524" max="524" width="12.75" style="751" customWidth="1"/>
    <col min="525" max="525" width="52.75" style="751" customWidth="1"/>
    <col min="526" max="529" width="0" style="751" hidden="1" customWidth="1"/>
    <col min="530" max="530" width="12.25" style="751" customWidth="1"/>
    <col min="531" max="531" width="6.375" style="751" customWidth="1"/>
    <col min="532" max="532" width="12.25" style="751" customWidth="1"/>
    <col min="533" max="533" width="0" style="751" hidden="1" customWidth="1"/>
    <col min="534" max="534" width="3.75" style="751" customWidth="1"/>
    <col min="535" max="535" width="11.125" style="751" bestFit="1" customWidth="1"/>
    <col min="536" max="537" width="10.625" style="751"/>
    <col min="538" max="538" width="11.125" style="751" customWidth="1"/>
    <col min="539" max="768" width="10.625" style="751"/>
    <col min="769" max="776" width="0" style="751" hidden="1" customWidth="1"/>
    <col min="777" max="777" width="3.75" style="751" customWidth="1"/>
    <col min="778" max="778" width="3.875" style="751" customWidth="1"/>
    <col min="779" max="779" width="3.75" style="751" customWidth="1"/>
    <col min="780" max="780" width="12.75" style="751" customWidth="1"/>
    <col min="781" max="781" width="52.75" style="751" customWidth="1"/>
    <col min="782" max="785" width="0" style="751" hidden="1" customWidth="1"/>
    <col min="786" max="786" width="12.25" style="751" customWidth="1"/>
    <col min="787" max="787" width="6.375" style="751" customWidth="1"/>
    <col min="788" max="788" width="12.25" style="751" customWidth="1"/>
    <col min="789" max="789" width="0" style="751" hidden="1" customWidth="1"/>
    <col min="790" max="790" width="3.75" style="751" customWidth="1"/>
    <col min="791" max="791" width="11.125" style="751" bestFit="1" customWidth="1"/>
    <col min="792" max="793" width="10.625" style="751"/>
    <col min="794" max="794" width="11.125" style="751" customWidth="1"/>
    <col min="795" max="1024" width="10.625" style="751"/>
    <col min="1025" max="1032" width="0" style="751" hidden="1" customWidth="1"/>
    <col min="1033" max="1033" width="3.75" style="751" customWidth="1"/>
    <col min="1034" max="1034" width="3.875" style="751" customWidth="1"/>
    <col min="1035" max="1035" width="3.75" style="751" customWidth="1"/>
    <col min="1036" max="1036" width="12.75" style="751" customWidth="1"/>
    <col min="1037" max="1037" width="52.75" style="751" customWidth="1"/>
    <col min="1038" max="1041" width="0" style="751" hidden="1" customWidth="1"/>
    <col min="1042" max="1042" width="12.25" style="751" customWidth="1"/>
    <col min="1043" max="1043" width="6.375" style="751" customWidth="1"/>
    <col min="1044" max="1044" width="12.25" style="751" customWidth="1"/>
    <col min="1045" max="1045" width="0" style="751" hidden="1" customWidth="1"/>
    <col min="1046" max="1046" width="3.75" style="751" customWidth="1"/>
    <col min="1047" max="1047" width="11.125" style="751" bestFit="1" customWidth="1"/>
    <col min="1048" max="1049" width="10.625" style="751"/>
    <col min="1050" max="1050" width="11.125" style="751" customWidth="1"/>
    <col min="1051" max="1280" width="10.625" style="751"/>
    <col min="1281" max="1288" width="0" style="751" hidden="1" customWidth="1"/>
    <col min="1289" max="1289" width="3.75" style="751" customWidth="1"/>
    <col min="1290" max="1290" width="3.875" style="751" customWidth="1"/>
    <col min="1291" max="1291" width="3.75" style="751" customWidth="1"/>
    <col min="1292" max="1292" width="12.75" style="751" customWidth="1"/>
    <col min="1293" max="1293" width="52.75" style="751" customWidth="1"/>
    <col min="1294" max="1297" width="0" style="751" hidden="1" customWidth="1"/>
    <col min="1298" max="1298" width="12.25" style="751" customWidth="1"/>
    <col min="1299" max="1299" width="6.375" style="751" customWidth="1"/>
    <col min="1300" max="1300" width="12.25" style="751" customWidth="1"/>
    <col min="1301" max="1301" width="0" style="751" hidden="1" customWidth="1"/>
    <col min="1302" max="1302" width="3.75" style="751" customWidth="1"/>
    <col min="1303" max="1303" width="11.125" style="751" bestFit="1" customWidth="1"/>
    <col min="1304" max="1305" width="10.625" style="751"/>
    <col min="1306" max="1306" width="11.125" style="751" customWidth="1"/>
    <col min="1307" max="1536" width="10.625" style="751"/>
    <col min="1537" max="1544" width="0" style="751" hidden="1" customWidth="1"/>
    <col min="1545" max="1545" width="3.75" style="751" customWidth="1"/>
    <col min="1546" max="1546" width="3.875" style="751" customWidth="1"/>
    <col min="1547" max="1547" width="3.75" style="751" customWidth="1"/>
    <col min="1548" max="1548" width="12.75" style="751" customWidth="1"/>
    <col min="1549" max="1549" width="52.75" style="751" customWidth="1"/>
    <col min="1550" max="1553" width="0" style="751" hidden="1" customWidth="1"/>
    <col min="1554" max="1554" width="12.25" style="751" customWidth="1"/>
    <col min="1555" max="1555" width="6.375" style="751" customWidth="1"/>
    <col min="1556" max="1556" width="12.25" style="751" customWidth="1"/>
    <col min="1557" max="1557" width="0" style="751" hidden="1" customWidth="1"/>
    <col min="1558" max="1558" width="3.75" style="751" customWidth="1"/>
    <col min="1559" max="1559" width="11.125" style="751" bestFit="1" customWidth="1"/>
    <col min="1560" max="1561" width="10.625" style="751"/>
    <col min="1562" max="1562" width="11.125" style="751" customWidth="1"/>
    <col min="1563" max="1792" width="10.625" style="751"/>
    <col min="1793" max="1800" width="0" style="751" hidden="1" customWidth="1"/>
    <col min="1801" max="1801" width="3.75" style="751" customWidth="1"/>
    <col min="1802" max="1802" width="3.875" style="751" customWidth="1"/>
    <col min="1803" max="1803" width="3.75" style="751" customWidth="1"/>
    <col min="1804" max="1804" width="12.75" style="751" customWidth="1"/>
    <col min="1805" max="1805" width="52.75" style="751" customWidth="1"/>
    <col min="1806" max="1809" width="0" style="751" hidden="1" customWidth="1"/>
    <col min="1810" max="1810" width="12.25" style="751" customWidth="1"/>
    <col min="1811" max="1811" width="6.375" style="751" customWidth="1"/>
    <col min="1812" max="1812" width="12.25" style="751" customWidth="1"/>
    <col min="1813" max="1813" width="0" style="751" hidden="1" customWidth="1"/>
    <col min="1814" max="1814" width="3.75" style="751" customWidth="1"/>
    <col min="1815" max="1815" width="11.125" style="751" bestFit="1" customWidth="1"/>
    <col min="1816" max="1817" width="10.625" style="751"/>
    <col min="1818" max="1818" width="11.125" style="751" customWidth="1"/>
    <col min="1819" max="2048" width="10.625" style="751"/>
    <col min="2049" max="2056" width="0" style="751" hidden="1" customWidth="1"/>
    <col min="2057" max="2057" width="3.75" style="751" customWidth="1"/>
    <col min="2058" max="2058" width="3.875" style="751" customWidth="1"/>
    <col min="2059" max="2059" width="3.75" style="751" customWidth="1"/>
    <col min="2060" max="2060" width="12.75" style="751" customWidth="1"/>
    <col min="2061" max="2061" width="52.75" style="751" customWidth="1"/>
    <col min="2062" max="2065" width="0" style="751" hidden="1" customWidth="1"/>
    <col min="2066" max="2066" width="12.25" style="751" customWidth="1"/>
    <col min="2067" max="2067" width="6.375" style="751" customWidth="1"/>
    <col min="2068" max="2068" width="12.25" style="751" customWidth="1"/>
    <col min="2069" max="2069" width="0" style="751" hidden="1" customWidth="1"/>
    <col min="2070" max="2070" width="3.75" style="751" customWidth="1"/>
    <col min="2071" max="2071" width="11.125" style="751" bestFit="1" customWidth="1"/>
    <col min="2072" max="2073" width="10.625" style="751"/>
    <col min="2074" max="2074" width="11.125" style="751" customWidth="1"/>
    <col min="2075" max="2304" width="10.625" style="751"/>
    <col min="2305" max="2312" width="0" style="751" hidden="1" customWidth="1"/>
    <col min="2313" max="2313" width="3.75" style="751" customWidth="1"/>
    <col min="2314" max="2314" width="3.875" style="751" customWidth="1"/>
    <col min="2315" max="2315" width="3.75" style="751" customWidth="1"/>
    <col min="2316" max="2316" width="12.75" style="751" customWidth="1"/>
    <col min="2317" max="2317" width="52.75" style="751" customWidth="1"/>
    <col min="2318" max="2321" width="0" style="751" hidden="1" customWidth="1"/>
    <col min="2322" max="2322" width="12.25" style="751" customWidth="1"/>
    <col min="2323" max="2323" width="6.375" style="751" customWidth="1"/>
    <col min="2324" max="2324" width="12.25" style="751" customWidth="1"/>
    <col min="2325" max="2325" width="0" style="751" hidden="1" customWidth="1"/>
    <col min="2326" max="2326" width="3.75" style="751" customWidth="1"/>
    <col min="2327" max="2327" width="11.125" style="751" bestFit="1" customWidth="1"/>
    <col min="2328" max="2329" width="10.625" style="751"/>
    <col min="2330" max="2330" width="11.125" style="751" customWidth="1"/>
    <col min="2331" max="2560" width="10.625" style="751"/>
    <col min="2561" max="2568" width="0" style="751" hidden="1" customWidth="1"/>
    <col min="2569" max="2569" width="3.75" style="751" customWidth="1"/>
    <col min="2570" max="2570" width="3.875" style="751" customWidth="1"/>
    <col min="2571" max="2571" width="3.75" style="751" customWidth="1"/>
    <col min="2572" max="2572" width="12.75" style="751" customWidth="1"/>
    <col min="2573" max="2573" width="52.75" style="751" customWidth="1"/>
    <col min="2574" max="2577" width="0" style="751" hidden="1" customWidth="1"/>
    <col min="2578" max="2578" width="12.25" style="751" customWidth="1"/>
    <col min="2579" max="2579" width="6.375" style="751" customWidth="1"/>
    <col min="2580" max="2580" width="12.25" style="751" customWidth="1"/>
    <col min="2581" max="2581" width="0" style="751" hidden="1" customWidth="1"/>
    <col min="2582" max="2582" width="3.75" style="751" customWidth="1"/>
    <col min="2583" max="2583" width="11.125" style="751" bestFit="1" customWidth="1"/>
    <col min="2584" max="2585" width="10.625" style="751"/>
    <col min="2586" max="2586" width="11.125" style="751" customWidth="1"/>
    <col min="2587" max="2816" width="10.625" style="751"/>
    <col min="2817" max="2824" width="0" style="751" hidden="1" customWidth="1"/>
    <col min="2825" max="2825" width="3.75" style="751" customWidth="1"/>
    <col min="2826" max="2826" width="3.875" style="751" customWidth="1"/>
    <col min="2827" max="2827" width="3.75" style="751" customWidth="1"/>
    <col min="2828" max="2828" width="12.75" style="751" customWidth="1"/>
    <col min="2829" max="2829" width="52.75" style="751" customWidth="1"/>
    <col min="2830" max="2833" width="0" style="751" hidden="1" customWidth="1"/>
    <col min="2834" max="2834" width="12.25" style="751" customWidth="1"/>
    <col min="2835" max="2835" width="6.375" style="751" customWidth="1"/>
    <col min="2836" max="2836" width="12.25" style="751" customWidth="1"/>
    <col min="2837" max="2837" width="0" style="751" hidden="1" customWidth="1"/>
    <col min="2838" max="2838" width="3.75" style="751" customWidth="1"/>
    <col min="2839" max="2839" width="11.125" style="751" bestFit="1" customWidth="1"/>
    <col min="2840" max="2841" width="10.625" style="751"/>
    <col min="2842" max="2842" width="11.125" style="751" customWidth="1"/>
    <col min="2843" max="3072" width="10.625" style="751"/>
    <col min="3073" max="3080" width="0" style="751" hidden="1" customWidth="1"/>
    <col min="3081" max="3081" width="3.75" style="751" customWidth="1"/>
    <col min="3082" max="3082" width="3.875" style="751" customWidth="1"/>
    <col min="3083" max="3083" width="3.75" style="751" customWidth="1"/>
    <col min="3084" max="3084" width="12.75" style="751" customWidth="1"/>
    <col min="3085" max="3085" width="52.75" style="751" customWidth="1"/>
    <col min="3086" max="3089" width="0" style="751" hidden="1" customWidth="1"/>
    <col min="3090" max="3090" width="12.25" style="751" customWidth="1"/>
    <col min="3091" max="3091" width="6.375" style="751" customWidth="1"/>
    <col min="3092" max="3092" width="12.25" style="751" customWidth="1"/>
    <col min="3093" max="3093" width="0" style="751" hidden="1" customWidth="1"/>
    <col min="3094" max="3094" width="3.75" style="751" customWidth="1"/>
    <col min="3095" max="3095" width="11.125" style="751" bestFit="1" customWidth="1"/>
    <col min="3096" max="3097" width="10.625" style="751"/>
    <col min="3098" max="3098" width="11.125" style="751" customWidth="1"/>
    <col min="3099" max="3328" width="10.625" style="751"/>
    <col min="3329" max="3336" width="0" style="751" hidden="1" customWidth="1"/>
    <col min="3337" max="3337" width="3.75" style="751" customWidth="1"/>
    <col min="3338" max="3338" width="3.875" style="751" customWidth="1"/>
    <col min="3339" max="3339" width="3.75" style="751" customWidth="1"/>
    <col min="3340" max="3340" width="12.75" style="751" customWidth="1"/>
    <col min="3341" max="3341" width="52.75" style="751" customWidth="1"/>
    <col min="3342" max="3345" width="0" style="751" hidden="1" customWidth="1"/>
    <col min="3346" max="3346" width="12.25" style="751" customWidth="1"/>
    <col min="3347" max="3347" width="6.375" style="751" customWidth="1"/>
    <col min="3348" max="3348" width="12.25" style="751" customWidth="1"/>
    <col min="3349" max="3349" width="0" style="751" hidden="1" customWidth="1"/>
    <col min="3350" max="3350" width="3.75" style="751" customWidth="1"/>
    <col min="3351" max="3351" width="11.125" style="751" bestFit="1" customWidth="1"/>
    <col min="3352" max="3353" width="10.625" style="751"/>
    <col min="3354" max="3354" width="11.125" style="751" customWidth="1"/>
    <col min="3355" max="3584" width="10.625" style="751"/>
    <col min="3585" max="3592" width="0" style="751" hidden="1" customWidth="1"/>
    <col min="3593" max="3593" width="3.75" style="751" customWidth="1"/>
    <col min="3594" max="3594" width="3.875" style="751" customWidth="1"/>
    <col min="3595" max="3595" width="3.75" style="751" customWidth="1"/>
    <col min="3596" max="3596" width="12.75" style="751" customWidth="1"/>
    <col min="3597" max="3597" width="52.75" style="751" customWidth="1"/>
    <col min="3598" max="3601" width="0" style="751" hidden="1" customWidth="1"/>
    <col min="3602" max="3602" width="12.25" style="751" customWidth="1"/>
    <col min="3603" max="3603" width="6.375" style="751" customWidth="1"/>
    <col min="3604" max="3604" width="12.25" style="751" customWidth="1"/>
    <col min="3605" max="3605" width="0" style="751" hidden="1" customWidth="1"/>
    <col min="3606" max="3606" width="3.75" style="751" customWidth="1"/>
    <col min="3607" max="3607" width="11.125" style="751" bestFit="1" customWidth="1"/>
    <col min="3608" max="3609" width="10.625" style="751"/>
    <col min="3610" max="3610" width="11.125" style="751" customWidth="1"/>
    <col min="3611" max="3840" width="10.625" style="751"/>
    <col min="3841" max="3848" width="0" style="751" hidden="1" customWidth="1"/>
    <col min="3849" max="3849" width="3.75" style="751" customWidth="1"/>
    <col min="3850" max="3850" width="3.875" style="751" customWidth="1"/>
    <col min="3851" max="3851" width="3.75" style="751" customWidth="1"/>
    <col min="3852" max="3852" width="12.75" style="751" customWidth="1"/>
    <col min="3853" max="3853" width="52.75" style="751" customWidth="1"/>
    <col min="3854" max="3857" width="0" style="751" hidden="1" customWidth="1"/>
    <col min="3858" max="3858" width="12.25" style="751" customWidth="1"/>
    <col min="3859" max="3859" width="6.375" style="751" customWidth="1"/>
    <col min="3860" max="3860" width="12.25" style="751" customWidth="1"/>
    <col min="3861" max="3861" width="0" style="751" hidden="1" customWidth="1"/>
    <col min="3862" max="3862" width="3.75" style="751" customWidth="1"/>
    <col min="3863" max="3863" width="11.125" style="751" bestFit="1" customWidth="1"/>
    <col min="3864" max="3865" width="10.625" style="751"/>
    <col min="3866" max="3866" width="11.125" style="751" customWidth="1"/>
    <col min="3867" max="4096" width="10.625" style="751"/>
    <col min="4097" max="4104" width="0" style="751" hidden="1" customWidth="1"/>
    <col min="4105" max="4105" width="3.75" style="751" customWidth="1"/>
    <col min="4106" max="4106" width="3.875" style="751" customWidth="1"/>
    <col min="4107" max="4107" width="3.75" style="751" customWidth="1"/>
    <col min="4108" max="4108" width="12.75" style="751" customWidth="1"/>
    <col min="4109" max="4109" width="52.75" style="751" customWidth="1"/>
    <col min="4110" max="4113" width="0" style="751" hidden="1" customWidth="1"/>
    <col min="4114" max="4114" width="12.25" style="751" customWidth="1"/>
    <col min="4115" max="4115" width="6.375" style="751" customWidth="1"/>
    <col min="4116" max="4116" width="12.25" style="751" customWidth="1"/>
    <col min="4117" max="4117" width="0" style="751" hidden="1" customWidth="1"/>
    <col min="4118" max="4118" width="3.75" style="751" customWidth="1"/>
    <col min="4119" max="4119" width="11.125" style="751" bestFit="1" customWidth="1"/>
    <col min="4120" max="4121" width="10.625" style="751"/>
    <col min="4122" max="4122" width="11.125" style="751" customWidth="1"/>
    <col min="4123" max="4352" width="10.625" style="751"/>
    <col min="4353" max="4360" width="0" style="751" hidden="1" customWidth="1"/>
    <col min="4361" max="4361" width="3.75" style="751" customWidth="1"/>
    <col min="4362" max="4362" width="3.875" style="751" customWidth="1"/>
    <col min="4363" max="4363" width="3.75" style="751" customWidth="1"/>
    <col min="4364" max="4364" width="12.75" style="751" customWidth="1"/>
    <col min="4365" max="4365" width="52.75" style="751" customWidth="1"/>
    <col min="4366" max="4369" width="0" style="751" hidden="1" customWidth="1"/>
    <col min="4370" max="4370" width="12.25" style="751" customWidth="1"/>
    <col min="4371" max="4371" width="6.375" style="751" customWidth="1"/>
    <col min="4372" max="4372" width="12.25" style="751" customWidth="1"/>
    <col min="4373" max="4373" width="0" style="751" hidden="1" customWidth="1"/>
    <col min="4374" max="4374" width="3.75" style="751" customWidth="1"/>
    <col min="4375" max="4375" width="11.125" style="751" bestFit="1" customWidth="1"/>
    <col min="4376" max="4377" width="10.625" style="751"/>
    <col min="4378" max="4378" width="11.125" style="751" customWidth="1"/>
    <col min="4379" max="4608" width="10.625" style="751"/>
    <col min="4609" max="4616" width="0" style="751" hidden="1" customWidth="1"/>
    <col min="4617" max="4617" width="3.75" style="751" customWidth="1"/>
    <col min="4618" max="4618" width="3.875" style="751" customWidth="1"/>
    <col min="4619" max="4619" width="3.75" style="751" customWidth="1"/>
    <col min="4620" max="4620" width="12.75" style="751" customWidth="1"/>
    <col min="4621" max="4621" width="52.75" style="751" customWidth="1"/>
    <col min="4622" max="4625" width="0" style="751" hidden="1" customWidth="1"/>
    <col min="4626" max="4626" width="12.25" style="751" customWidth="1"/>
    <col min="4627" max="4627" width="6.375" style="751" customWidth="1"/>
    <col min="4628" max="4628" width="12.25" style="751" customWidth="1"/>
    <col min="4629" max="4629" width="0" style="751" hidden="1" customWidth="1"/>
    <col min="4630" max="4630" width="3.75" style="751" customWidth="1"/>
    <col min="4631" max="4631" width="11.125" style="751" bestFit="1" customWidth="1"/>
    <col min="4632" max="4633" width="10.625" style="751"/>
    <col min="4634" max="4634" width="11.125" style="751" customWidth="1"/>
    <col min="4635" max="4864" width="10.625" style="751"/>
    <col min="4865" max="4872" width="0" style="751" hidden="1" customWidth="1"/>
    <col min="4873" max="4873" width="3.75" style="751" customWidth="1"/>
    <col min="4874" max="4874" width="3.875" style="751" customWidth="1"/>
    <col min="4875" max="4875" width="3.75" style="751" customWidth="1"/>
    <col min="4876" max="4876" width="12.75" style="751" customWidth="1"/>
    <col min="4877" max="4877" width="52.75" style="751" customWidth="1"/>
    <col min="4878" max="4881" width="0" style="751" hidden="1" customWidth="1"/>
    <col min="4882" max="4882" width="12.25" style="751" customWidth="1"/>
    <col min="4883" max="4883" width="6.375" style="751" customWidth="1"/>
    <col min="4884" max="4884" width="12.25" style="751" customWidth="1"/>
    <col min="4885" max="4885" width="0" style="751" hidden="1" customWidth="1"/>
    <col min="4886" max="4886" width="3.75" style="751" customWidth="1"/>
    <col min="4887" max="4887" width="11.125" style="751" bestFit="1" customWidth="1"/>
    <col min="4888" max="4889" width="10.625" style="751"/>
    <col min="4890" max="4890" width="11.125" style="751" customWidth="1"/>
    <col min="4891" max="5120" width="10.625" style="751"/>
    <col min="5121" max="5128" width="0" style="751" hidden="1" customWidth="1"/>
    <col min="5129" max="5129" width="3.75" style="751" customWidth="1"/>
    <col min="5130" max="5130" width="3.875" style="751" customWidth="1"/>
    <col min="5131" max="5131" width="3.75" style="751" customWidth="1"/>
    <col min="5132" max="5132" width="12.75" style="751" customWidth="1"/>
    <col min="5133" max="5133" width="52.75" style="751" customWidth="1"/>
    <col min="5134" max="5137" width="0" style="751" hidden="1" customWidth="1"/>
    <col min="5138" max="5138" width="12.25" style="751" customWidth="1"/>
    <col min="5139" max="5139" width="6.375" style="751" customWidth="1"/>
    <col min="5140" max="5140" width="12.25" style="751" customWidth="1"/>
    <col min="5141" max="5141" width="0" style="751" hidden="1" customWidth="1"/>
    <col min="5142" max="5142" width="3.75" style="751" customWidth="1"/>
    <col min="5143" max="5143" width="11.125" style="751" bestFit="1" customWidth="1"/>
    <col min="5144" max="5145" width="10.625" style="751"/>
    <col min="5146" max="5146" width="11.125" style="751" customWidth="1"/>
    <col min="5147" max="5376" width="10.625" style="751"/>
    <col min="5377" max="5384" width="0" style="751" hidden="1" customWidth="1"/>
    <col min="5385" max="5385" width="3.75" style="751" customWidth="1"/>
    <col min="5386" max="5386" width="3.875" style="751" customWidth="1"/>
    <col min="5387" max="5387" width="3.75" style="751" customWidth="1"/>
    <col min="5388" max="5388" width="12.75" style="751" customWidth="1"/>
    <col min="5389" max="5389" width="52.75" style="751" customWidth="1"/>
    <col min="5390" max="5393" width="0" style="751" hidden="1" customWidth="1"/>
    <col min="5394" max="5394" width="12.25" style="751" customWidth="1"/>
    <col min="5395" max="5395" width="6.375" style="751" customWidth="1"/>
    <col min="5396" max="5396" width="12.25" style="751" customWidth="1"/>
    <col min="5397" max="5397" width="0" style="751" hidden="1" customWidth="1"/>
    <col min="5398" max="5398" width="3.75" style="751" customWidth="1"/>
    <col min="5399" max="5399" width="11.125" style="751" bestFit="1" customWidth="1"/>
    <col min="5400" max="5401" width="10.625" style="751"/>
    <col min="5402" max="5402" width="11.125" style="751" customWidth="1"/>
    <col min="5403" max="5632" width="10.625" style="751"/>
    <col min="5633" max="5640" width="0" style="751" hidden="1" customWidth="1"/>
    <col min="5641" max="5641" width="3.75" style="751" customWidth="1"/>
    <col min="5642" max="5642" width="3.875" style="751" customWidth="1"/>
    <col min="5643" max="5643" width="3.75" style="751" customWidth="1"/>
    <col min="5644" max="5644" width="12.75" style="751" customWidth="1"/>
    <col min="5645" max="5645" width="52.75" style="751" customWidth="1"/>
    <col min="5646" max="5649" width="0" style="751" hidden="1" customWidth="1"/>
    <col min="5650" max="5650" width="12.25" style="751" customWidth="1"/>
    <col min="5651" max="5651" width="6.375" style="751" customWidth="1"/>
    <col min="5652" max="5652" width="12.25" style="751" customWidth="1"/>
    <col min="5653" max="5653" width="0" style="751" hidden="1" customWidth="1"/>
    <col min="5654" max="5654" width="3.75" style="751" customWidth="1"/>
    <col min="5655" max="5655" width="11.125" style="751" bestFit="1" customWidth="1"/>
    <col min="5656" max="5657" width="10.625" style="751"/>
    <col min="5658" max="5658" width="11.125" style="751" customWidth="1"/>
    <col min="5659" max="5888" width="10.625" style="751"/>
    <col min="5889" max="5896" width="0" style="751" hidden="1" customWidth="1"/>
    <col min="5897" max="5897" width="3.75" style="751" customWidth="1"/>
    <col min="5898" max="5898" width="3.875" style="751" customWidth="1"/>
    <col min="5899" max="5899" width="3.75" style="751" customWidth="1"/>
    <col min="5900" max="5900" width="12.75" style="751" customWidth="1"/>
    <col min="5901" max="5901" width="52.75" style="751" customWidth="1"/>
    <col min="5902" max="5905" width="0" style="751" hidden="1" customWidth="1"/>
    <col min="5906" max="5906" width="12.25" style="751" customWidth="1"/>
    <col min="5907" max="5907" width="6.375" style="751" customWidth="1"/>
    <col min="5908" max="5908" width="12.25" style="751" customWidth="1"/>
    <col min="5909" max="5909" width="0" style="751" hidden="1" customWidth="1"/>
    <col min="5910" max="5910" width="3.75" style="751" customWidth="1"/>
    <col min="5911" max="5911" width="11.125" style="751" bestFit="1" customWidth="1"/>
    <col min="5912" max="5913" width="10.625" style="751"/>
    <col min="5914" max="5914" width="11.125" style="751" customWidth="1"/>
    <col min="5915" max="6144" width="10.625" style="751"/>
    <col min="6145" max="6152" width="0" style="751" hidden="1" customWidth="1"/>
    <col min="6153" max="6153" width="3.75" style="751" customWidth="1"/>
    <col min="6154" max="6154" width="3.875" style="751" customWidth="1"/>
    <col min="6155" max="6155" width="3.75" style="751" customWidth="1"/>
    <col min="6156" max="6156" width="12.75" style="751" customWidth="1"/>
    <col min="6157" max="6157" width="52.75" style="751" customWidth="1"/>
    <col min="6158" max="6161" width="0" style="751" hidden="1" customWidth="1"/>
    <col min="6162" max="6162" width="12.25" style="751" customWidth="1"/>
    <col min="6163" max="6163" width="6.375" style="751" customWidth="1"/>
    <col min="6164" max="6164" width="12.25" style="751" customWidth="1"/>
    <col min="6165" max="6165" width="0" style="751" hidden="1" customWidth="1"/>
    <col min="6166" max="6166" width="3.75" style="751" customWidth="1"/>
    <col min="6167" max="6167" width="11.125" style="751" bestFit="1" customWidth="1"/>
    <col min="6168" max="6169" width="10.625" style="751"/>
    <col min="6170" max="6170" width="11.125" style="751" customWidth="1"/>
    <col min="6171" max="6400" width="10.625" style="751"/>
    <col min="6401" max="6408" width="0" style="751" hidden="1" customWidth="1"/>
    <col min="6409" max="6409" width="3.75" style="751" customWidth="1"/>
    <col min="6410" max="6410" width="3.875" style="751" customWidth="1"/>
    <col min="6411" max="6411" width="3.75" style="751" customWidth="1"/>
    <col min="6412" max="6412" width="12.75" style="751" customWidth="1"/>
    <col min="6413" max="6413" width="52.75" style="751" customWidth="1"/>
    <col min="6414" max="6417" width="0" style="751" hidden="1" customWidth="1"/>
    <col min="6418" max="6418" width="12.25" style="751" customWidth="1"/>
    <col min="6419" max="6419" width="6.375" style="751" customWidth="1"/>
    <col min="6420" max="6420" width="12.25" style="751" customWidth="1"/>
    <col min="6421" max="6421" width="0" style="751" hidden="1" customWidth="1"/>
    <col min="6422" max="6422" width="3.75" style="751" customWidth="1"/>
    <col min="6423" max="6423" width="11.125" style="751" bestFit="1" customWidth="1"/>
    <col min="6424" max="6425" width="10.625" style="751"/>
    <col min="6426" max="6426" width="11.125" style="751" customWidth="1"/>
    <col min="6427" max="6656" width="10.625" style="751"/>
    <col min="6657" max="6664" width="0" style="751" hidden="1" customWidth="1"/>
    <col min="6665" max="6665" width="3.75" style="751" customWidth="1"/>
    <col min="6666" max="6666" width="3.875" style="751" customWidth="1"/>
    <col min="6667" max="6667" width="3.75" style="751" customWidth="1"/>
    <col min="6668" max="6668" width="12.75" style="751" customWidth="1"/>
    <col min="6669" max="6669" width="52.75" style="751" customWidth="1"/>
    <col min="6670" max="6673" width="0" style="751" hidden="1" customWidth="1"/>
    <col min="6674" max="6674" width="12.25" style="751" customWidth="1"/>
    <col min="6675" max="6675" width="6.375" style="751" customWidth="1"/>
    <col min="6676" max="6676" width="12.25" style="751" customWidth="1"/>
    <col min="6677" max="6677" width="0" style="751" hidden="1" customWidth="1"/>
    <col min="6678" max="6678" width="3.75" style="751" customWidth="1"/>
    <col min="6679" max="6679" width="11.125" style="751" bestFit="1" customWidth="1"/>
    <col min="6680" max="6681" width="10.625" style="751"/>
    <col min="6682" max="6682" width="11.125" style="751" customWidth="1"/>
    <col min="6683" max="6912" width="10.625" style="751"/>
    <col min="6913" max="6920" width="0" style="751" hidden="1" customWidth="1"/>
    <col min="6921" max="6921" width="3.75" style="751" customWidth="1"/>
    <col min="6922" max="6922" width="3.875" style="751" customWidth="1"/>
    <col min="6923" max="6923" width="3.75" style="751" customWidth="1"/>
    <col min="6924" max="6924" width="12.75" style="751" customWidth="1"/>
    <col min="6925" max="6925" width="52.75" style="751" customWidth="1"/>
    <col min="6926" max="6929" width="0" style="751" hidden="1" customWidth="1"/>
    <col min="6930" max="6930" width="12.25" style="751" customWidth="1"/>
    <col min="6931" max="6931" width="6.375" style="751" customWidth="1"/>
    <col min="6932" max="6932" width="12.25" style="751" customWidth="1"/>
    <col min="6933" max="6933" width="0" style="751" hidden="1" customWidth="1"/>
    <col min="6934" max="6934" width="3.75" style="751" customWidth="1"/>
    <col min="6935" max="6935" width="11.125" style="751" bestFit="1" customWidth="1"/>
    <col min="6936" max="6937" width="10.625" style="751"/>
    <col min="6938" max="6938" width="11.125" style="751" customWidth="1"/>
    <col min="6939" max="7168" width="10.625" style="751"/>
    <col min="7169" max="7176" width="0" style="751" hidden="1" customWidth="1"/>
    <col min="7177" max="7177" width="3.75" style="751" customWidth="1"/>
    <col min="7178" max="7178" width="3.875" style="751" customWidth="1"/>
    <col min="7179" max="7179" width="3.75" style="751" customWidth="1"/>
    <col min="7180" max="7180" width="12.75" style="751" customWidth="1"/>
    <col min="7181" max="7181" width="52.75" style="751" customWidth="1"/>
    <col min="7182" max="7185" width="0" style="751" hidden="1" customWidth="1"/>
    <col min="7186" max="7186" width="12.25" style="751" customWidth="1"/>
    <col min="7187" max="7187" width="6.375" style="751" customWidth="1"/>
    <col min="7188" max="7188" width="12.25" style="751" customWidth="1"/>
    <col min="7189" max="7189" width="0" style="751" hidden="1" customWidth="1"/>
    <col min="7190" max="7190" width="3.75" style="751" customWidth="1"/>
    <col min="7191" max="7191" width="11.125" style="751" bestFit="1" customWidth="1"/>
    <col min="7192" max="7193" width="10.625" style="751"/>
    <col min="7194" max="7194" width="11.125" style="751" customWidth="1"/>
    <col min="7195" max="7424" width="10.625" style="751"/>
    <col min="7425" max="7432" width="0" style="751" hidden="1" customWidth="1"/>
    <col min="7433" max="7433" width="3.75" style="751" customWidth="1"/>
    <col min="7434" max="7434" width="3.875" style="751" customWidth="1"/>
    <col min="7435" max="7435" width="3.75" style="751" customWidth="1"/>
    <col min="7436" max="7436" width="12.75" style="751" customWidth="1"/>
    <col min="7437" max="7437" width="52.75" style="751" customWidth="1"/>
    <col min="7438" max="7441" width="0" style="751" hidden="1" customWidth="1"/>
    <col min="7442" max="7442" width="12.25" style="751" customWidth="1"/>
    <col min="7443" max="7443" width="6.375" style="751" customWidth="1"/>
    <col min="7444" max="7444" width="12.25" style="751" customWidth="1"/>
    <col min="7445" max="7445" width="0" style="751" hidden="1" customWidth="1"/>
    <col min="7446" max="7446" width="3.75" style="751" customWidth="1"/>
    <col min="7447" max="7447" width="11.125" style="751" bestFit="1" customWidth="1"/>
    <col min="7448" max="7449" width="10.625" style="751"/>
    <col min="7450" max="7450" width="11.125" style="751" customWidth="1"/>
    <col min="7451" max="7680" width="10.625" style="751"/>
    <col min="7681" max="7688" width="0" style="751" hidden="1" customWidth="1"/>
    <col min="7689" max="7689" width="3.75" style="751" customWidth="1"/>
    <col min="7690" max="7690" width="3.875" style="751" customWidth="1"/>
    <col min="7691" max="7691" width="3.75" style="751" customWidth="1"/>
    <col min="7692" max="7692" width="12.75" style="751" customWidth="1"/>
    <col min="7693" max="7693" width="52.75" style="751" customWidth="1"/>
    <col min="7694" max="7697" width="0" style="751" hidden="1" customWidth="1"/>
    <col min="7698" max="7698" width="12.25" style="751" customWidth="1"/>
    <col min="7699" max="7699" width="6.375" style="751" customWidth="1"/>
    <col min="7700" max="7700" width="12.25" style="751" customWidth="1"/>
    <col min="7701" max="7701" width="0" style="751" hidden="1" customWidth="1"/>
    <col min="7702" max="7702" width="3.75" style="751" customWidth="1"/>
    <col min="7703" max="7703" width="11.125" style="751" bestFit="1" customWidth="1"/>
    <col min="7704" max="7705" width="10.625" style="751"/>
    <col min="7706" max="7706" width="11.125" style="751" customWidth="1"/>
    <col min="7707" max="7936" width="10.625" style="751"/>
    <col min="7937" max="7944" width="0" style="751" hidden="1" customWidth="1"/>
    <col min="7945" max="7945" width="3.75" style="751" customWidth="1"/>
    <col min="7946" max="7946" width="3.875" style="751" customWidth="1"/>
    <col min="7947" max="7947" width="3.75" style="751" customWidth="1"/>
    <col min="7948" max="7948" width="12.75" style="751" customWidth="1"/>
    <col min="7949" max="7949" width="52.75" style="751" customWidth="1"/>
    <col min="7950" max="7953" width="0" style="751" hidden="1" customWidth="1"/>
    <col min="7954" max="7954" width="12.25" style="751" customWidth="1"/>
    <col min="7955" max="7955" width="6.375" style="751" customWidth="1"/>
    <col min="7956" max="7956" width="12.25" style="751" customWidth="1"/>
    <col min="7957" max="7957" width="0" style="751" hidden="1" customWidth="1"/>
    <col min="7958" max="7958" width="3.75" style="751" customWidth="1"/>
    <col min="7959" max="7959" width="11.125" style="751" bestFit="1" customWidth="1"/>
    <col min="7960" max="7961" width="10.625" style="751"/>
    <col min="7962" max="7962" width="11.125" style="751" customWidth="1"/>
    <col min="7963" max="8192" width="10.625" style="751"/>
    <col min="8193" max="8200" width="0" style="751" hidden="1" customWidth="1"/>
    <col min="8201" max="8201" width="3.75" style="751" customWidth="1"/>
    <col min="8202" max="8202" width="3.875" style="751" customWidth="1"/>
    <col min="8203" max="8203" width="3.75" style="751" customWidth="1"/>
    <col min="8204" max="8204" width="12.75" style="751" customWidth="1"/>
    <col min="8205" max="8205" width="52.75" style="751" customWidth="1"/>
    <col min="8206" max="8209" width="0" style="751" hidden="1" customWidth="1"/>
    <col min="8210" max="8210" width="12.25" style="751" customWidth="1"/>
    <col min="8211" max="8211" width="6.375" style="751" customWidth="1"/>
    <col min="8212" max="8212" width="12.25" style="751" customWidth="1"/>
    <col min="8213" max="8213" width="0" style="751" hidden="1" customWidth="1"/>
    <col min="8214" max="8214" width="3.75" style="751" customWidth="1"/>
    <col min="8215" max="8215" width="11.125" style="751" bestFit="1" customWidth="1"/>
    <col min="8216" max="8217" width="10.625" style="751"/>
    <col min="8218" max="8218" width="11.125" style="751" customWidth="1"/>
    <col min="8219" max="8448" width="10.625" style="751"/>
    <col min="8449" max="8456" width="0" style="751" hidden="1" customWidth="1"/>
    <col min="8457" max="8457" width="3.75" style="751" customWidth="1"/>
    <col min="8458" max="8458" width="3.875" style="751" customWidth="1"/>
    <col min="8459" max="8459" width="3.75" style="751" customWidth="1"/>
    <col min="8460" max="8460" width="12.75" style="751" customWidth="1"/>
    <col min="8461" max="8461" width="52.75" style="751" customWidth="1"/>
    <col min="8462" max="8465" width="0" style="751" hidden="1" customWidth="1"/>
    <col min="8466" max="8466" width="12.25" style="751" customWidth="1"/>
    <col min="8467" max="8467" width="6.375" style="751" customWidth="1"/>
    <col min="8468" max="8468" width="12.25" style="751" customWidth="1"/>
    <col min="8469" max="8469" width="0" style="751" hidden="1" customWidth="1"/>
    <col min="8470" max="8470" width="3.75" style="751" customWidth="1"/>
    <col min="8471" max="8471" width="11.125" style="751" bestFit="1" customWidth="1"/>
    <col min="8472" max="8473" width="10.625" style="751"/>
    <col min="8474" max="8474" width="11.125" style="751" customWidth="1"/>
    <col min="8475" max="8704" width="10.625" style="751"/>
    <col min="8705" max="8712" width="0" style="751" hidden="1" customWidth="1"/>
    <col min="8713" max="8713" width="3.75" style="751" customWidth="1"/>
    <col min="8714" max="8714" width="3.875" style="751" customWidth="1"/>
    <col min="8715" max="8715" width="3.75" style="751" customWidth="1"/>
    <col min="8716" max="8716" width="12.75" style="751" customWidth="1"/>
    <col min="8717" max="8717" width="52.75" style="751" customWidth="1"/>
    <col min="8718" max="8721" width="0" style="751" hidden="1" customWidth="1"/>
    <col min="8722" max="8722" width="12.25" style="751" customWidth="1"/>
    <col min="8723" max="8723" width="6.375" style="751" customWidth="1"/>
    <col min="8724" max="8724" width="12.25" style="751" customWidth="1"/>
    <col min="8725" max="8725" width="0" style="751" hidden="1" customWidth="1"/>
    <col min="8726" max="8726" width="3.75" style="751" customWidth="1"/>
    <col min="8727" max="8727" width="11.125" style="751" bestFit="1" customWidth="1"/>
    <col min="8728" max="8729" width="10.625" style="751"/>
    <col min="8730" max="8730" width="11.125" style="751" customWidth="1"/>
    <col min="8731" max="8960" width="10.625" style="751"/>
    <col min="8961" max="8968" width="0" style="751" hidden="1" customWidth="1"/>
    <col min="8969" max="8969" width="3.75" style="751" customWidth="1"/>
    <col min="8970" max="8970" width="3.875" style="751" customWidth="1"/>
    <col min="8971" max="8971" width="3.75" style="751" customWidth="1"/>
    <col min="8972" max="8972" width="12.75" style="751" customWidth="1"/>
    <col min="8973" max="8973" width="52.75" style="751" customWidth="1"/>
    <col min="8974" max="8977" width="0" style="751" hidden="1" customWidth="1"/>
    <col min="8978" max="8978" width="12.25" style="751" customWidth="1"/>
    <col min="8979" max="8979" width="6.375" style="751" customWidth="1"/>
    <col min="8980" max="8980" width="12.25" style="751" customWidth="1"/>
    <col min="8981" max="8981" width="0" style="751" hidden="1" customWidth="1"/>
    <col min="8982" max="8982" width="3.75" style="751" customWidth="1"/>
    <col min="8983" max="8983" width="11.125" style="751" bestFit="1" customWidth="1"/>
    <col min="8984" max="8985" width="10.625" style="751"/>
    <col min="8986" max="8986" width="11.125" style="751" customWidth="1"/>
    <col min="8987" max="9216" width="10.625" style="751"/>
    <col min="9217" max="9224" width="0" style="751" hidden="1" customWidth="1"/>
    <col min="9225" max="9225" width="3.75" style="751" customWidth="1"/>
    <col min="9226" max="9226" width="3.875" style="751" customWidth="1"/>
    <col min="9227" max="9227" width="3.75" style="751" customWidth="1"/>
    <col min="9228" max="9228" width="12.75" style="751" customWidth="1"/>
    <col min="9229" max="9229" width="52.75" style="751" customWidth="1"/>
    <col min="9230" max="9233" width="0" style="751" hidden="1" customWidth="1"/>
    <col min="9234" max="9234" width="12.25" style="751" customWidth="1"/>
    <col min="9235" max="9235" width="6.375" style="751" customWidth="1"/>
    <col min="9236" max="9236" width="12.25" style="751" customWidth="1"/>
    <col min="9237" max="9237" width="0" style="751" hidden="1" customWidth="1"/>
    <col min="9238" max="9238" width="3.75" style="751" customWidth="1"/>
    <col min="9239" max="9239" width="11.125" style="751" bestFit="1" customWidth="1"/>
    <col min="9240" max="9241" width="10.625" style="751"/>
    <col min="9242" max="9242" width="11.125" style="751" customWidth="1"/>
    <col min="9243" max="9472" width="10.625" style="751"/>
    <col min="9473" max="9480" width="0" style="751" hidden="1" customWidth="1"/>
    <col min="9481" max="9481" width="3.75" style="751" customWidth="1"/>
    <col min="9482" max="9482" width="3.875" style="751" customWidth="1"/>
    <col min="9483" max="9483" width="3.75" style="751" customWidth="1"/>
    <col min="9484" max="9484" width="12.75" style="751" customWidth="1"/>
    <col min="9485" max="9485" width="52.75" style="751" customWidth="1"/>
    <col min="9486" max="9489" width="0" style="751" hidden="1" customWidth="1"/>
    <col min="9490" max="9490" width="12.25" style="751" customWidth="1"/>
    <col min="9491" max="9491" width="6.375" style="751" customWidth="1"/>
    <col min="9492" max="9492" width="12.25" style="751" customWidth="1"/>
    <col min="9493" max="9493" width="0" style="751" hidden="1" customWidth="1"/>
    <col min="9494" max="9494" width="3.75" style="751" customWidth="1"/>
    <col min="9495" max="9495" width="11.125" style="751" bestFit="1" customWidth="1"/>
    <col min="9496" max="9497" width="10.625" style="751"/>
    <col min="9498" max="9498" width="11.125" style="751" customWidth="1"/>
    <col min="9499" max="9728" width="10.625" style="751"/>
    <col min="9729" max="9736" width="0" style="751" hidden="1" customWidth="1"/>
    <col min="9737" max="9737" width="3.75" style="751" customWidth="1"/>
    <col min="9738" max="9738" width="3.875" style="751" customWidth="1"/>
    <col min="9739" max="9739" width="3.75" style="751" customWidth="1"/>
    <col min="9740" max="9740" width="12.75" style="751" customWidth="1"/>
    <col min="9741" max="9741" width="52.75" style="751" customWidth="1"/>
    <col min="9742" max="9745" width="0" style="751" hidden="1" customWidth="1"/>
    <col min="9746" max="9746" width="12.25" style="751" customWidth="1"/>
    <col min="9747" max="9747" width="6.375" style="751" customWidth="1"/>
    <col min="9748" max="9748" width="12.25" style="751" customWidth="1"/>
    <col min="9749" max="9749" width="0" style="751" hidden="1" customWidth="1"/>
    <col min="9750" max="9750" width="3.75" style="751" customWidth="1"/>
    <col min="9751" max="9751" width="11.125" style="751" bestFit="1" customWidth="1"/>
    <col min="9752" max="9753" width="10.625" style="751"/>
    <col min="9754" max="9754" width="11.125" style="751" customWidth="1"/>
    <col min="9755" max="9984" width="10.625" style="751"/>
    <col min="9985" max="9992" width="0" style="751" hidden="1" customWidth="1"/>
    <col min="9993" max="9993" width="3.75" style="751" customWidth="1"/>
    <col min="9994" max="9994" width="3.875" style="751" customWidth="1"/>
    <col min="9995" max="9995" width="3.75" style="751" customWidth="1"/>
    <col min="9996" max="9996" width="12.75" style="751" customWidth="1"/>
    <col min="9997" max="9997" width="52.75" style="751" customWidth="1"/>
    <col min="9998" max="10001" width="0" style="751" hidden="1" customWidth="1"/>
    <col min="10002" max="10002" width="12.25" style="751" customWidth="1"/>
    <col min="10003" max="10003" width="6.375" style="751" customWidth="1"/>
    <col min="10004" max="10004" width="12.25" style="751" customWidth="1"/>
    <col min="10005" max="10005" width="0" style="751" hidden="1" customWidth="1"/>
    <col min="10006" max="10006" width="3.75" style="751" customWidth="1"/>
    <col min="10007" max="10007" width="11.125" style="751" bestFit="1" customWidth="1"/>
    <col min="10008" max="10009" width="10.625" style="751"/>
    <col min="10010" max="10010" width="11.125" style="751" customWidth="1"/>
    <col min="10011" max="10240" width="10.625" style="751"/>
    <col min="10241" max="10248" width="0" style="751" hidden="1" customWidth="1"/>
    <col min="10249" max="10249" width="3.75" style="751" customWidth="1"/>
    <col min="10250" max="10250" width="3.875" style="751" customWidth="1"/>
    <col min="10251" max="10251" width="3.75" style="751" customWidth="1"/>
    <col min="10252" max="10252" width="12.75" style="751" customWidth="1"/>
    <col min="10253" max="10253" width="52.75" style="751" customWidth="1"/>
    <col min="10254" max="10257" width="0" style="751" hidden="1" customWidth="1"/>
    <col min="10258" max="10258" width="12.25" style="751" customWidth="1"/>
    <col min="10259" max="10259" width="6.375" style="751" customWidth="1"/>
    <col min="10260" max="10260" width="12.25" style="751" customWidth="1"/>
    <col min="10261" max="10261" width="0" style="751" hidden="1" customWidth="1"/>
    <col min="10262" max="10262" width="3.75" style="751" customWidth="1"/>
    <col min="10263" max="10263" width="11.125" style="751" bestFit="1" customWidth="1"/>
    <col min="10264" max="10265" width="10.625" style="751"/>
    <col min="10266" max="10266" width="11.125" style="751" customWidth="1"/>
    <col min="10267" max="10496" width="10.625" style="751"/>
    <col min="10497" max="10504" width="0" style="751" hidden="1" customWidth="1"/>
    <col min="10505" max="10505" width="3.75" style="751" customWidth="1"/>
    <col min="10506" max="10506" width="3.875" style="751" customWidth="1"/>
    <col min="10507" max="10507" width="3.75" style="751" customWidth="1"/>
    <col min="10508" max="10508" width="12.75" style="751" customWidth="1"/>
    <col min="10509" max="10509" width="52.75" style="751" customWidth="1"/>
    <col min="10510" max="10513" width="0" style="751" hidden="1" customWidth="1"/>
    <col min="10514" max="10514" width="12.25" style="751" customWidth="1"/>
    <col min="10515" max="10515" width="6.375" style="751" customWidth="1"/>
    <col min="10516" max="10516" width="12.25" style="751" customWidth="1"/>
    <col min="10517" max="10517" width="0" style="751" hidden="1" customWidth="1"/>
    <col min="10518" max="10518" width="3.75" style="751" customWidth="1"/>
    <col min="10519" max="10519" width="11.125" style="751" bestFit="1" customWidth="1"/>
    <col min="10520" max="10521" width="10.625" style="751"/>
    <col min="10522" max="10522" width="11.125" style="751" customWidth="1"/>
    <col min="10523" max="10752" width="10.625" style="751"/>
    <col min="10753" max="10760" width="0" style="751" hidden="1" customWidth="1"/>
    <col min="10761" max="10761" width="3.75" style="751" customWidth="1"/>
    <col min="10762" max="10762" width="3.875" style="751" customWidth="1"/>
    <col min="10763" max="10763" width="3.75" style="751" customWidth="1"/>
    <col min="10764" max="10764" width="12.75" style="751" customWidth="1"/>
    <col min="10765" max="10765" width="52.75" style="751" customWidth="1"/>
    <col min="10766" max="10769" width="0" style="751" hidden="1" customWidth="1"/>
    <col min="10770" max="10770" width="12.25" style="751" customWidth="1"/>
    <col min="10771" max="10771" width="6.375" style="751" customWidth="1"/>
    <col min="10772" max="10772" width="12.25" style="751" customWidth="1"/>
    <col min="10773" max="10773" width="0" style="751" hidden="1" customWidth="1"/>
    <col min="10774" max="10774" width="3.75" style="751" customWidth="1"/>
    <col min="10775" max="10775" width="11.125" style="751" bestFit="1" customWidth="1"/>
    <col min="10776" max="10777" width="10.625" style="751"/>
    <col min="10778" max="10778" width="11.125" style="751" customWidth="1"/>
    <col min="10779" max="11008" width="10.625" style="751"/>
    <col min="11009" max="11016" width="0" style="751" hidden="1" customWidth="1"/>
    <col min="11017" max="11017" width="3.75" style="751" customWidth="1"/>
    <col min="11018" max="11018" width="3.875" style="751" customWidth="1"/>
    <col min="11019" max="11019" width="3.75" style="751" customWidth="1"/>
    <col min="11020" max="11020" width="12.75" style="751" customWidth="1"/>
    <col min="11021" max="11021" width="52.75" style="751" customWidth="1"/>
    <col min="11022" max="11025" width="0" style="751" hidden="1" customWidth="1"/>
    <col min="11026" max="11026" width="12.25" style="751" customWidth="1"/>
    <col min="11027" max="11027" width="6.375" style="751" customWidth="1"/>
    <col min="11028" max="11028" width="12.25" style="751" customWidth="1"/>
    <col min="11029" max="11029" width="0" style="751" hidden="1" customWidth="1"/>
    <col min="11030" max="11030" width="3.75" style="751" customWidth="1"/>
    <col min="11031" max="11031" width="11.125" style="751" bestFit="1" customWidth="1"/>
    <col min="11032" max="11033" width="10.625" style="751"/>
    <col min="11034" max="11034" width="11.125" style="751" customWidth="1"/>
    <col min="11035" max="11264" width="10.625" style="751"/>
    <col min="11265" max="11272" width="0" style="751" hidden="1" customWidth="1"/>
    <col min="11273" max="11273" width="3.75" style="751" customWidth="1"/>
    <col min="11274" max="11274" width="3.875" style="751" customWidth="1"/>
    <col min="11275" max="11275" width="3.75" style="751" customWidth="1"/>
    <col min="11276" max="11276" width="12.75" style="751" customWidth="1"/>
    <col min="11277" max="11277" width="52.75" style="751" customWidth="1"/>
    <col min="11278" max="11281" width="0" style="751" hidden="1" customWidth="1"/>
    <col min="11282" max="11282" width="12.25" style="751" customWidth="1"/>
    <col min="11283" max="11283" width="6.375" style="751" customWidth="1"/>
    <col min="11284" max="11284" width="12.25" style="751" customWidth="1"/>
    <col min="11285" max="11285" width="0" style="751" hidden="1" customWidth="1"/>
    <col min="11286" max="11286" width="3.75" style="751" customWidth="1"/>
    <col min="11287" max="11287" width="11.125" style="751" bestFit="1" customWidth="1"/>
    <col min="11288" max="11289" width="10.625" style="751"/>
    <col min="11290" max="11290" width="11.125" style="751" customWidth="1"/>
    <col min="11291" max="11520" width="10.625" style="751"/>
    <col min="11521" max="11528" width="0" style="751" hidden="1" customWidth="1"/>
    <col min="11529" max="11529" width="3.75" style="751" customWidth="1"/>
    <col min="11530" max="11530" width="3.875" style="751" customWidth="1"/>
    <col min="11531" max="11531" width="3.75" style="751" customWidth="1"/>
    <col min="11532" max="11532" width="12.75" style="751" customWidth="1"/>
    <col min="11533" max="11533" width="52.75" style="751" customWidth="1"/>
    <col min="11534" max="11537" width="0" style="751" hidden="1" customWidth="1"/>
    <col min="11538" max="11538" width="12.25" style="751" customWidth="1"/>
    <col min="11539" max="11539" width="6.375" style="751" customWidth="1"/>
    <col min="11540" max="11540" width="12.25" style="751" customWidth="1"/>
    <col min="11541" max="11541" width="0" style="751" hidden="1" customWidth="1"/>
    <col min="11542" max="11542" width="3.75" style="751" customWidth="1"/>
    <col min="11543" max="11543" width="11.125" style="751" bestFit="1" customWidth="1"/>
    <col min="11544" max="11545" width="10.625" style="751"/>
    <col min="11546" max="11546" width="11.125" style="751" customWidth="1"/>
    <col min="11547" max="11776" width="10.625" style="751"/>
    <col min="11777" max="11784" width="0" style="751" hidden="1" customWidth="1"/>
    <col min="11785" max="11785" width="3.75" style="751" customWidth="1"/>
    <col min="11786" max="11786" width="3.875" style="751" customWidth="1"/>
    <col min="11787" max="11787" width="3.75" style="751" customWidth="1"/>
    <col min="11788" max="11788" width="12.75" style="751" customWidth="1"/>
    <col min="11789" max="11789" width="52.75" style="751" customWidth="1"/>
    <col min="11790" max="11793" width="0" style="751" hidden="1" customWidth="1"/>
    <col min="11794" max="11794" width="12.25" style="751" customWidth="1"/>
    <col min="11795" max="11795" width="6.375" style="751" customWidth="1"/>
    <col min="11796" max="11796" width="12.25" style="751" customWidth="1"/>
    <col min="11797" max="11797" width="0" style="751" hidden="1" customWidth="1"/>
    <col min="11798" max="11798" width="3.75" style="751" customWidth="1"/>
    <col min="11799" max="11799" width="11.125" style="751" bestFit="1" customWidth="1"/>
    <col min="11800" max="11801" width="10.625" style="751"/>
    <col min="11802" max="11802" width="11.125" style="751" customWidth="1"/>
    <col min="11803" max="12032" width="10.625" style="751"/>
    <col min="12033" max="12040" width="0" style="751" hidden="1" customWidth="1"/>
    <col min="12041" max="12041" width="3.75" style="751" customWidth="1"/>
    <col min="12042" max="12042" width="3.875" style="751" customWidth="1"/>
    <col min="12043" max="12043" width="3.75" style="751" customWidth="1"/>
    <col min="12044" max="12044" width="12.75" style="751" customWidth="1"/>
    <col min="12045" max="12045" width="52.75" style="751" customWidth="1"/>
    <col min="12046" max="12049" width="0" style="751" hidden="1" customWidth="1"/>
    <col min="12050" max="12050" width="12.25" style="751" customWidth="1"/>
    <col min="12051" max="12051" width="6.375" style="751" customWidth="1"/>
    <col min="12052" max="12052" width="12.25" style="751" customWidth="1"/>
    <col min="12053" max="12053" width="0" style="751" hidden="1" customWidth="1"/>
    <col min="12054" max="12054" width="3.75" style="751" customWidth="1"/>
    <col min="12055" max="12055" width="11.125" style="751" bestFit="1" customWidth="1"/>
    <col min="12056" max="12057" width="10.625" style="751"/>
    <col min="12058" max="12058" width="11.125" style="751" customWidth="1"/>
    <col min="12059" max="12288" width="10.625" style="751"/>
    <col min="12289" max="12296" width="0" style="751" hidden="1" customWidth="1"/>
    <col min="12297" max="12297" width="3.75" style="751" customWidth="1"/>
    <col min="12298" max="12298" width="3.875" style="751" customWidth="1"/>
    <col min="12299" max="12299" width="3.75" style="751" customWidth="1"/>
    <col min="12300" max="12300" width="12.75" style="751" customWidth="1"/>
    <col min="12301" max="12301" width="52.75" style="751" customWidth="1"/>
    <col min="12302" max="12305" width="0" style="751" hidden="1" customWidth="1"/>
    <col min="12306" max="12306" width="12.25" style="751" customWidth="1"/>
    <col min="12307" max="12307" width="6.375" style="751" customWidth="1"/>
    <col min="12308" max="12308" width="12.25" style="751" customWidth="1"/>
    <col min="12309" max="12309" width="0" style="751" hidden="1" customWidth="1"/>
    <col min="12310" max="12310" width="3.75" style="751" customWidth="1"/>
    <col min="12311" max="12311" width="11.125" style="751" bestFit="1" customWidth="1"/>
    <col min="12312" max="12313" width="10.625" style="751"/>
    <col min="12314" max="12314" width="11.125" style="751" customWidth="1"/>
    <col min="12315" max="12544" width="10.625" style="751"/>
    <col min="12545" max="12552" width="0" style="751" hidden="1" customWidth="1"/>
    <col min="12553" max="12553" width="3.75" style="751" customWidth="1"/>
    <col min="12554" max="12554" width="3.875" style="751" customWidth="1"/>
    <col min="12555" max="12555" width="3.75" style="751" customWidth="1"/>
    <col min="12556" max="12556" width="12.75" style="751" customWidth="1"/>
    <col min="12557" max="12557" width="52.75" style="751" customWidth="1"/>
    <col min="12558" max="12561" width="0" style="751" hidden="1" customWidth="1"/>
    <col min="12562" max="12562" width="12.25" style="751" customWidth="1"/>
    <col min="12563" max="12563" width="6.375" style="751" customWidth="1"/>
    <col min="12564" max="12564" width="12.25" style="751" customWidth="1"/>
    <col min="12565" max="12565" width="0" style="751" hidden="1" customWidth="1"/>
    <col min="12566" max="12566" width="3.75" style="751" customWidth="1"/>
    <col min="12567" max="12567" width="11.125" style="751" bestFit="1" customWidth="1"/>
    <col min="12568" max="12569" width="10.625" style="751"/>
    <col min="12570" max="12570" width="11.125" style="751" customWidth="1"/>
    <col min="12571" max="12800" width="10.625" style="751"/>
    <col min="12801" max="12808" width="0" style="751" hidden="1" customWidth="1"/>
    <col min="12809" max="12809" width="3.75" style="751" customWidth="1"/>
    <col min="12810" max="12810" width="3.875" style="751" customWidth="1"/>
    <col min="12811" max="12811" width="3.75" style="751" customWidth="1"/>
    <col min="12812" max="12812" width="12.75" style="751" customWidth="1"/>
    <col min="12813" max="12813" width="52.75" style="751" customWidth="1"/>
    <col min="12814" max="12817" width="0" style="751" hidden="1" customWidth="1"/>
    <col min="12818" max="12818" width="12.25" style="751" customWidth="1"/>
    <col min="12819" max="12819" width="6.375" style="751" customWidth="1"/>
    <col min="12820" max="12820" width="12.25" style="751" customWidth="1"/>
    <col min="12821" max="12821" width="0" style="751" hidden="1" customWidth="1"/>
    <col min="12822" max="12822" width="3.75" style="751" customWidth="1"/>
    <col min="12823" max="12823" width="11.125" style="751" bestFit="1" customWidth="1"/>
    <col min="12824" max="12825" width="10.625" style="751"/>
    <col min="12826" max="12826" width="11.125" style="751" customWidth="1"/>
    <col min="12827" max="13056" width="10.625" style="751"/>
    <col min="13057" max="13064" width="0" style="751" hidden="1" customWidth="1"/>
    <col min="13065" max="13065" width="3.75" style="751" customWidth="1"/>
    <col min="13066" max="13066" width="3.875" style="751" customWidth="1"/>
    <col min="13067" max="13067" width="3.75" style="751" customWidth="1"/>
    <col min="13068" max="13068" width="12.75" style="751" customWidth="1"/>
    <col min="13069" max="13069" width="52.75" style="751" customWidth="1"/>
    <col min="13070" max="13073" width="0" style="751" hidden="1" customWidth="1"/>
    <col min="13074" max="13074" width="12.25" style="751" customWidth="1"/>
    <col min="13075" max="13075" width="6.375" style="751" customWidth="1"/>
    <col min="13076" max="13076" width="12.25" style="751" customWidth="1"/>
    <col min="13077" max="13077" width="0" style="751" hidden="1" customWidth="1"/>
    <col min="13078" max="13078" width="3.75" style="751" customWidth="1"/>
    <col min="13079" max="13079" width="11.125" style="751" bestFit="1" customWidth="1"/>
    <col min="13080" max="13081" width="10.625" style="751"/>
    <col min="13082" max="13082" width="11.125" style="751" customWidth="1"/>
    <col min="13083" max="13312" width="10.625" style="751"/>
    <col min="13313" max="13320" width="0" style="751" hidden="1" customWidth="1"/>
    <col min="13321" max="13321" width="3.75" style="751" customWidth="1"/>
    <col min="13322" max="13322" width="3.875" style="751" customWidth="1"/>
    <col min="13323" max="13323" width="3.75" style="751" customWidth="1"/>
    <col min="13324" max="13324" width="12.75" style="751" customWidth="1"/>
    <col min="13325" max="13325" width="52.75" style="751" customWidth="1"/>
    <col min="13326" max="13329" width="0" style="751" hidden="1" customWidth="1"/>
    <col min="13330" max="13330" width="12.25" style="751" customWidth="1"/>
    <col min="13331" max="13331" width="6.375" style="751" customWidth="1"/>
    <col min="13332" max="13332" width="12.25" style="751" customWidth="1"/>
    <col min="13333" max="13333" width="0" style="751" hidden="1" customWidth="1"/>
    <col min="13334" max="13334" width="3.75" style="751" customWidth="1"/>
    <col min="13335" max="13335" width="11.125" style="751" bestFit="1" customWidth="1"/>
    <col min="13336" max="13337" width="10.625" style="751"/>
    <col min="13338" max="13338" width="11.125" style="751" customWidth="1"/>
    <col min="13339" max="13568" width="10.625" style="751"/>
    <col min="13569" max="13576" width="0" style="751" hidden="1" customWidth="1"/>
    <col min="13577" max="13577" width="3.75" style="751" customWidth="1"/>
    <col min="13578" max="13578" width="3.875" style="751" customWidth="1"/>
    <col min="13579" max="13579" width="3.75" style="751" customWidth="1"/>
    <col min="13580" max="13580" width="12.75" style="751" customWidth="1"/>
    <col min="13581" max="13581" width="52.75" style="751" customWidth="1"/>
    <col min="13582" max="13585" width="0" style="751" hidden="1" customWidth="1"/>
    <col min="13586" max="13586" width="12.25" style="751" customWidth="1"/>
    <col min="13587" max="13587" width="6.375" style="751" customWidth="1"/>
    <col min="13588" max="13588" width="12.25" style="751" customWidth="1"/>
    <col min="13589" max="13589" width="0" style="751" hidden="1" customWidth="1"/>
    <col min="13590" max="13590" width="3.75" style="751" customWidth="1"/>
    <col min="13591" max="13591" width="11.125" style="751" bestFit="1" customWidth="1"/>
    <col min="13592" max="13593" width="10.625" style="751"/>
    <col min="13594" max="13594" width="11.125" style="751" customWidth="1"/>
    <col min="13595" max="13824" width="10.625" style="751"/>
    <col min="13825" max="13832" width="0" style="751" hidden="1" customWidth="1"/>
    <col min="13833" max="13833" width="3.75" style="751" customWidth="1"/>
    <col min="13834" max="13834" width="3.875" style="751" customWidth="1"/>
    <col min="13835" max="13835" width="3.75" style="751" customWidth="1"/>
    <col min="13836" max="13836" width="12.75" style="751" customWidth="1"/>
    <col min="13837" max="13837" width="52.75" style="751" customWidth="1"/>
    <col min="13838" max="13841" width="0" style="751" hidden="1" customWidth="1"/>
    <col min="13842" max="13842" width="12.25" style="751" customWidth="1"/>
    <col min="13843" max="13843" width="6.375" style="751" customWidth="1"/>
    <col min="13844" max="13844" width="12.25" style="751" customWidth="1"/>
    <col min="13845" max="13845" width="0" style="751" hidden="1" customWidth="1"/>
    <col min="13846" max="13846" width="3.75" style="751" customWidth="1"/>
    <col min="13847" max="13847" width="11.125" style="751" bestFit="1" customWidth="1"/>
    <col min="13848" max="13849" width="10.625" style="751"/>
    <col min="13850" max="13850" width="11.125" style="751" customWidth="1"/>
    <col min="13851" max="14080" width="10.625" style="751"/>
    <col min="14081" max="14088" width="0" style="751" hidden="1" customWidth="1"/>
    <col min="14089" max="14089" width="3.75" style="751" customWidth="1"/>
    <col min="14090" max="14090" width="3.875" style="751" customWidth="1"/>
    <col min="14091" max="14091" width="3.75" style="751" customWidth="1"/>
    <col min="14092" max="14092" width="12.75" style="751" customWidth="1"/>
    <col min="14093" max="14093" width="52.75" style="751" customWidth="1"/>
    <col min="14094" max="14097" width="0" style="751" hidden="1" customWidth="1"/>
    <col min="14098" max="14098" width="12.25" style="751" customWidth="1"/>
    <col min="14099" max="14099" width="6.375" style="751" customWidth="1"/>
    <col min="14100" max="14100" width="12.25" style="751" customWidth="1"/>
    <col min="14101" max="14101" width="0" style="751" hidden="1" customWidth="1"/>
    <col min="14102" max="14102" width="3.75" style="751" customWidth="1"/>
    <col min="14103" max="14103" width="11.125" style="751" bestFit="1" customWidth="1"/>
    <col min="14104" max="14105" width="10.625" style="751"/>
    <col min="14106" max="14106" width="11.125" style="751" customWidth="1"/>
    <col min="14107" max="14336" width="10.625" style="751"/>
    <col min="14337" max="14344" width="0" style="751" hidden="1" customWidth="1"/>
    <col min="14345" max="14345" width="3.75" style="751" customWidth="1"/>
    <col min="14346" max="14346" width="3.875" style="751" customWidth="1"/>
    <col min="14347" max="14347" width="3.75" style="751" customWidth="1"/>
    <col min="14348" max="14348" width="12.75" style="751" customWidth="1"/>
    <col min="14349" max="14349" width="52.75" style="751" customWidth="1"/>
    <col min="14350" max="14353" width="0" style="751" hidden="1" customWidth="1"/>
    <col min="14354" max="14354" width="12.25" style="751" customWidth="1"/>
    <col min="14355" max="14355" width="6.375" style="751" customWidth="1"/>
    <col min="14356" max="14356" width="12.25" style="751" customWidth="1"/>
    <col min="14357" max="14357" width="0" style="751" hidden="1" customWidth="1"/>
    <col min="14358" max="14358" width="3.75" style="751" customWidth="1"/>
    <col min="14359" max="14359" width="11.125" style="751" bestFit="1" customWidth="1"/>
    <col min="14360" max="14361" width="10.625" style="751"/>
    <col min="14362" max="14362" width="11.125" style="751" customWidth="1"/>
    <col min="14363" max="14592" width="10.625" style="751"/>
    <col min="14593" max="14600" width="0" style="751" hidden="1" customWidth="1"/>
    <col min="14601" max="14601" width="3.75" style="751" customWidth="1"/>
    <col min="14602" max="14602" width="3.875" style="751" customWidth="1"/>
    <col min="14603" max="14603" width="3.75" style="751" customWidth="1"/>
    <col min="14604" max="14604" width="12.75" style="751" customWidth="1"/>
    <col min="14605" max="14605" width="52.75" style="751" customWidth="1"/>
    <col min="14606" max="14609" width="0" style="751" hidden="1" customWidth="1"/>
    <col min="14610" max="14610" width="12.25" style="751" customWidth="1"/>
    <col min="14611" max="14611" width="6.375" style="751" customWidth="1"/>
    <col min="14612" max="14612" width="12.25" style="751" customWidth="1"/>
    <col min="14613" max="14613" width="0" style="751" hidden="1" customWidth="1"/>
    <col min="14614" max="14614" width="3.75" style="751" customWidth="1"/>
    <col min="14615" max="14615" width="11.125" style="751" bestFit="1" customWidth="1"/>
    <col min="14616" max="14617" width="10.625" style="751"/>
    <col min="14618" max="14618" width="11.125" style="751" customWidth="1"/>
    <col min="14619" max="14848" width="10.625" style="751"/>
    <col min="14849" max="14856" width="0" style="751" hidden="1" customWidth="1"/>
    <col min="14857" max="14857" width="3.75" style="751" customWidth="1"/>
    <col min="14858" max="14858" width="3.875" style="751" customWidth="1"/>
    <col min="14859" max="14859" width="3.75" style="751" customWidth="1"/>
    <col min="14860" max="14860" width="12.75" style="751" customWidth="1"/>
    <col min="14861" max="14861" width="52.75" style="751" customWidth="1"/>
    <col min="14862" max="14865" width="0" style="751" hidden="1" customWidth="1"/>
    <col min="14866" max="14866" width="12.25" style="751" customWidth="1"/>
    <col min="14867" max="14867" width="6.375" style="751" customWidth="1"/>
    <col min="14868" max="14868" width="12.25" style="751" customWidth="1"/>
    <col min="14869" max="14869" width="0" style="751" hidden="1" customWidth="1"/>
    <col min="14870" max="14870" width="3.75" style="751" customWidth="1"/>
    <col min="14871" max="14871" width="11.125" style="751" bestFit="1" customWidth="1"/>
    <col min="14872" max="14873" width="10.625" style="751"/>
    <col min="14874" max="14874" width="11.125" style="751" customWidth="1"/>
    <col min="14875" max="15104" width="10.625" style="751"/>
    <col min="15105" max="15112" width="0" style="751" hidden="1" customWidth="1"/>
    <col min="15113" max="15113" width="3.75" style="751" customWidth="1"/>
    <col min="15114" max="15114" width="3.875" style="751" customWidth="1"/>
    <col min="15115" max="15115" width="3.75" style="751" customWidth="1"/>
    <col min="15116" max="15116" width="12.75" style="751" customWidth="1"/>
    <col min="15117" max="15117" width="52.75" style="751" customWidth="1"/>
    <col min="15118" max="15121" width="0" style="751" hidden="1" customWidth="1"/>
    <col min="15122" max="15122" width="12.25" style="751" customWidth="1"/>
    <col min="15123" max="15123" width="6.375" style="751" customWidth="1"/>
    <col min="15124" max="15124" width="12.25" style="751" customWidth="1"/>
    <col min="15125" max="15125" width="0" style="751" hidden="1" customWidth="1"/>
    <col min="15126" max="15126" width="3.75" style="751" customWidth="1"/>
    <col min="15127" max="15127" width="11.125" style="751" bestFit="1" customWidth="1"/>
    <col min="15128" max="15129" width="10.625" style="751"/>
    <col min="15130" max="15130" width="11.125" style="751" customWidth="1"/>
    <col min="15131" max="15360" width="10.625" style="751"/>
    <col min="15361" max="15368" width="0" style="751" hidden="1" customWidth="1"/>
    <col min="15369" max="15369" width="3.75" style="751" customWidth="1"/>
    <col min="15370" max="15370" width="3.875" style="751" customWidth="1"/>
    <col min="15371" max="15371" width="3.75" style="751" customWidth="1"/>
    <col min="15372" max="15372" width="12.75" style="751" customWidth="1"/>
    <col min="15373" max="15373" width="52.75" style="751" customWidth="1"/>
    <col min="15374" max="15377" width="0" style="751" hidden="1" customWidth="1"/>
    <col min="15378" max="15378" width="12.25" style="751" customWidth="1"/>
    <col min="15379" max="15379" width="6.375" style="751" customWidth="1"/>
    <col min="15380" max="15380" width="12.25" style="751" customWidth="1"/>
    <col min="15381" max="15381" width="0" style="751" hidden="1" customWidth="1"/>
    <col min="15382" max="15382" width="3.75" style="751" customWidth="1"/>
    <col min="15383" max="15383" width="11.125" style="751" bestFit="1" customWidth="1"/>
    <col min="15384" max="15385" width="10.625" style="751"/>
    <col min="15386" max="15386" width="11.125" style="751" customWidth="1"/>
    <col min="15387" max="15616" width="10.625" style="751"/>
    <col min="15617" max="15624" width="0" style="751" hidden="1" customWidth="1"/>
    <col min="15625" max="15625" width="3.75" style="751" customWidth="1"/>
    <col min="15626" max="15626" width="3.875" style="751" customWidth="1"/>
    <col min="15627" max="15627" width="3.75" style="751" customWidth="1"/>
    <col min="15628" max="15628" width="12.75" style="751" customWidth="1"/>
    <col min="15629" max="15629" width="52.75" style="751" customWidth="1"/>
    <col min="15630" max="15633" width="0" style="751" hidden="1" customWidth="1"/>
    <col min="15634" max="15634" width="12.25" style="751" customWidth="1"/>
    <col min="15635" max="15635" width="6.375" style="751" customWidth="1"/>
    <col min="15636" max="15636" width="12.25" style="751" customWidth="1"/>
    <col min="15637" max="15637" width="0" style="751" hidden="1" customWidth="1"/>
    <col min="15638" max="15638" width="3.75" style="751" customWidth="1"/>
    <col min="15639" max="15639" width="11.125" style="751" bestFit="1" customWidth="1"/>
    <col min="15640" max="15641" width="10.625" style="751"/>
    <col min="15642" max="15642" width="11.125" style="751" customWidth="1"/>
    <col min="15643" max="15872" width="10.625" style="751"/>
    <col min="15873" max="15880" width="0" style="751" hidden="1" customWidth="1"/>
    <col min="15881" max="15881" width="3.75" style="751" customWidth="1"/>
    <col min="15882" max="15882" width="3.875" style="751" customWidth="1"/>
    <col min="15883" max="15883" width="3.75" style="751" customWidth="1"/>
    <col min="15884" max="15884" width="12.75" style="751" customWidth="1"/>
    <col min="15885" max="15885" width="52.75" style="751" customWidth="1"/>
    <col min="15886" max="15889" width="0" style="751" hidden="1" customWidth="1"/>
    <col min="15890" max="15890" width="12.25" style="751" customWidth="1"/>
    <col min="15891" max="15891" width="6.375" style="751" customWidth="1"/>
    <col min="15892" max="15892" width="12.25" style="751" customWidth="1"/>
    <col min="15893" max="15893" width="0" style="751" hidden="1" customWidth="1"/>
    <col min="15894" max="15894" width="3.75" style="751" customWidth="1"/>
    <col min="15895" max="15895" width="11.125" style="751" bestFit="1" customWidth="1"/>
    <col min="15896" max="15897" width="10.625" style="751"/>
    <col min="15898" max="15898" width="11.125" style="751" customWidth="1"/>
    <col min="15899" max="16128" width="10.625" style="751"/>
    <col min="16129" max="16136" width="0" style="751" hidden="1" customWidth="1"/>
    <col min="16137" max="16137" width="3.75" style="751" customWidth="1"/>
    <col min="16138" max="16138" width="3.875" style="751" customWidth="1"/>
    <col min="16139" max="16139" width="3.75" style="751" customWidth="1"/>
    <col min="16140" max="16140" width="12.75" style="751" customWidth="1"/>
    <col min="16141" max="16141" width="52.75" style="751" customWidth="1"/>
    <col min="16142" max="16145" width="0" style="751" hidden="1" customWidth="1"/>
    <col min="16146" max="16146" width="12.25" style="751" customWidth="1"/>
    <col min="16147" max="16147" width="6.375" style="751" customWidth="1"/>
    <col min="16148" max="16148" width="12.25" style="751" customWidth="1"/>
    <col min="16149" max="16149" width="0" style="751" hidden="1" customWidth="1"/>
    <col min="16150" max="16150" width="3.75" style="751" customWidth="1"/>
    <col min="16151" max="16151" width="11.125" style="751" bestFit="1" customWidth="1"/>
    <col min="16152" max="16153" width="10.625" style="751"/>
    <col min="16154" max="16154" width="11.125" style="751" customWidth="1"/>
    <col min="16155" max="16384" width="10.625" style="751"/>
  </cols>
  <sheetData>
    <row r="1" spans="1:34" hidden="1">
      <c r="Q1" s="731"/>
      <c r="R1" s="731"/>
    </row>
    <row r="2" spans="1:34" hidden="1">
      <c r="U2" s="731"/>
    </row>
    <row r="3" spans="1:34" hidden="1"/>
    <row r="4" spans="1:34" ht="3.15" customHeight="1">
      <c r="J4" s="652"/>
      <c r="K4" s="652"/>
      <c r="L4" s="717"/>
      <c r="M4" s="717"/>
      <c r="N4" s="717"/>
      <c r="O4" s="755"/>
      <c r="P4" s="755"/>
      <c r="Q4" s="755"/>
      <c r="R4" s="755"/>
      <c r="S4" s="755"/>
      <c r="T4" s="755"/>
      <c r="U4" s="755"/>
    </row>
    <row r="5" spans="1:34" ht="26.1" customHeight="1">
      <c r="J5" s="652"/>
      <c r="K5" s="652"/>
      <c r="L5" s="1294" t="s">
        <v>717</v>
      </c>
      <c r="M5" s="1294"/>
      <c r="N5" s="1294"/>
      <c r="O5" s="1294"/>
      <c r="P5" s="1294"/>
      <c r="Q5" s="1294"/>
      <c r="R5" s="1294"/>
      <c r="S5" s="1294"/>
      <c r="T5" s="1294"/>
      <c r="U5" s="633"/>
    </row>
    <row r="6" spans="1:34" ht="3.15" customHeight="1">
      <c r="J6" s="652"/>
      <c r="K6" s="652"/>
      <c r="L6" s="717"/>
      <c r="M6" s="717"/>
      <c r="N6" s="717"/>
      <c r="O6" s="718"/>
      <c r="P6" s="718"/>
      <c r="Q6" s="718"/>
      <c r="R6" s="718"/>
      <c r="S6" s="718"/>
      <c r="T6" s="718"/>
      <c r="U6" s="718"/>
      <c r="V6" s="755"/>
    </row>
    <row r="7" spans="1:34" ht="34.200000000000003">
      <c r="J7" s="652"/>
      <c r="K7" s="652"/>
      <c r="L7" s="717"/>
      <c r="M7" s="586" t="s">
        <v>651</v>
      </c>
      <c r="N7" s="717"/>
      <c r="O7" s="1317"/>
      <c r="P7" s="1318"/>
      <c r="Q7" s="1318"/>
      <c r="R7" s="1318"/>
      <c r="S7" s="1318"/>
      <c r="T7" s="1319"/>
      <c r="U7" s="730"/>
      <c r="V7" s="755"/>
    </row>
    <row r="8" spans="1:34" s="776" customFormat="1" ht="4.2">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4.2" hidden="1">
      <c r="A9" s="1121"/>
      <c r="B9" s="1121"/>
      <c r="C9" s="1121"/>
      <c r="D9" s="1121"/>
      <c r="E9" s="1121"/>
      <c r="F9" s="1121"/>
      <c r="G9" s="1121"/>
      <c r="H9" s="1121"/>
      <c r="L9" s="1172"/>
      <c r="M9" s="1046"/>
      <c r="O9" s="1300"/>
      <c r="P9" s="1300"/>
      <c r="Q9" s="1300"/>
      <c r="R9" s="1300"/>
      <c r="S9" s="1300"/>
      <c r="T9" s="1300"/>
      <c r="U9" s="780"/>
      <c r="V9" s="780"/>
      <c r="X9" s="1121"/>
      <c r="Y9" s="1121"/>
      <c r="Z9" s="1121"/>
      <c r="AA9" s="1121"/>
      <c r="AB9" s="1121"/>
    </row>
    <row r="10" spans="1:34" s="539" customFormat="1" ht="22.8">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1" t="str">
        <f>IF(datePr_ch="",IF(datePr="","",datePr),datePr_ch)</f>
        <v>30.08.2021</v>
      </c>
      <c r="P10" s="1301"/>
      <c r="Q10" s="1301"/>
      <c r="R10" s="1301"/>
      <c r="S10" s="1301"/>
      <c r="T10" s="1301"/>
      <c r="U10" s="730"/>
      <c r="V10" s="730"/>
      <c r="W10" s="489"/>
      <c r="X10" s="734"/>
      <c r="Y10" s="734"/>
      <c r="Z10" s="734"/>
      <c r="AA10" s="734"/>
      <c r="AB10" s="734"/>
      <c r="AC10" s="734"/>
      <c r="AD10" s="734"/>
      <c r="AE10" s="734"/>
      <c r="AF10" s="734"/>
      <c r="AG10" s="734"/>
      <c r="AH10" s="734"/>
    </row>
    <row r="11" spans="1:34" s="539" customFormat="1" ht="22.8">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1" t="str">
        <f>IF(numberPr_ch="",IF(numberPr="","",numberPr),numberPr_ch)</f>
        <v>01-13/41186</v>
      </c>
      <c r="P11" s="1301"/>
      <c r="Q11" s="1301"/>
      <c r="R11" s="1301"/>
      <c r="S11" s="1301"/>
      <c r="T11" s="1301"/>
      <c r="U11" s="730"/>
      <c r="V11" s="730"/>
      <c r="W11" s="489"/>
      <c r="X11" s="734"/>
      <c r="Y11" s="734"/>
      <c r="Z11" s="734"/>
      <c r="AA11" s="734"/>
      <c r="AB11" s="734"/>
      <c r="AC11" s="734"/>
      <c r="AD11" s="734"/>
      <c r="AE11" s="734"/>
      <c r="AF11" s="734"/>
      <c r="AG11" s="734"/>
      <c r="AH11" s="734"/>
    </row>
    <row r="12" spans="1:34" s="746" customFormat="1" ht="4.2" hidden="1">
      <c r="A12" s="1121"/>
      <c r="B12" s="1121"/>
      <c r="C12" s="1121"/>
      <c r="D12" s="1121"/>
      <c r="E12" s="1121"/>
      <c r="F12" s="1121"/>
      <c r="G12" s="1121"/>
      <c r="H12" s="1121"/>
      <c r="L12" s="1172"/>
      <c r="M12" s="1046"/>
      <c r="O12" s="1300"/>
      <c r="P12" s="1300"/>
      <c r="Q12" s="1300"/>
      <c r="R12" s="1300"/>
      <c r="S12" s="1300"/>
      <c r="T12" s="1300"/>
      <c r="U12" s="780"/>
      <c r="V12" s="780"/>
      <c r="X12" s="1121"/>
      <c r="Y12" s="1121"/>
      <c r="Z12" s="1121"/>
      <c r="AA12" s="1121"/>
      <c r="AB12" s="1121"/>
    </row>
    <row r="13" spans="1:34" s="539" customFormat="1" ht="11.4">
      <c r="A13" s="734"/>
      <c r="B13" s="734"/>
      <c r="C13" s="734"/>
      <c r="D13" s="734"/>
      <c r="E13" s="734"/>
      <c r="F13" s="734"/>
      <c r="G13" s="734"/>
      <c r="H13" s="734"/>
      <c r="L13" s="1295"/>
      <c r="M13" s="1295"/>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2"/>
      <c r="P14" s="1302"/>
      <c r="Q14" s="1302"/>
      <c r="R14" s="1302"/>
      <c r="S14" s="1302"/>
      <c r="T14" s="1302"/>
      <c r="U14" s="1302"/>
    </row>
    <row r="15" spans="1:34">
      <c r="J15" s="652"/>
      <c r="K15" s="652"/>
      <c r="L15" s="1227" t="s">
        <v>445</v>
      </c>
      <c r="M15" s="1227"/>
      <c r="N15" s="1227"/>
      <c r="O15" s="1227"/>
      <c r="P15" s="1227"/>
      <c r="Q15" s="1227"/>
      <c r="R15" s="1227"/>
      <c r="S15" s="1227"/>
      <c r="T15" s="1227"/>
      <c r="U15" s="1227"/>
      <c r="V15" s="1227"/>
      <c r="W15" s="1227" t="s">
        <v>446</v>
      </c>
    </row>
    <row r="16" spans="1:34" ht="14.25" customHeight="1">
      <c r="J16" s="652"/>
      <c r="K16" s="652"/>
      <c r="L16" s="1308" t="s">
        <v>91</v>
      </c>
      <c r="M16" s="1308" t="s">
        <v>602</v>
      </c>
      <c r="N16" s="630"/>
      <c r="O16" s="1309" t="s">
        <v>604</v>
      </c>
      <c r="P16" s="1310"/>
      <c r="Q16" s="1310"/>
      <c r="R16" s="1310"/>
      <c r="S16" s="1310"/>
      <c r="T16" s="1311"/>
      <c r="U16" s="1291" t="s">
        <v>339</v>
      </c>
      <c r="V16" s="1305" t="s">
        <v>274</v>
      </c>
      <c r="W16" s="1227"/>
    </row>
    <row r="17" spans="1:36" ht="14.25" customHeight="1">
      <c r="J17" s="652"/>
      <c r="K17" s="652"/>
      <c r="L17" s="1308"/>
      <c r="M17" s="1308"/>
      <c r="N17" s="631"/>
      <c r="O17" s="1314" t="s">
        <v>578</v>
      </c>
      <c r="P17" s="1312" t="s">
        <v>270</v>
      </c>
      <c r="Q17" s="1313"/>
      <c r="R17" s="1288" t="s">
        <v>615</v>
      </c>
      <c r="S17" s="1289"/>
      <c r="T17" s="1290"/>
      <c r="U17" s="1292"/>
      <c r="V17" s="1306"/>
      <c r="W17" s="1227"/>
    </row>
    <row r="18" spans="1:36" ht="33.75" customHeight="1">
      <c r="J18" s="652"/>
      <c r="K18" s="652"/>
      <c r="L18" s="1308"/>
      <c r="M18" s="1308"/>
      <c r="N18" s="632"/>
      <c r="O18" s="1315"/>
      <c r="P18" s="719" t="s">
        <v>579</v>
      </c>
      <c r="Q18" s="719" t="s">
        <v>6</v>
      </c>
      <c r="R18" s="743" t="s">
        <v>273</v>
      </c>
      <c r="S18" s="1303" t="s">
        <v>272</v>
      </c>
      <c r="T18" s="1304"/>
      <c r="U18" s="1293"/>
      <c r="V18" s="1307"/>
      <c r="W18" s="1227"/>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6">
        <f ca="1">OFFSET(S19,0,-1)+1</f>
        <v>7</v>
      </c>
      <c r="T19" s="1296"/>
      <c r="U19" s="741">
        <f ca="1">OFFSET(U19,0,-2)+1</f>
        <v>8</v>
      </c>
      <c r="V19" s="618">
        <f ca="1">OFFSET(V19,0,-1)</f>
        <v>8</v>
      </c>
      <c r="W19" s="741">
        <f ca="1">OFFSET(W19,0,-1)+1</f>
        <v>9</v>
      </c>
    </row>
    <row r="20" spans="1:36" ht="22.8">
      <c r="A20" s="1279">
        <v>1</v>
      </c>
      <c r="B20" s="831"/>
      <c r="C20" s="831"/>
      <c r="D20" s="831"/>
      <c r="E20" s="832"/>
      <c r="F20" s="833"/>
      <c r="G20" s="833"/>
      <c r="H20" s="833"/>
      <c r="I20" s="834"/>
      <c r="J20" s="829"/>
      <c r="K20" s="836"/>
      <c r="L20" s="744">
        <f>mergeValue(A20)</f>
        <v>1</v>
      </c>
      <c r="M20" s="610" t="s">
        <v>19</v>
      </c>
      <c r="N20" s="615"/>
      <c r="O20" s="1280"/>
      <c r="P20" s="1280"/>
      <c r="Q20" s="1280"/>
      <c r="R20" s="1280"/>
      <c r="S20" s="1280"/>
      <c r="T20" s="1280"/>
      <c r="U20" s="1280"/>
      <c r="V20" s="1280"/>
      <c r="W20" s="1129" t="s">
        <v>718</v>
      </c>
      <c r="Y20" s="777"/>
      <c r="Z20" s="777" t="str">
        <f t="shared" ref="Z20:Z33" si="0">IF(M20="","",M20 )</f>
        <v>Наименование тарифа</v>
      </c>
      <c r="AA20" s="777"/>
      <c r="AB20" s="777"/>
      <c r="AC20" s="777"/>
      <c r="AI20" s="759"/>
      <c r="AJ20" s="759"/>
    </row>
    <row r="21" spans="1:36" ht="34.200000000000003">
      <c r="A21" s="1279"/>
      <c r="B21" s="1279">
        <v>1</v>
      </c>
      <c r="C21" s="831"/>
      <c r="D21" s="831"/>
      <c r="E21" s="833"/>
      <c r="F21" s="833"/>
      <c r="G21" s="833"/>
      <c r="H21" s="833"/>
      <c r="I21" s="828"/>
      <c r="J21" s="827"/>
      <c r="K21" s="830"/>
      <c r="L21" s="744" t="str">
        <f>mergeValue(A21) &amp;"."&amp; mergeValue(B21)</f>
        <v>1.1</v>
      </c>
      <c r="M21" s="658" t="s">
        <v>15</v>
      </c>
      <c r="N21" s="615"/>
      <c r="O21" s="1280"/>
      <c r="P21" s="1280"/>
      <c r="Q21" s="1280"/>
      <c r="R21" s="1280"/>
      <c r="S21" s="1280"/>
      <c r="T21" s="1280"/>
      <c r="U21" s="1280"/>
      <c r="V21" s="1280"/>
      <c r="W21" s="1129" t="s">
        <v>459</v>
      </c>
      <c r="Y21" s="777"/>
      <c r="Z21" s="777" t="str">
        <f t="shared" si="0"/>
        <v>Территория действия тарифа</v>
      </c>
      <c r="AA21" s="777"/>
      <c r="AB21" s="777"/>
      <c r="AC21" s="777"/>
      <c r="AI21" s="759"/>
      <c r="AJ21" s="759"/>
    </row>
    <row r="22" spans="1:36" ht="22.8">
      <c r="A22" s="1279"/>
      <c r="B22" s="1279"/>
      <c r="C22" s="1279">
        <v>1</v>
      </c>
      <c r="D22" s="831"/>
      <c r="E22" s="833"/>
      <c r="F22" s="833"/>
      <c r="G22" s="833"/>
      <c r="H22" s="833"/>
      <c r="I22" s="835"/>
      <c r="J22" s="827"/>
      <c r="K22" s="830"/>
      <c r="L22" s="744" t="str">
        <f>mergeValue(A22) &amp;"."&amp; mergeValue(B22)&amp;"."&amp; mergeValue(C22)</f>
        <v>1.1.1</v>
      </c>
      <c r="M22" s="659" t="s">
        <v>7</v>
      </c>
      <c r="N22" s="615"/>
      <c r="O22" s="1280"/>
      <c r="P22" s="1280"/>
      <c r="Q22" s="1280"/>
      <c r="R22" s="1280"/>
      <c r="S22" s="1280"/>
      <c r="T22" s="1280"/>
      <c r="U22" s="1280"/>
      <c r="V22" s="1280"/>
      <c r="W22" s="1129" t="s">
        <v>600</v>
      </c>
      <c r="Y22" s="777"/>
      <c r="Z22" s="777" t="str">
        <f t="shared" si="0"/>
        <v xml:space="preserve">Наименование системы теплоснабжения </v>
      </c>
      <c r="AA22" s="777"/>
      <c r="AB22" s="777"/>
      <c r="AC22" s="777"/>
      <c r="AI22" s="759"/>
      <c r="AJ22" s="759"/>
    </row>
    <row r="23" spans="1:36" ht="22.8">
      <c r="A23" s="1279"/>
      <c r="B23" s="1279"/>
      <c r="C23" s="1279"/>
      <c r="D23" s="1279">
        <v>1</v>
      </c>
      <c r="E23" s="833"/>
      <c r="F23" s="833"/>
      <c r="G23" s="833"/>
      <c r="H23" s="833"/>
      <c r="I23" s="835"/>
      <c r="J23" s="827"/>
      <c r="K23" s="830"/>
      <c r="L23" s="744" t="str">
        <f>mergeValue(A23) &amp;"."&amp; mergeValue(B23)&amp;"."&amp; mergeValue(C23)&amp;"."&amp; mergeValue(D23)</f>
        <v>1.1.1.1</v>
      </c>
      <c r="M23" s="660" t="s">
        <v>21</v>
      </c>
      <c r="N23" s="615"/>
      <c r="O23" s="1280"/>
      <c r="P23" s="1280"/>
      <c r="Q23" s="1280"/>
      <c r="R23" s="1280"/>
      <c r="S23" s="1280"/>
      <c r="T23" s="1280"/>
      <c r="U23" s="1280"/>
      <c r="V23" s="1280"/>
      <c r="W23" s="1129" t="s">
        <v>601</v>
      </c>
      <c r="Y23" s="777"/>
      <c r="Z23" s="777" t="str">
        <f t="shared" si="0"/>
        <v xml:space="preserve">Источник тепловой энергии  </v>
      </c>
      <c r="AA23" s="777"/>
      <c r="AB23" s="777"/>
      <c r="AC23" s="777"/>
      <c r="AI23" s="759"/>
      <c r="AJ23" s="759"/>
    </row>
    <row r="24" spans="1:36" ht="79.8">
      <c r="A24" s="1279"/>
      <c r="B24" s="1279"/>
      <c r="C24" s="1279"/>
      <c r="D24" s="1279"/>
      <c r="E24" s="1279">
        <v>1</v>
      </c>
      <c r="F24" s="833"/>
      <c r="G24" s="833"/>
      <c r="H24" s="831">
        <v>1</v>
      </c>
      <c r="I24" s="1279">
        <v>1</v>
      </c>
      <c r="J24" s="833"/>
      <c r="K24" s="838"/>
      <c r="L24" s="744" t="str">
        <f>mergeValue(A24) &amp;"."&amp; mergeValue(B24)&amp;"."&amp; mergeValue(C24)&amp;"."&amp; mergeValue(D24)&amp;"."&amp; mergeValue(E24)</f>
        <v>1.1.1.1.1</v>
      </c>
      <c r="M24" s="524" t="s">
        <v>8</v>
      </c>
      <c r="N24" s="615"/>
      <c r="O24" s="1281"/>
      <c r="P24" s="1281"/>
      <c r="Q24" s="1281"/>
      <c r="R24" s="1281"/>
      <c r="S24" s="1281"/>
      <c r="T24" s="1281"/>
      <c r="U24" s="1281"/>
      <c r="V24" s="1281"/>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45.6">
      <c r="A25" s="1279"/>
      <c r="B25" s="1279"/>
      <c r="C25" s="1279"/>
      <c r="D25" s="1279"/>
      <c r="E25" s="1279"/>
      <c r="F25" s="1279">
        <v>1</v>
      </c>
      <c r="G25" s="831"/>
      <c r="H25" s="831"/>
      <c r="I25" s="1279"/>
      <c r="J25" s="1279">
        <v>1</v>
      </c>
      <c r="K25" s="839"/>
      <c r="L25" s="744" t="str">
        <f>mergeValue(A25) &amp;"."&amp; mergeValue(B25)&amp;"."&amp; mergeValue(C25)&amp;"."&amp; mergeValue(D25)&amp;"."&amp; mergeValue(E25)&amp;"."&amp; mergeValue(F25)</f>
        <v>1.1.1.1.1.1</v>
      </c>
      <c r="M25" s="525" t="s">
        <v>9</v>
      </c>
      <c r="N25" s="615"/>
      <c r="O25" s="1281"/>
      <c r="P25" s="1281"/>
      <c r="Q25" s="1281"/>
      <c r="R25" s="1281"/>
      <c r="S25" s="1281"/>
      <c r="T25" s="1281"/>
      <c r="U25" s="1281"/>
      <c r="V25" s="1281"/>
      <c r="W25" s="1129" t="s">
        <v>720</v>
      </c>
      <c r="Y25" s="777"/>
      <c r="Z25" s="777" t="str">
        <f t="shared" si="0"/>
        <v>Группа потребителей</v>
      </c>
      <c r="AA25" s="777"/>
      <c r="AB25" s="777"/>
      <c r="AC25" s="777"/>
      <c r="AI25" s="759"/>
      <c r="AJ25" s="759"/>
    </row>
    <row r="26" spans="1:36" ht="122.1" customHeight="1">
      <c r="A26" s="1279"/>
      <c r="B26" s="1279"/>
      <c r="C26" s="1279"/>
      <c r="D26" s="1279"/>
      <c r="E26" s="1279"/>
      <c r="F26" s="1279"/>
      <c r="G26" s="831">
        <v>1</v>
      </c>
      <c r="H26" s="831"/>
      <c r="I26" s="1279"/>
      <c r="J26" s="1279"/>
      <c r="K26" s="839">
        <v>1</v>
      </c>
      <c r="L26" s="744" t="str">
        <f>mergeValue(A26) &amp;"."&amp; mergeValue(B26)&amp;"."&amp; mergeValue(C26)&amp;"."&amp; mergeValue(D26)&amp;"."&amp; mergeValue(E26)&amp;"."&amp; mergeValue(F26)&amp;"."&amp; mergeValue(G26)</f>
        <v>1.1.1.1.1.1.1</v>
      </c>
      <c r="M26" s="1088"/>
      <c r="N26" s="615"/>
      <c r="O26" s="726"/>
      <c r="P26" s="726"/>
      <c r="Q26" s="1040"/>
      <c r="R26" s="1286"/>
      <c r="S26" s="1287" t="s">
        <v>83</v>
      </c>
      <c r="T26" s="1286"/>
      <c r="U26" s="1287" t="s">
        <v>84</v>
      </c>
      <c r="V26" s="726"/>
      <c r="W26" s="1297" t="s">
        <v>721</v>
      </c>
      <c r="X26" s="759" t="str">
        <f>strCheckDate(O27:V27)</f>
        <v/>
      </c>
      <c r="Y26" s="777"/>
      <c r="Z26" s="777" t="str">
        <f t="shared" si="0"/>
        <v/>
      </c>
      <c r="AA26" s="777"/>
      <c r="AB26" s="777"/>
      <c r="AC26" s="777"/>
      <c r="AI26" s="759"/>
      <c r="AJ26" s="759"/>
    </row>
    <row r="27" spans="1:36" ht="11.4" hidden="1">
      <c r="A27" s="1279"/>
      <c r="B27" s="1279"/>
      <c r="C27" s="1279"/>
      <c r="D27" s="1279"/>
      <c r="E27" s="1279"/>
      <c r="F27" s="1279"/>
      <c r="G27" s="831"/>
      <c r="H27" s="831"/>
      <c r="I27" s="1279"/>
      <c r="J27" s="1279"/>
      <c r="K27" s="839"/>
      <c r="L27" s="752"/>
      <c r="M27" s="615"/>
      <c r="N27" s="615"/>
      <c r="O27" s="726"/>
      <c r="P27" s="726"/>
      <c r="Q27" s="732" t="str">
        <f>R26 &amp; "-" &amp; T26</f>
        <v>-</v>
      </c>
      <c r="R27" s="1286"/>
      <c r="S27" s="1287"/>
      <c r="T27" s="1286"/>
      <c r="U27" s="1287"/>
      <c r="V27" s="726"/>
      <c r="W27" s="1298"/>
      <c r="Y27" s="777"/>
      <c r="Z27" s="777" t="str">
        <f t="shared" si="0"/>
        <v/>
      </c>
      <c r="AA27" s="777"/>
      <c r="AB27" s="777"/>
      <c r="AC27" s="777"/>
      <c r="AI27" s="759"/>
      <c r="AJ27" s="759"/>
    </row>
    <row r="28" spans="1:36" ht="15" customHeight="1">
      <c r="A28" s="1279"/>
      <c r="B28" s="1279"/>
      <c r="C28" s="1279"/>
      <c r="D28" s="1279"/>
      <c r="E28" s="1279"/>
      <c r="F28" s="1279"/>
      <c r="G28" s="833"/>
      <c r="H28" s="831"/>
      <c r="I28" s="1279"/>
      <c r="J28" s="1279"/>
      <c r="K28" s="838"/>
      <c r="L28" s="654"/>
      <c r="M28" s="527" t="s">
        <v>24</v>
      </c>
      <c r="N28" s="728"/>
      <c r="O28" s="728"/>
      <c r="P28" s="728"/>
      <c r="Q28" s="728"/>
      <c r="R28" s="728"/>
      <c r="S28" s="728"/>
      <c r="T28" s="728"/>
      <c r="U28" s="728"/>
      <c r="V28" s="725"/>
      <c r="W28" s="1299"/>
      <c r="Y28" s="777"/>
      <c r="Z28" s="777" t="str">
        <f t="shared" si="0"/>
        <v>Добавить вид теплоносителя (параметры теплоносителя)</v>
      </c>
      <c r="AA28" s="777"/>
      <c r="AB28" s="777"/>
      <c r="AC28" s="777"/>
      <c r="AI28" s="759"/>
      <c r="AJ28" s="759"/>
    </row>
    <row r="29" spans="1:36" ht="15" customHeight="1">
      <c r="A29" s="1279"/>
      <c r="B29" s="1279"/>
      <c r="C29" s="1279"/>
      <c r="D29" s="1279"/>
      <c r="E29" s="1279"/>
      <c r="F29" s="833"/>
      <c r="G29" s="833"/>
      <c r="H29" s="831"/>
      <c r="I29" s="127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79"/>
      <c r="B30" s="1279"/>
      <c r="C30" s="1279"/>
      <c r="D30" s="127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79"/>
      <c r="B31" s="1279"/>
      <c r="C31" s="127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79"/>
      <c r="B32" s="127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7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4">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722</v>
      </c>
      <c r="N36" s="1272"/>
      <c r="O36" s="1272"/>
      <c r="P36" s="1272"/>
      <c r="Q36" s="1272"/>
      <c r="R36" s="1272"/>
      <c r="S36" s="1272"/>
      <c r="T36" s="1272"/>
      <c r="U36" s="1272"/>
      <c r="V36" s="1272"/>
      <c r="W36" s="127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15" customHeight="1">
      <c r="A1" s="560" t="s">
        <v>183</v>
      </c>
    </row>
    <row r="2" spans="1:20" ht="22.2">
      <c r="F2" s="1273" t="s">
        <v>470</v>
      </c>
      <c r="G2" s="1274"/>
      <c r="H2" s="1275"/>
      <c r="I2" s="609"/>
    </row>
    <row r="3" spans="1:20" ht="3.15" customHeight="1"/>
    <row r="4" spans="1:20" s="539" customFormat="1" ht="11.4">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15"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471</v>
      </c>
      <c r="H7" s="573" t="str">
        <f>IF(dateCh="","",dateCh)</f>
        <v>30.08.2021</v>
      </c>
      <c r="I7" s="550" t="s">
        <v>472</v>
      </c>
      <c r="J7" s="584"/>
      <c r="K7" s="559"/>
      <c r="L7" s="559"/>
      <c r="M7" s="559"/>
      <c r="N7" s="559"/>
      <c r="O7" s="559"/>
      <c r="P7" s="559"/>
      <c r="Q7" s="559"/>
      <c r="R7" s="559"/>
      <c r="S7" s="559"/>
      <c r="T7" s="559"/>
    </row>
    <row r="8" spans="1:20" s="539" customFormat="1" ht="45.6">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8">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8">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600000000000001">
      <c r="A11" s="1277"/>
      <c r="B11" s="1277">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8">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15"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600000000000001">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600000000000001">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15"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625" defaultRowHeight="13.8"/>
  <cols>
    <col min="1" max="6" width="10.625" style="179" hidden="1" customWidth="1"/>
    <col min="7" max="8" width="9.125" style="480" hidden="1" customWidth="1"/>
    <col min="9" max="9" width="3.75" style="453" customWidth="1"/>
    <col min="10" max="11" width="3.75" style="452" customWidth="1"/>
    <col min="12" max="12" width="12.75" style="446" customWidth="1"/>
    <col min="13" max="13" width="44.75" style="446" customWidth="1"/>
    <col min="14" max="14" width="1.75" style="446" hidden="1" customWidth="1"/>
    <col min="15" max="15" width="23.75" style="446" customWidth="1"/>
    <col min="16" max="17" width="1.75" style="446" hidden="1" customWidth="1"/>
    <col min="18" max="18" width="11.75" style="446" customWidth="1"/>
    <col min="19" max="19" width="3.75" style="446" customWidth="1"/>
    <col min="20" max="20" width="11.75" style="446" customWidth="1"/>
    <col min="21" max="21" width="8.625" style="446" hidden="1" customWidth="1"/>
    <col min="22" max="22" width="4.75" style="446" customWidth="1"/>
    <col min="23" max="23" width="115.75" style="446" customWidth="1"/>
    <col min="24" max="33" width="10.625" style="470"/>
    <col min="34" max="256" width="10.625" style="446"/>
    <col min="257" max="264" width="0" style="446" hidden="1" customWidth="1"/>
    <col min="265" max="267" width="3.75" style="446" customWidth="1"/>
    <col min="268" max="268" width="12.75" style="446" customWidth="1"/>
    <col min="269" max="269" width="51.125" style="446" customWidth="1"/>
    <col min="270" max="270" width="0" style="446" hidden="1" customWidth="1"/>
    <col min="271" max="271" width="18.75" style="446" customWidth="1"/>
    <col min="272" max="273" width="0" style="446" hidden="1"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512" width="10.625" style="446"/>
    <col min="513" max="520" width="0" style="446" hidden="1" customWidth="1"/>
    <col min="521" max="523" width="3.75" style="446" customWidth="1"/>
    <col min="524" max="524" width="12.75" style="446" customWidth="1"/>
    <col min="525" max="525" width="51.125" style="446" customWidth="1"/>
    <col min="526" max="526" width="0" style="446" hidden="1" customWidth="1"/>
    <col min="527" max="527" width="18.75" style="446" customWidth="1"/>
    <col min="528" max="529" width="0" style="446" hidden="1"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768" width="10.625" style="446"/>
    <col min="769" max="776" width="0" style="446" hidden="1" customWidth="1"/>
    <col min="777" max="779" width="3.75" style="446" customWidth="1"/>
    <col min="780" max="780" width="12.75" style="446" customWidth="1"/>
    <col min="781" max="781" width="51.125" style="446" customWidth="1"/>
    <col min="782" max="782" width="0" style="446" hidden="1" customWidth="1"/>
    <col min="783" max="783" width="18.75" style="446" customWidth="1"/>
    <col min="784" max="785" width="0" style="446" hidden="1"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1024" width="10.625" style="446"/>
    <col min="1025" max="1032" width="0" style="446" hidden="1" customWidth="1"/>
    <col min="1033" max="1035" width="3.75" style="446" customWidth="1"/>
    <col min="1036" max="1036" width="12.75" style="446" customWidth="1"/>
    <col min="1037" max="1037" width="51.125" style="446" customWidth="1"/>
    <col min="1038" max="1038" width="0" style="446" hidden="1" customWidth="1"/>
    <col min="1039" max="1039" width="18.75" style="446" customWidth="1"/>
    <col min="1040" max="1041" width="0" style="446" hidden="1"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280" width="10.625" style="446"/>
    <col min="1281" max="1288" width="0" style="446" hidden="1" customWidth="1"/>
    <col min="1289" max="1291" width="3.75" style="446" customWidth="1"/>
    <col min="1292" max="1292" width="12.75" style="446" customWidth="1"/>
    <col min="1293" max="1293" width="51.125" style="446" customWidth="1"/>
    <col min="1294" max="1294" width="0" style="446" hidden="1" customWidth="1"/>
    <col min="1295" max="1295" width="18.75" style="446" customWidth="1"/>
    <col min="1296" max="1297" width="0" style="446" hidden="1"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536" width="10.625" style="446"/>
    <col min="1537" max="1544" width="0" style="446" hidden="1" customWidth="1"/>
    <col min="1545" max="1547" width="3.75" style="446" customWidth="1"/>
    <col min="1548" max="1548" width="12.75" style="446" customWidth="1"/>
    <col min="1549" max="1549" width="51.125" style="446" customWidth="1"/>
    <col min="1550" max="1550" width="0" style="446" hidden="1" customWidth="1"/>
    <col min="1551" max="1551" width="18.75" style="446" customWidth="1"/>
    <col min="1552" max="1553" width="0" style="446" hidden="1"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792" width="10.625" style="446"/>
    <col min="1793" max="1800" width="0" style="446" hidden="1" customWidth="1"/>
    <col min="1801" max="1803" width="3.75" style="446" customWidth="1"/>
    <col min="1804" max="1804" width="12.75" style="446" customWidth="1"/>
    <col min="1805" max="1805" width="51.125" style="446" customWidth="1"/>
    <col min="1806" max="1806" width="0" style="446" hidden="1" customWidth="1"/>
    <col min="1807" max="1807" width="18.75" style="446" customWidth="1"/>
    <col min="1808" max="1809" width="0" style="446" hidden="1"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2048" width="10.625" style="446"/>
    <col min="2049" max="2056" width="0" style="446" hidden="1" customWidth="1"/>
    <col min="2057" max="2059" width="3.75" style="446" customWidth="1"/>
    <col min="2060" max="2060" width="12.75" style="446" customWidth="1"/>
    <col min="2061" max="2061" width="51.125" style="446" customWidth="1"/>
    <col min="2062" max="2062" width="0" style="446" hidden="1" customWidth="1"/>
    <col min="2063" max="2063" width="18.75" style="446" customWidth="1"/>
    <col min="2064" max="2065" width="0" style="446" hidden="1"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304" width="10.625" style="446"/>
    <col min="2305" max="2312" width="0" style="446" hidden="1" customWidth="1"/>
    <col min="2313" max="2315" width="3.75" style="446" customWidth="1"/>
    <col min="2316" max="2316" width="12.75" style="446" customWidth="1"/>
    <col min="2317" max="2317" width="51.125" style="446" customWidth="1"/>
    <col min="2318" max="2318" width="0" style="446" hidden="1" customWidth="1"/>
    <col min="2319" max="2319" width="18.75" style="446" customWidth="1"/>
    <col min="2320" max="2321" width="0" style="446" hidden="1"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560" width="10.625" style="446"/>
    <col min="2561" max="2568" width="0" style="446" hidden="1" customWidth="1"/>
    <col min="2569" max="2571" width="3.75" style="446" customWidth="1"/>
    <col min="2572" max="2572" width="12.75" style="446" customWidth="1"/>
    <col min="2573" max="2573" width="51.125" style="446" customWidth="1"/>
    <col min="2574" max="2574" width="0" style="446" hidden="1" customWidth="1"/>
    <col min="2575" max="2575" width="18.75" style="446" customWidth="1"/>
    <col min="2576" max="2577" width="0" style="446" hidden="1"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816" width="10.625" style="446"/>
    <col min="2817" max="2824" width="0" style="446" hidden="1" customWidth="1"/>
    <col min="2825" max="2827" width="3.75" style="446" customWidth="1"/>
    <col min="2828" max="2828" width="12.75" style="446" customWidth="1"/>
    <col min="2829" max="2829" width="51.125" style="446" customWidth="1"/>
    <col min="2830" max="2830" width="0" style="446" hidden="1" customWidth="1"/>
    <col min="2831" max="2831" width="18.75" style="446" customWidth="1"/>
    <col min="2832" max="2833" width="0" style="446" hidden="1"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3072" width="10.625" style="446"/>
    <col min="3073" max="3080" width="0" style="446" hidden="1" customWidth="1"/>
    <col min="3081" max="3083" width="3.75" style="446" customWidth="1"/>
    <col min="3084" max="3084" width="12.75" style="446" customWidth="1"/>
    <col min="3085" max="3085" width="51.125" style="446" customWidth="1"/>
    <col min="3086" max="3086" width="0" style="446" hidden="1" customWidth="1"/>
    <col min="3087" max="3087" width="18.75" style="446" customWidth="1"/>
    <col min="3088" max="3089" width="0" style="446" hidden="1"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328" width="10.625" style="446"/>
    <col min="3329" max="3336" width="0" style="446" hidden="1" customWidth="1"/>
    <col min="3337" max="3339" width="3.75" style="446" customWidth="1"/>
    <col min="3340" max="3340" width="12.75" style="446" customWidth="1"/>
    <col min="3341" max="3341" width="51.125" style="446" customWidth="1"/>
    <col min="3342" max="3342" width="0" style="446" hidden="1" customWidth="1"/>
    <col min="3343" max="3343" width="18.75" style="446" customWidth="1"/>
    <col min="3344" max="3345" width="0" style="446" hidden="1"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584" width="10.625" style="446"/>
    <col min="3585" max="3592" width="0" style="446" hidden="1" customWidth="1"/>
    <col min="3593" max="3595" width="3.75" style="446" customWidth="1"/>
    <col min="3596" max="3596" width="12.75" style="446" customWidth="1"/>
    <col min="3597" max="3597" width="51.125" style="446" customWidth="1"/>
    <col min="3598" max="3598" width="0" style="446" hidden="1" customWidth="1"/>
    <col min="3599" max="3599" width="18.75" style="446" customWidth="1"/>
    <col min="3600" max="3601" width="0" style="446" hidden="1"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840" width="10.625" style="446"/>
    <col min="3841" max="3848" width="0" style="446" hidden="1" customWidth="1"/>
    <col min="3849" max="3851" width="3.75" style="446" customWidth="1"/>
    <col min="3852" max="3852" width="12.75" style="446" customWidth="1"/>
    <col min="3853" max="3853" width="51.125" style="446" customWidth="1"/>
    <col min="3854" max="3854" width="0" style="446" hidden="1" customWidth="1"/>
    <col min="3855" max="3855" width="18.75" style="446" customWidth="1"/>
    <col min="3856" max="3857" width="0" style="446" hidden="1"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4096" width="10.625" style="446"/>
    <col min="4097" max="4104" width="0" style="446" hidden="1" customWidth="1"/>
    <col min="4105" max="4107" width="3.75" style="446" customWidth="1"/>
    <col min="4108" max="4108" width="12.75" style="446" customWidth="1"/>
    <col min="4109" max="4109" width="51.125" style="446" customWidth="1"/>
    <col min="4110" max="4110" width="0" style="446" hidden="1" customWidth="1"/>
    <col min="4111" max="4111" width="18.75" style="446" customWidth="1"/>
    <col min="4112" max="4113" width="0" style="446" hidden="1"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352" width="10.625" style="446"/>
    <col min="4353" max="4360" width="0" style="446" hidden="1" customWidth="1"/>
    <col min="4361" max="4363" width="3.75" style="446" customWidth="1"/>
    <col min="4364" max="4364" width="12.75" style="446" customWidth="1"/>
    <col min="4365" max="4365" width="51.125" style="446" customWidth="1"/>
    <col min="4366" max="4366" width="0" style="446" hidden="1" customWidth="1"/>
    <col min="4367" max="4367" width="18.75" style="446" customWidth="1"/>
    <col min="4368" max="4369" width="0" style="446" hidden="1"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608" width="10.625" style="446"/>
    <col min="4609" max="4616" width="0" style="446" hidden="1" customWidth="1"/>
    <col min="4617" max="4619" width="3.75" style="446" customWidth="1"/>
    <col min="4620" max="4620" width="12.75" style="446" customWidth="1"/>
    <col min="4621" max="4621" width="51.125" style="446" customWidth="1"/>
    <col min="4622" max="4622" width="0" style="446" hidden="1" customWidth="1"/>
    <col min="4623" max="4623" width="18.75" style="446" customWidth="1"/>
    <col min="4624" max="4625" width="0" style="446" hidden="1"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864" width="10.625" style="446"/>
    <col min="4865" max="4872" width="0" style="446" hidden="1" customWidth="1"/>
    <col min="4873" max="4875" width="3.75" style="446" customWidth="1"/>
    <col min="4876" max="4876" width="12.75" style="446" customWidth="1"/>
    <col min="4877" max="4877" width="51.125" style="446" customWidth="1"/>
    <col min="4878" max="4878" width="0" style="446" hidden="1" customWidth="1"/>
    <col min="4879" max="4879" width="18.75" style="446" customWidth="1"/>
    <col min="4880" max="4881" width="0" style="446" hidden="1"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5120" width="10.625" style="446"/>
    <col min="5121" max="5128" width="0" style="446" hidden="1" customWidth="1"/>
    <col min="5129" max="5131" width="3.75" style="446" customWidth="1"/>
    <col min="5132" max="5132" width="12.75" style="446" customWidth="1"/>
    <col min="5133" max="5133" width="51.125" style="446" customWidth="1"/>
    <col min="5134" max="5134" width="0" style="446" hidden="1" customWidth="1"/>
    <col min="5135" max="5135" width="18.75" style="446" customWidth="1"/>
    <col min="5136" max="5137" width="0" style="446" hidden="1"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376" width="10.625" style="446"/>
    <col min="5377" max="5384" width="0" style="446" hidden="1" customWidth="1"/>
    <col min="5385" max="5387" width="3.75" style="446" customWidth="1"/>
    <col min="5388" max="5388" width="12.75" style="446" customWidth="1"/>
    <col min="5389" max="5389" width="51.125" style="446" customWidth="1"/>
    <col min="5390" max="5390" width="0" style="446" hidden="1" customWidth="1"/>
    <col min="5391" max="5391" width="18.75" style="446" customWidth="1"/>
    <col min="5392" max="5393" width="0" style="446" hidden="1"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632" width="10.625" style="446"/>
    <col min="5633" max="5640" width="0" style="446" hidden="1" customWidth="1"/>
    <col min="5641" max="5643" width="3.75" style="446" customWidth="1"/>
    <col min="5644" max="5644" width="12.75" style="446" customWidth="1"/>
    <col min="5645" max="5645" width="51.125" style="446" customWidth="1"/>
    <col min="5646" max="5646" width="0" style="446" hidden="1" customWidth="1"/>
    <col min="5647" max="5647" width="18.75" style="446" customWidth="1"/>
    <col min="5648" max="5649" width="0" style="446" hidden="1"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888" width="10.625" style="446"/>
    <col min="5889" max="5896" width="0" style="446" hidden="1" customWidth="1"/>
    <col min="5897" max="5899" width="3.75" style="446" customWidth="1"/>
    <col min="5900" max="5900" width="12.75" style="446" customWidth="1"/>
    <col min="5901" max="5901" width="51.125" style="446" customWidth="1"/>
    <col min="5902" max="5902" width="0" style="446" hidden="1" customWidth="1"/>
    <col min="5903" max="5903" width="18.75" style="446" customWidth="1"/>
    <col min="5904" max="5905" width="0" style="446" hidden="1"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6144" width="10.625" style="446"/>
    <col min="6145" max="6152" width="0" style="446" hidden="1" customWidth="1"/>
    <col min="6153" max="6155" width="3.75" style="446" customWidth="1"/>
    <col min="6156" max="6156" width="12.75" style="446" customWidth="1"/>
    <col min="6157" max="6157" width="51.125" style="446" customWidth="1"/>
    <col min="6158" max="6158" width="0" style="446" hidden="1" customWidth="1"/>
    <col min="6159" max="6159" width="18.75" style="446" customWidth="1"/>
    <col min="6160" max="6161" width="0" style="446" hidden="1"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400" width="10.625" style="446"/>
    <col min="6401" max="6408" width="0" style="446" hidden="1" customWidth="1"/>
    <col min="6409" max="6411" width="3.75" style="446" customWidth="1"/>
    <col min="6412" max="6412" width="12.75" style="446" customWidth="1"/>
    <col min="6413" max="6413" width="51.125" style="446" customWidth="1"/>
    <col min="6414" max="6414" width="0" style="446" hidden="1" customWidth="1"/>
    <col min="6415" max="6415" width="18.75" style="446" customWidth="1"/>
    <col min="6416" max="6417" width="0" style="446" hidden="1"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656" width="10.625" style="446"/>
    <col min="6657" max="6664" width="0" style="446" hidden="1" customWidth="1"/>
    <col min="6665" max="6667" width="3.75" style="446" customWidth="1"/>
    <col min="6668" max="6668" width="12.75" style="446" customWidth="1"/>
    <col min="6669" max="6669" width="51.125" style="446" customWidth="1"/>
    <col min="6670" max="6670" width="0" style="446" hidden="1" customWidth="1"/>
    <col min="6671" max="6671" width="18.75" style="446" customWidth="1"/>
    <col min="6672" max="6673" width="0" style="446" hidden="1"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912" width="10.625" style="446"/>
    <col min="6913" max="6920" width="0" style="446" hidden="1" customWidth="1"/>
    <col min="6921" max="6923" width="3.75" style="446" customWidth="1"/>
    <col min="6924" max="6924" width="12.75" style="446" customWidth="1"/>
    <col min="6925" max="6925" width="51.125" style="446" customWidth="1"/>
    <col min="6926" max="6926" width="0" style="446" hidden="1" customWidth="1"/>
    <col min="6927" max="6927" width="18.75" style="446" customWidth="1"/>
    <col min="6928" max="6929" width="0" style="446" hidden="1"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7168" width="10.625" style="446"/>
    <col min="7169" max="7176" width="0" style="446" hidden="1" customWidth="1"/>
    <col min="7177" max="7179" width="3.75" style="446" customWidth="1"/>
    <col min="7180" max="7180" width="12.75" style="446" customWidth="1"/>
    <col min="7181" max="7181" width="51.125" style="446" customWidth="1"/>
    <col min="7182" max="7182" width="0" style="446" hidden="1" customWidth="1"/>
    <col min="7183" max="7183" width="18.75" style="446" customWidth="1"/>
    <col min="7184" max="7185" width="0" style="446" hidden="1"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424" width="10.625" style="446"/>
    <col min="7425" max="7432" width="0" style="446" hidden="1" customWidth="1"/>
    <col min="7433" max="7435" width="3.75" style="446" customWidth="1"/>
    <col min="7436" max="7436" width="12.75" style="446" customWidth="1"/>
    <col min="7437" max="7437" width="51.125" style="446" customWidth="1"/>
    <col min="7438" max="7438" width="0" style="446" hidden="1" customWidth="1"/>
    <col min="7439" max="7439" width="18.75" style="446" customWidth="1"/>
    <col min="7440" max="7441" width="0" style="446" hidden="1"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680" width="10.625" style="446"/>
    <col min="7681" max="7688" width="0" style="446" hidden="1" customWidth="1"/>
    <col min="7689" max="7691" width="3.75" style="446" customWidth="1"/>
    <col min="7692" max="7692" width="12.75" style="446" customWidth="1"/>
    <col min="7693" max="7693" width="51.125" style="446" customWidth="1"/>
    <col min="7694" max="7694" width="0" style="446" hidden="1" customWidth="1"/>
    <col min="7695" max="7695" width="18.75" style="446" customWidth="1"/>
    <col min="7696" max="7697" width="0" style="446" hidden="1"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936" width="10.625" style="446"/>
    <col min="7937" max="7944" width="0" style="446" hidden="1" customWidth="1"/>
    <col min="7945" max="7947" width="3.75" style="446" customWidth="1"/>
    <col min="7948" max="7948" width="12.75" style="446" customWidth="1"/>
    <col min="7949" max="7949" width="51.125" style="446" customWidth="1"/>
    <col min="7950" max="7950" width="0" style="446" hidden="1" customWidth="1"/>
    <col min="7951" max="7951" width="18.75" style="446" customWidth="1"/>
    <col min="7952" max="7953" width="0" style="446" hidden="1"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8192" width="10.625" style="446"/>
    <col min="8193" max="8200" width="0" style="446" hidden="1" customWidth="1"/>
    <col min="8201" max="8203" width="3.75" style="446" customWidth="1"/>
    <col min="8204" max="8204" width="12.75" style="446" customWidth="1"/>
    <col min="8205" max="8205" width="51.125" style="446" customWidth="1"/>
    <col min="8206" max="8206" width="0" style="446" hidden="1" customWidth="1"/>
    <col min="8207" max="8207" width="18.75" style="446" customWidth="1"/>
    <col min="8208" max="8209" width="0" style="446" hidden="1"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448" width="10.625" style="446"/>
    <col min="8449" max="8456" width="0" style="446" hidden="1" customWidth="1"/>
    <col min="8457" max="8459" width="3.75" style="446" customWidth="1"/>
    <col min="8460" max="8460" width="12.75" style="446" customWidth="1"/>
    <col min="8461" max="8461" width="51.125" style="446" customWidth="1"/>
    <col min="8462" max="8462" width="0" style="446" hidden="1" customWidth="1"/>
    <col min="8463" max="8463" width="18.75" style="446" customWidth="1"/>
    <col min="8464" max="8465" width="0" style="446" hidden="1"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704" width="10.625" style="446"/>
    <col min="8705" max="8712" width="0" style="446" hidden="1" customWidth="1"/>
    <col min="8713" max="8715" width="3.75" style="446" customWidth="1"/>
    <col min="8716" max="8716" width="12.75" style="446" customWidth="1"/>
    <col min="8717" max="8717" width="51.125" style="446" customWidth="1"/>
    <col min="8718" max="8718" width="0" style="446" hidden="1" customWidth="1"/>
    <col min="8719" max="8719" width="18.75" style="446" customWidth="1"/>
    <col min="8720" max="8721" width="0" style="446" hidden="1"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960" width="10.625" style="446"/>
    <col min="8961" max="8968" width="0" style="446" hidden="1" customWidth="1"/>
    <col min="8969" max="8971" width="3.75" style="446" customWidth="1"/>
    <col min="8972" max="8972" width="12.75" style="446" customWidth="1"/>
    <col min="8973" max="8973" width="51.125" style="446" customWidth="1"/>
    <col min="8974" max="8974" width="0" style="446" hidden="1" customWidth="1"/>
    <col min="8975" max="8975" width="18.75" style="446" customWidth="1"/>
    <col min="8976" max="8977" width="0" style="446" hidden="1"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9216" width="10.625" style="446"/>
    <col min="9217" max="9224" width="0" style="446" hidden="1" customWidth="1"/>
    <col min="9225" max="9227" width="3.75" style="446" customWidth="1"/>
    <col min="9228" max="9228" width="12.75" style="446" customWidth="1"/>
    <col min="9229" max="9229" width="51.125" style="446" customWidth="1"/>
    <col min="9230" max="9230" width="0" style="446" hidden="1" customWidth="1"/>
    <col min="9231" max="9231" width="18.75" style="446" customWidth="1"/>
    <col min="9232" max="9233" width="0" style="446" hidden="1"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472" width="10.625" style="446"/>
    <col min="9473" max="9480" width="0" style="446" hidden="1" customWidth="1"/>
    <col min="9481" max="9483" width="3.75" style="446" customWidth="1"/>
    <col min="9484" max="9484" width="12.75" style="446" customWidth="1"/>
    <col min="9485" max="9485" width="51.125" style="446" customWidth="1"/>
    <col min="9486" max="9486" width="0" style="446" hidden="1" customWidth="1"/>
    <col min="9487" max="9487" width="18.75" style="446" customWidth="1"/>
    <col min="9488" max="9489" width="0" style="446" hidden="1"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728" width="10.625" style="446"/>
    <col min="9729" max="9736" width="0" style="446" hidden="1" customWidth="1"/>
    <col min="9737" max="9739" width="3.75" style="446" customWidth="1"/>
    <col min="9740" max="9740" width="12.75" style="446" customWidth="1"/>
    <col min="9741" max="9741" width="51.125" style="446" customWidth="1"/>
    <col min="9742" max="9742" width="0" style="446" hidden="1" customWidth="1"/>
    <col min="9743" max="9743" width="18.75" style="446" customWidth="1"/>
    <col min="9744" max="9745" width="0" style="446" hidden="1"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984" width="10.625" style="446"/>
    <col min="9985" max="9992" width="0" style="446" hidden="1" customWidth="1"/>
    <col min="9993" max="9995" width="3.75" style="446" customWidth="1"/>
    <col min="9996" max="9996" width="12.75" style="446" customWidth="1"/>
    <col min="9997" max="9997" width="51.125" style="446" customWidth="1"/>
    <col min="9998" max="9998" width="0" style="446" hidden="1" customWidth="1"/>
    <col min="9999" max="9999" width="18.75" style="446" customWidth="1"/>
    <col min="10000" max="10001" width="0" style="446" hidden="1"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240" width="10.625" style="446"/>
    <col min="10241" max="10248" width="0" style="446" hidden="1" customWidth="1"/>
    <col min="10249" max="10251" width="3.75" style="446" customWidth="1"/>
    <col min="10252" max="10252" width="12.75" style="446" customWidth="1"/>
    <col min="10253" max="10253" width="51.125" style="446" customWidth="1"/>
    <col min="10254" max="10254" width="0" style="446" hidden="1" customWidth="1"/>
    <col min="10255" max="10255" width="18.75" style="446" customWidth="1"/>
    <col min="10256" max="10257" width="0" style="446" hidden="1"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496" width="10.625" style="446"/>
    <col min="10497" max="10504" width="0" style="446" hidden="1" customWidth="1"/>
    <col min="10505" max="10507" width="3.75" style="446" customWidth="1"/>
    <col min="10508" max="10508" width="12.75" style="446" customWidth="1"/>
    <col min="10509" max="10509" width="51.125" style="446" customWidth="1"/>
    <col min="10510" max="10510" width="0" style="446" hidden="1" customWidth="1"/>
    <col min="10511" max="10511" width="18.75" style="446" customWidth="1"/>
    <col min="10512" max="10513" width="0" style="446" hidden="1"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752" width="10.625" style="446"/>
    <col min="10753" max="10760" width="0" style="446" hidden="1" customWidth="1"/>
    <col min="10761" max="10763" width="3.75" style="446" customWidth="1"/>
    <col min="10764" max="10764" width="12.75" style="446" customWidth="1"/>
    <col min="10765" max="10765" width="51.125" style="446" customWidth="1"/>
    <col min="10766" max="10766" width="0" style="446" hidden="1" customWidth="1"/>
    <col min="10767" max="10767" width="18.75" style="446" customWidth="1"/>
    <col min="10768" max="10769" width="0" style="446" hidden="1"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1008" width="10.625" style="446"/>
    <col min="11009" max="11016" width="0" style="446" hidden="1" customWidth="1"/>
    <col min="11017" max="11019" width="3.75" style="446" customWidth="1"/>
    <col min="11020" max="11020" width="12.75" style="446" customWidth="1"/>
    <col min="11021" max="11021" width="51.125" style="446" customWidth="1"/>
    <col min="11022" max="11022" width="0" style="446" hidden="1" customWidth="1"/>
    <col min="11023" max="11023" width="18.75" style="446" customWidth="1"/>
    <col min="11024" max="11025" width="0" style="446" hidden="1"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264" width="10.625" style="446"/>
    <col min="11265" max="11272" width="0" style="446" hidden="1" customWidth="1"/>
    <col min="11273" max="11275" width="3.75" style="446" customWidth="1"/>
    <col min="11276" max="11276" width="12.75" style="446" customWidth="1"/>
    <col min="11277" max="11277" width="51.125" style="446" customWidth="1"/>
    <col min="11278" max="11278" width="0" style="446" hidden="1" customWidth="1"/>
    <col min="11279" max="11279" width="18.75" style="446" customWidth="1"/>
    <col min="11280" max="11281" width="0" style="446" hidden="1"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520" width="10.625" style="446"/>
    <col min="11521" max="11528" width="0" style="446" hidden="1" customWidth="1"/>
    <col min="11529" max="11531" width="3.75" style="446" customWidth="1"/>
    <col min="11532" max="11532" width="12.75" style="446" customWidth="1"/>
    <col min="11533" max="11533" width="51.125" style="446" customWidth="1"/>
    <col min="11534" max="11534" width="0" style="446" hidden="1" customWidth="1"/>
    <col min="11535" max="11535" width="18.75" style="446" customWidth="1"/>
    <col min="11536" max="11537" width="0" style="446" hidden="1"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776" width="10.625" style="446"/>
    <col min="11777" max="11784" width="0" style="446" hidden="1" customWidth="1"/>
    <col min="11785" max="11787" width="3.75" style="446" customWidth="1"/>
    <col min="11788" max="11788" width="12.75" style="446" customWidth="1"/>
    <col min="11789" max="11789" width="51.125" style="446" customWidth="1"/>
    <col min="11790" max="11790" width="0" style="446" hidden="1" customWidth="1"/>
    <col min="11791" max="11791" width="18.75" style="446" customWidth="1"/>
    <col min="11792" max="11793" width="0" style="446" hidden="1"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2032" width="10.625" style="446"/>
    <col min="12033" max="12040" width="0" style="446" hidden="1" customWidth="1"/>
    <col min="12041" max="12043" width="3.75" style="446" customWidth="1"/>
    <col min="12044" max="12044" width="12.75" style="446" customWidth="1"/>
    <col min="12045" max="12045" width="51.125" style="446" customWidth="1"/>
    <col min="12046" max="12046" width="0" style="446" hidden="1" customWidth="1"/>
    <col min="12047" max="12047" width="18.75" style="446" customWidth="1"/>
    <col min="12048" max="12049" width="0" style="446" hidden="1"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288" width="10.625" style="446"/>
    <col min="12289" max="12296" width="0" style="446" hidden="1" customWidth="1"/>
    <col min="12297" max="12299" width="3.75" style="446" customWidth="1"/>
    <col min="12300" max="12300" width="12.75" style="446" customWidth="1"/>
    <col min="12301" max="12301" width="51.125" style="446" customWidth="1"/>
    <col min="12302" max="12302" width="0" style="446" hidden="1" customWidth="1"/>
    <col min="12303" max="12303" width="18.75" style="446" customWidth="1"/>
    <col min="12304" max="12305" width="0" style="446" hidden="1"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544" width="10.625" style="446"/>
    <col min="12545" max="12552" width="0" style="446" hidden="1" customWidth="1"/>
    <col min="12553" max="12555" width="3.75" style="446" customWidth="1"/>
    <col min="12556" max="12556" width="12.75" style="446" customWidth="1"/>
    <col min="12557" max="12557" width="51.125" style="446" customWidth="1"/>
    <col min="12558" max="12558" width="0" style="446" hidden="1" customWidth="1"/>
    <col min="12559" max="12559" width="18.75" style="446" customWidth="1"/>
    <col min="12560" max="12561" width="0" style="446" hidden="1"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800" width="10.625" style="446"/>
    <col min="12801" max="12808" width="0" style="446" hidden="1" customWidth="1"/>
    <col min="12809" max="12811" width="3.75" style="446" customWidth="1"/>
    <col min="12812" max="12812" width="12.75" style="446" customWidth="1"/>
    <col min="12813" max="12813" width="51.125" style="446" customWidth="1"/>
    <col min="12814" max="12814" width="0" style="446" hidden="1" customWidth="1"/>
    <col min="12815" max="12815" width="18.75" style="446" customWidth="1"/>
    <col min="12816" max="12817" width="0" style="446" hidden="1"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3056" width="10.625" style="446"/>
    <col min="13057" max="13064" width="0" style="446" hidden="1" customWidth="1"/>
    <col min="13065" max="13067" width="3.75" style="446" customWidth="1"/>
    <col min="13068" max="13068" width="12.75" style="446" customWidth="1"/>
    <col min="13069" max="13069" width="51.125" style="446" customWidth="1"/>
    <col min="13070" max="13070" width="0" style="446" hidden="1" customWidth="1"/>
    <col min="13071" max="13071" width="18.75" style="446" customWidth="1"/>
    <col min="13072" max="13073" width="0" style="446" hidden="1"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312" width="10.625" style="446"/>
    <col min="13313" max="13320" width="0" style="446" hidden="1" customWidth="1"/>
    <col min="13321" max="13323" width="3.75" style="446" customWidth="1"/>
    <col min="13324" max="13324" width="12.75" style="446" customWidth="1"/>
    <col min="13325" max="13325" width="51.125" style="446" customWidth="1"/>
    <col min="13326" max="13326" width="0" style="446" hidden="1" customWidth="1"/>
    <col min="13327" max="13327" width="18.75" style="446" customWidth="1"/>
    <col min="13328" max="13329" width="0" style="446" hidden="1"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568" width="10.625" style="446"/>
    <col min="13569" max="13576" width="0" style="446" hidden="1" customWidth="1"/>
    <col min="13577" max="13579" width="3.75" style="446" customWidth="1"/>
    <col min="13580" max="13580" width="12.75" style="446" customWidth="1"/>
    <col min="13581" max="13581" width="51.125" style="446" customWidth="1"/>
    <col min="13582" max="13582" width="0" style="446" hidden="1" customWidth="1"/>
    <col min="13583" max="13583" width="18.75" style="446" customWidth="1"/>
    <col min="13584" max="13585" width="0" style="446" hidden="1"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824" width="10.625" style="446"/>
    <col min="13825" max="13832" width="0" style="446" hidden="1" customWidth="1"/>
    <col min="13833" max="13835" width="3.75" style="446" customWidth="1"/>
    <col min="13836" max="13836" width="12.75" style="446" customWidth="1"/>
    <col min="13837" max="13837" width="51.125" style="446" customWidth="1"/>
    <col min="13838" max="13838" width="0" style="446" hidden="1" customWidth="1"/>
    <col min="13839" max="13839" width="18.75" style="446" customWidth="1"/>
    <col min="13840" max="13841" width="0" style="446" hidden="1"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4080" width="10.625" style="446"/>
    <col min="14081" max="14088" width="0" style="446" hidden="1" customWidth="1"/>
    <col min="14089" max="14091" width="3.75" style="446" customWidth="1"/>
    <col min="14092" max="14092" width="12.75" style="446" customWidth="1"/>
    <col min="14093" max="14093" width="51.125" style="446" customWidth="1"/>
    <col min="14094" max="14094" width="0" style="446" hidden="1" customWidth="1"/>
    <col min="14095" max="14095" width="18.75" style="446" customWidth="1"/>
    <col min="14096" max="14097" width="0" style="446" hidden="1"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336" width="10.625" style="446"/>
    <col min="14337" max="14344" width="0" style="446" hidden="1" customWidth="1"/>
    <col min="14345" max="14347" width="3.75" style="446" customWidth="1"/>
    <col min="14348" max="14348" width="12.75" style="446" customWidth="1"/>
    <col min="14349" max="14349" width="51.125" style="446" customWidth="1"/>
    <col min="14350" max="14350" width="0" style="446" hidden="1" customWidth="1"/>
    <col min="14351" max="14351" width="18.75" style="446" customWidth="1"/>
    <col min="14352" max="14353" width="0" style="446" hidden="1"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592" width="10.625" style="446"/>
    <col min="14593" max="14600" width="0" style="446" hidden="1" customWidth="1"/>
    <col min="14601" max="14603" width="3.75" style="446" customWidth="1"/>
    <col min="14604" max="14604" width="12.75" style="446" customWidth="1"/>
    <col min="14605" max="14605" width="51.125" style="446" customWidth="1"/>
    <col min="14606" max="14606" width="0" style="446" hidden="1" customWidth="1"/>
    <col min="14607" max="14607" width="18.75" style="446" customWidth="1"/>
    <col min="14608" max="14609" width="0" style="446" hidden="1"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848" width="10.625" style="446"/>
    <col min="14849" max="14856" width="0" style="446" hidden="1" customWidth="1"/>
    <col min="14857" max="14859" width="3.75" style="446" customWidth="1"/>
    <col min="14860" max="14860" width="12.75" style="446" customWidth="1"/>
    <col min="14861" max="14861" width="51.125" style="446" customWidth="1"/>
    <col min="14862" max="14862" width="0" style="446" hidden="1" customWidth="1"/>
    <col min="14863" max="14863" width="18.75" style="446" customWidth="1"/>
    <col min="14864" max="14865" width="0" style="446" hidden="1"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5104" width="10.625" style="446"/>
    <col min="15105" max="15112" width="0" style="446" hidden="1" customWidth="1"/>
    <col min="15113" max="15115" width="3.75" style="446" customWidth="1"/>
    <col min="15116" max="15116" width="12.75" style="446" customWidth="1"/>
    <col min="15117" max="15117" width="51.125" style="446" customWidth="1"/>
    <col min="15118" max="15118" width="0" style="446" hidden="1" customWidth="1"/>
    <col min="15119" max="15119" width="18.75" style="446" customWidth="1"/>
    <col min="15120" max="15121" width="0" style="446" hidden="1"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360" width="10.625" style="446"/>
    <col min="15361" max="15368" width="0" style="446" hidden="1" customWidth="1"/>
    <col min="15369" max="15371" width="3.75" style="446" customWidth="1"/>
    <col min="15372" max="15372" width="12.75" style="446" customWidth="1"/>
    <col min="15373" max="15373" width="51.125" style="446" customWidth="1"/>
    <col min="15374" max="15374" width="0" style="446" hidden="1" customWidth="1"/>
    <col min="15375" max="15375" width="18.75" style="446" customWidth="1"/>
    <col min="15376" max="15377" width="0" style="446" hidden="1"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616" width="10.625" style="446"/>
    <col min="15617" max="15624" width="0" style="446" hidden="1" customWidth="1"/>
    <col min="15625" max="15627" width="3.75" style="446" customWidth="1"/>
    <col min="15628" max="15628" width="12.75" style="446" customWidth="1"/>
    <col min="15629" max="15629" width="51.125" style="446" customWidth="1"/>
    <col min="15630" max="15630" width="0" style="446" hidden="1" customWidth="1"/>
    <col min="15631" max="15631" width="18.75" style="446" customWidth="1"/>
    <col min="15632" max="15633" width="0" style="446" hidden="1"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872" width="10.625" style="446"/>
    <col min="15873" max="15880" width="0" style="446" hidden="1" customWidth="1"/>
    <col min="15881" max="15883" width="3.75" style="446" customWidth="1"/>
    <col min="15884" max="15884" width="12.75" style="446" customWidth="1"/>
    <col min="15885" max="15885" width="51.125" style="446" customWidth="1"/>
    <col min="15886" max="15886" width="0" style="446" hidden="1" customWidth="1"/>
    <col min="15887" max="15887" width="18.75" style="446" customWidth="1"/>
    <col min="15888" max="15889" width="0" style="446" hidden="1"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6128" width="10.625" style="446"/>
    <col min="16129" max="16136" width="0" style="446" hidden="1" customWidth="1"/>
    <col min="16137" max="16139" width="3.75" style="446" customWidth="1"/>
    <col min="16140" max="16140" width="12.75" style="446" customWidth="1"/>
    <col min="16141" max="16141" width="51.125" style="446" customWidth="1"/>
    <col min="16142" max="16142" width="0" style="446" hidden="1" customWidth="1"/>
    <col min="16143" max="16143" width="18.75" style="446" customWidth="1"/>
    <col min="16144" max="16145" width="0" style="446" hidden="1"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384" width="10.625" style="446"/>
  </cols>
  <sheetData>
    <row r="1" spans="1:33" hidden="1"/>
    <row r="2" spans="1:33" hidden="1"/>
    <row r="3" spans="1:33" hidden="1"/>
    <row r="4" spans="1:33" ht="3.15" customHeight="1">
      <c r="J4" s="451"/>
      <c r="K4" s="451"/>
      <c r="L4" s="447"/>
      <c r="M4" s="447"/>
      <c r="N4" s="447"/>
      <c r="O4" s="454"/>
      <c r="P4" s="454"/>
      <c r="Q4" s="454"/>
      <c r="R4" s="454"/>
      <c r="S4" s="454"/>
      <c r="T4" s="454"/>
      <c r="U4" s="447"/>
    </row>
    <row r="5" spans="1:33" ht="26.1" customHeight="1">
      <c r="J5" s="451"/>
      <c r="K5" s="451"/>
      <c r="L5" s="1294" t="s">
        <v>717</v>
      </c>
      <c r="M5" s="1294"/>
      <c r="N5" s="1294"/>
      <c r="O5" s="1294"/>
      <c r="P5" s="1294"/>
      <c r="Q5" s="1294"/>
      <c r="R5" s="1294"/>
      <c r="S5" s="1294"/>
      <c r="T5" s="1294"/>
      <c r="U5" s="467"/>
    </row>
    <row r="6" spans="1:33" ht="3.15" customHeight="1">
      <c r="J6" s="451"/>
      <c r="K6" s="451"/>
      <c r="L6" s="447"/>
      <c r="M6" s="447"/>
      <c r="N6" s="447"/>
      <c r="O6" s="450"/>
      <c r="P6" s="450"/>
      <c r="Q6" s="450"/>
      <c r="R6" s="450"/>
      <c r="S6" s="450"/>
      <c r="T6" s="450"/>
      <c r="U6" s="447"/>
    </row>
    <row r="7" spans="1:33"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3" s="461" customFormat="1" ht="22.8">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551"/>
      <c r="V8" s="551"/>
      <c r="W8" s="489"/>
      <c r="X8" s="475"/>
      <c r="Y8" s="475"/>
      <c r="Z8" s="475"/>
      <c r="AA8" s="475"/>
      <c r="AB8" s="475"/>
      <c r="AC8" s="475"/>
      <c r="AD8" s="475"/>
      <c r="AE8" s="475"/>
      <c r="AF8" s="475"/>
      <c r="AG8" s="475"/>
    </row>
    <row r="9" spans="1:33" s="461" customFormat="1" ht="22.8">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551"/>
      <c r="V9" s="551"/>
      <c r="W9" s="489"/>
      <c r="X9" s="475"/>
      <c r="Y9" s="475"/>
      <c r="Z9" s="475"/>
      <c r="AA9" s="475"/>
      <c r="AB9" s="475"/>
      <c r="AC9" s="475"/>
      <c r="AD9" s="475"/>
      <c r="AE9" s="475"/>
      <c r="AF9" s="475"/>
      <c r="AG9" s="475"/>
    </row>
    <row r="10" spans="1:33"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3" s="461" customFormat="1" ht="11.4"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1"/>
      <c r="P12" s="1321"/>
      <c r="Q12" s="1321"/>
      <c r="R12" s="1321"/>
      <c r="S12" s="1321"/>
      <c r="T12" s="1321"/>
      <c r="U12" s="1321"/>
    </row>
    <row r="13" spans="1:33">
      <c r="J13" s="451"/>
      <c r="K13" s="451"/>
      <c r="L13" s="1227" t="s">
        <v>445</v>
      </c>
      <c r="M13" s="1227"/>
      <c r="N13" s="1227"/>
      <c r="O13" s="1227"/>
      <c r="P13" s="1227"/>
      <c r="Q13" s="1227"/>
      <c r="R13" s="1227"/>
      <c r="S13" s="1227"/>
      <c r="T13" s="1227"/>
      <c r="U13" s="1227"/>
      <c r="V13" s="1227"/>
      <c r="W13" s="1227" t="s">
        <v>446</v>
      </c>
    </row>
    <row r="14" spans="1:33" ht="14.25" customHeight="1">
      <c r="J14" s="451"/>
      <c r="K14" s="451"/>
      <c r="L14" s="1308" t="s">
        <v>91</v>
      </c>
      <c r="M14" s="1308" t="s">
        <v>602</v>
      </c>
      <c r="N14" s="444"/>
      <c r="O14" s="1309" t="s">
        <v>604</v>
      </c>
      <c r="P14" s="1310"/>
      <c r="Q14" s="1310"/>
      <c r="R14" s="1310"/>
      <c r="S14" s="1310"/>
      <c r="T14" s="1311"/>
      <c r="U14" s="1291" t="s">
        <v>339</v>
      </c>
      <c r="V14" s="1320" t="s">
        <v>274</v>
      </c>
      <c r="W14" s="1227"/>
    </row>
    <row r="15" spans="1:33" ht="14.25" customHeight="1">
      <c r="J15" s="451"/>
      <c r="K15" s="451"/>
      <c r="L15" s="1308"/>
      <c r="M15" s="1308"/>
      <c r="N15" s="443"/>
      <c r="O15" s="1314" t="s">
        <v>603</v>
      </c>
      <c r="P15" s="624"/>
      <c r="Q15" s="624"/>
      <c r="R15" s="1289" t="s">
        <v>615</v>
      </c>
      <c r="S15" s="1289"/>
      <c r="T15" s="1290"/>
      <c r="U15" s="1292"/>
      <c r="V15" s="1320"/>
      <c r="W15" s="1227"/>
    </row>
    <row r="16" spans="1:33" ht="30.75" customHeight="1">
      <c r="J16" s="451"/>
      <c r="K16" s="451"/>
      <c r="L16" s="1308"/>
      <c r="M16" s="1308"/>
      <c r="N16" s="442"/>
      <c r="O16" s="1315"/>
      <c r="P16" s="622"/>
      <c r="Q16" s="623"/>
      <c r="R16" s="506" t="s">
        <v>273</v>
      </c>
      <c r="S16" s="1303" t="s">
        <v>272</v>
      </c>
      <c r="T16" s="1304"/>
      <c r="U16" s="1293"/>
      <c r="V16" s="1320"/>
      <c r="W16" s="1227"/>
    </row>
    <row r="17" spans="1:33">
      <c r="J17" s="451"/>
      <c r="K17" s="459">
        <v>1</v>
      </c>
      <c r="L17" s="606" t="s">
        <v>92</v>
      </c>
      <c r="M17" s="606" t="s">
        <v>48</v>
      </c>
      <c r="N17" s="479" t="s">
        <v>48</v>
      </c>
      <c r="O17" s="607">
        <f ca="1">OFFSET(O17,0,-1)+1</f>
        <v>3</v>
      </c>
      <c r="P17" s="608">
        <f ca="1">OFFSET(P17,0,-1)</f>
        <v>3</v>
      </c>
      <c r="Q17" s="608">
        <f ca="1">OFFSET(Q17,0,-1)</f>
        <v>3</v>
      </c>
      <c r="R17" s="607">
        <f ca="1">OFFSET(R17,0,-1)+1</f>
        <v>4</v>
      </c>
      <c r="S17" s="1323">
        <f ca="1">OFFSET(S17,0,-1)+1</f>
        <v>5</v>
      </c>
      <c r="T17" s="1323"/>
      <c r="U17" s="607">
        <f ca="1">OFFSET(U17,0,-2)+1</f>
        <v>6</v>
      </c>
      <c r="V17" s="608">
        <f ca="1">OFFSET(V17,0,-1)</f>
        <v>6</v>
      </c>
      <c r="W17" s="607">
        <f ca="1">OFFSET(W17,0,-1)+1</f>
        <v>7</v>
      </c>
    </row>
    <row r="18" spans="1:33" ht="22.8">
      <c r="A18" s="1279">
        <v>1</v>
      </c>
      <c r="B18" s="849"/>
      <c r="C18" s="849"/>
      <c r="D18" s="849"/>
      <c r="E18" s="850"/>
      <c r="F18" s="851"/>
      <c r="G18" s="851"/>
      <c r="H18" s="851"/>
      <c r="I18" s="852"/>
      <c r="J18" s="847"/>
      <c r="K18" s="854"/>
      <c r="L18" s="562">
        <f>mergeValue(A18)</f>
        <v>1</v>
      </c>
      <c r="M18" s="610" t="s">
        <v>19</v>
      </c>
      <c r="N18" s="549"/>
      <c r="O18" s="1322"/>
      <c r="P18" s="1322"/>
      <c r="Q18" s="1322"/>
      <c r="R18" s="1322"/>
      <c r="S18" s="1322"/>
      <c r="T18" s="1322"/>
      <c r="U18" s="1322"/>
      <c r="V18" s="1322"/>
      <c r="W18" s="1129" t="s">
        <v>718</v>
      </c>
    </row>
    <row r="19" spans="1:33" ht="34.200000000000003">
      <c r="A19" s="1279"/>
      <c r="B19" s="1279">
        <v>1</v>
      </c>
      <c r="C19" s="849"/>
      <c r="D19" s="849"/>
      <c r="E19" s="851"/>
      <c r="F19" s="851"/>
      <c r="G19" s="851"/>
      <c r="H19" s="851"/>
      <c r="I19" s="846"/>
      <c r="J19" s="845"/>
      <c r="K19" s="848"/>
      <c r="L19" s="562" t="str">
        <f>mergeValue(A19) &amp;"."&amp; mergeValue(B19)</f>
        <v>1.1</v>
      </c>
      <c r="M19" s="516" t="s">
        <v>15</v>
      </c>
      <c r="N19" s="549"/>
      <c r="O19" s="1322"/>
      <c r="P19" s="1322"/>
      <c r="Q19" s="1322"/>
      <c r="R19" s="1322"/>
      <c r="S19" s="1322"/>
      <c r="T19" s="1322"/>
      <c r="U19" s="1322"/>
      <c r="V19" s="1322"/>
      <c r="W19" s="1129" t="s">
        <v>459</v>
      </c>
    </row>
    <row r="20" spans="1:33" ht="22.8">
      <c r="A20" s="1279"/>
      <c r="B20" s="1279"/>
      <c r="C20" s="1279">
        <v>1</v>
      </c>
      <c r="D20" s="849"/>
      <c r="E20" s="851"/>
      <c r="F20" s="851"/>
      <c r="G20" s="851"/>
      <c r="H20" s="851"/>
      <c r="I20" s="853"/>
      <c r="J20" s="845"/>
      <c r="K20" s="848"/>
      <c r="L20" s="562" t="str">
        <f>mergeValue(A20) &amp;"."&amp; mergeValue(B20)&amp;"."&amp; mergeValue(C20)</f>
        <v>1.1.1</v>
      </c>
      <c r="M20" s="517" t="s">
        <v>7</v>
      </c>
      <c r="N20" s="549"/>
      <c r="O20" s="1322"/>
      <c r="P20" s="1322"/>
      <c r="Q20" s="1322"/>
      <c r="R20" s="1322"/>
      <c r="S20" s="1322"/>
      <c r="T20" s="1322"/>
      <c r="U20" s="1322"/>
      <c r="V20" s="1322"/>
      <c r="W20" s="1129" t="s">
        <v>600</v>
      </c>
    </row>
    <row r="21" spans="1:33" ht="22.8">
      <c r="A21" s="1279"/>
      <c r="B21" s="1279"/>
      <c r="C21" s="1279"/>
      <c r="D21" s="1279">
        <v>1</v>
      </c>
      <c r="E21" s="851"/>
      <c r="F21" s="851"/>
      <c r="G21" s="851"/>
      <c r="H21" s="851"/>
      <c r="I21" s="853"/>
      <c r="J21" s="845"/>
      <c r="K21" s="848"/>
      <c r="L21" s="562" t="str">
        <f>mergeValue(A21) &amp;"."&amp; mergeValue(B21)&amp;"."&amp; mergeValue(C21)&amp;"."&amp; mergeValue(D21)</f>
        <v>1.1.1.1</v>
      </c>
      <c r="M21" s="518" t="s">
        <v>21</v>
      </c>
      <c r="N21" s="549"/>
      <c r="O21" s="1322"/>
      <c r="P21" s="1322"/>
      <c r="Q21" s="1322"/>
      <c r="R21" s="1322"/>
      <c r="S21" s="1322"/>
      <c r="T21" s="1322"/>
      <c r="U21" s="1322"/>
      <c r="V21" s="1322"/>
      <c r="W21" s="1129" t="s">
        <v>601</v>
      </c>
    </row>
    <row r="22" spans="1:33" ht="79.8">
      <c r="A22" s="1279"/>
      <c r="B22" s="1279"/>
      <c r="C22" s="1279"/>
      <c r="D22" s="1279"/>
      <c r="E22" s="1279">
        <v>1</v>
      </c>
      <c r="F22" s="851"/>
      <c r="G22" s="851"/>
      <c r="H22" s="849">
        <v>1</v>
      </c>
      <c r="I22" s="1279">
        <v>1</v>
      </c>
      <c r="J22" s="851"/>
      <c r="K22" s="856"/>
      <c r="L22" s="562" t="str">
        <f>mergeValue(A22) &amp;"."&amp; mergeValue(B22)&amp;"."&amp; mergeValue(C22)&amp;"."&amp; mergeValue(D22)&amp;"."&amp; mergeValue(E22)</f>
        <v>1.1.1.1.1</v>
      </c>
      <c r="M22" s="524" t="s">
        <v>8</v>
      </c>
      <c r="N22" s="550"/>
      <c r="O22" s="1281"/>
      <c r="P22" s="1281"/>
      <c r="Q22" s="1281"/>
      <c r="R22" s="1281"/>
      <c r="S22" s="1281"/>
      <c r="T22" s="1281"/>
      <c r="U22" s="1281"/>
      <c r="V22" s="1281"/>
      <c r="W22" s="1129" t="s">
        <v>719</v>
      </c>
    </row>
    <row r="23" spans="1:33" ht="45.6">
      <c r="A23" s="1279"/>
      <c r="B23" s="1279"/>
      <c r="C23" s="1279"/>
      <c r="D23" s="1279"/>
      <c r="E23" s="1279"/>
      <c r="F23" s="1279">
        <v>1</v>
      </c>
      <c r="G23" s="849"/>
      <c r="H23" s="849"/>
      <c r="I23" s="1279"/>
      <c r="J23" s="1279">
        <v>1</v>
      </c>
      <c r="K23" s="857"/>
      <c r="L23" s="562" t="str">
        <f>mergeValue(A23) &amp;"."&amp; mergeValue(B23)&amp;"."&amp; mergeValue(C23)&amp;"."&amp; mergeValue(D23)&amp;"."&amp; mergeValue(E23)&amp;"."&amp; mergeValue(F23)</f>
        <v>1.1.1.1.1.1</v>
      </c>
      <c r="M23" s="525" t="s">
        <v>9</v>
      </c>
      <c r="N23" s="550"/>
      <c r="O23" s="1282"/>
      <c r="P23" s="1283"/>
      <c r="Q23" s="1283"/>
      <c r="R23" s="1283"/>
      <c r="S23" s="1283"/>
      <c r="T23" s="1283"/>
      <c r="U23" s="1283"/>
      <c r="V23" s="1284"/>
      <c r="W23" s="1129" t="s">
        <v>720</v>
      </c>
      <c r="Y23" s="474" t="str">
        <f>strCheckUnique(Z23:Z26)</f>
        <v/>
      </c>
      <c r="AA23" s="474" t="str">
        <f>IF(O23="","",O23 &amp; ":_")</f>
        <v/>
      </c>
    </row>
    <row r="24" spans="1:33" ht="122.1" customHeight="1">
      <c r="A24" s="1279"/>
      <c r="B24" s="1279"/>
      <c r="C24" s="1279"/>
      <c r="D24" s="1279"/>
      <c r="E24" s="1279"/>
      <c r="F24" s="1279"/>
      <c r="G24" s="849">
        <v>1</v>
      </c>
      <c r="H24" s="849"/>
      <c r="I24" s="1279"/>
      <c r="J24" s="1279"/>
      <c r="K24" s="857">
        <v>1</v>
      </c>
      <c r="L24" s="562" t="str">
        <f>mergeValue(A24) &amp;"."&amp; mergeValue(B24)&amp;"."&amp; mergeValue(C24)&amp;"."&amp; mergeValue(D24)&amp;"."&amp; mergeValue(E24)&amp;"."&amp; mergeValue(F24)&amp;"."&amp; mergeValue(G24)</f>
        <v>1.1.1.1.1.1.1</v>
      </c>
      <c r="M24" s="1088"/>
      <c r="N24" s="555"/>
      <c r="O24" s="1103"/>
      <c r="P24" s="532"/>
      <c r="Q24" s="532"/>
      <c r="R24" s="1285"/>
      <c r="S24" s="1287" t="s">
        <v>83</v>
      </c>
      <c r="T24" s="1285"/>
      <c r="U24" s="1287" t="s">
        <v>84</v>
      </c>
      <c r="V24" s="547"/>
      <c r="W24" s="1297" t="s">
        <v>721</v>
      </c>
      <c r="X24" s="470" t="str">
        <f>strCheckDate(O25:V25)</f>
        <v/>
      </c>
      <c r="Y24" s="474"/>
      <c r="Z24" s="474" t="str">
        <f>IF(M24="","",M24 )</f>
        <v/>
      </c>
      <c r="AA24" s="474"/>
      <c r="AB24" s="474"/>
      <c r="AC24" s="474"/>
    </row>
    <row r="25" spans="1:33" ht="11.4" hidden="1">
      <c r="A25" s="1279"/>
      <c r="B25" s="1279"/>
      <c r="C25" s="1279"/>
      <c r="D25" s="1279"/>
      <c r="E25" s="1279"/>
      <c r="F25" s="1279"/>
      <c r="G25" s="849"/>
      <c r="H25" s="849"/>
      <c r="I25" s="1279"/>
      <c r="J25" s="1279"/>
      <c r="K25" s="857"/>
      <c r="L25" s="569"/>
      <c r="M25" s="615"/>
      <c r="N25" s="555"/>
      <c r="O25" s="553"/>
      <c r="P25" s="532"/>
      <c r="Q25" s="553" t="str">
        <f>R24 &amp; "-" &amp; T24</f>
        <v>-</v>
      </c>
      <c r="R25" s="1286"/>
      <c r="S25" s="1287"/>
      <c r="T25" s="1286"/>
      <c r="U25" s="1287"/>
      <c r="V25" s="547"/>
      <c r="W25" s="1298"/>
    </row>
    <row r="26" spans="1:33" s="445" customFormat="1" ht="15" customHeight="1">
      <c r="A26" s="1279"/>
      <c r="B26" s="1279"/>
      <c r="C26" s="1279"/>
      <c r="D26" s="1279"/>
      <c r="E26" s="1279"/>
      <c r="F26" s="1279"/>
      <c r="G26" s="851"/>
      <c r="H26" s="849"/>
      <c r="I26" s="1279"/>
      <c r="J26" s="1279"/>
      <c r="K26" s="856"/>
      <c r="L26" s="508"/>
      <c r="M26" s="527" t="s">
        <v>24</v>
      </c>
      <c r="N26" s="521"/>
      <c r="O26" s="515"/>
      <c r="P26" s="515"/>
      <c r="Q26" s="515"/>
      <c r="R26" s="542"/>
      <c r="S26" s="534"/>
      <c r="T26" s="533"/>
      <c r="U26" s="521"/>
      <c r="V26" s="530"/>
      <c r="W26" s="1299"/>
      <c r="X26" s="471"/>
      <c r="Y26" s="471"/>
      <c r="Z26" s="471"/>
      <c r="AA26" s="471"/>
      <c r="AB26" s="471"/>
      <c r="AC26" s="471"/>
      <c r="AD26" s="471"/>
      <c r="AE26" s="471"/>
      <c r="AF26" s="471"/>
      <c r="AG26" s="471"/>
    </row>
    <row r="27" spans="1:33" s="445" customFormat="1" ht="15" customHeight="1">
      <c r="A27" s="1279"/>
      <c r="B27" s="1279"/>
      <c r="C27" s="1279"/>
      <c r="D27" s="1279"/>
      <c r="E27" s="1279"/>
      <c r="F27" s="851"/>
      <c r="G27" s="851"/>
      <c r="H27" s="849"/>
      <c r="I27" s="127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79"/>
      <c r="B28" s="1279"/>
      <c r="C28" s="1279"/>
      <c r="D28" s="127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79"/>
      <c r="B29" s="1279"/>
      <c r="C29" s="127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79"/>
      <c r="B30" s="127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7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15" customHeight="1">
      <c r="L33" s="455"/>
      <c r="M33" s="455"/>
      <c r="N33" s="455"/>
      <c r="O33" s="455"/>
      <c r="P33" s="455"/>
      <c r="Q33" s="455"/>
      <c r="R33" s="455"/>
      <c r="S33" s="455"/>
      <c r="T33" s="455"/>
      <c r="U33" s="455"/>
    </row>
    <row r="34" spans="12:23" ht="133.5"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15" customHeight="1">
      <c r="A1" s="560" t="s">
        <v>50</v>
      </c>
    </row>
    <row r="2" spans="1:20" ht="22.2">
      <c r="F2" s="1273" t="s">
        <v>470</v>
      </c>
      <c r="G2" s="1274"/>
      <c r="H2" s="1275"/>
      <c r="I2" s="609"/>
    </row>
    <row r="3" spans="1:20" ht="3.15" customHeight="1"/>
    <row r="4" spans="1:20" s="539" customFormat="1" ht="11.4">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15"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471</v>
      </c>
      <c r="H7" s="573" t="str">
        <f>IF(dateCh="","",dateCh)</f>
        <v>30.08.2021</v>
      </c>
      <c r="I7" s="550" t="s">
        <v>472</v>
      </c>
      <c r="J7" s="584"/>
      <c r="K7" s="559"/>
      <c r="L7" s="559"/>
      <c r="M7" s="559"/>
      <c r="N7" s="559"/>
      <c r="O7" s="559"/>
      <c r="P7" s="559"/>
      <c r="Q7" s="559"/>
      <c r="R7" s="559"/>
      <c r="S7" s="559"/>
      <c r="T7" s="559"/>
    </row>
    <row r="8" spans="1:20" s="539" customFormat="1" ht="45.6">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8">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8">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600000000000001">
      <c r="A11" s="1277"/>
      <c r="B11" s="1277">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8">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15"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600000000000001">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600000000000001">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15"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4"/>
  <cols>
    <col min="1" max="1" width="3.25" customWidth="1"/>
    <col min="2" max="2" width="8.75" customWidth="1"/>
    <col min="3" max="3" width="22.25" customWidth="1"/>
    <col min="4" max="4" width="4.25" customWidth="1"/>
    <col min="5" max="6" width="4.375" customWidth="1"/>
    <col min="7" max="7" width="4.625" customWidth="1"/>
    <col min="8" max="25" width="4.375" customWidth="1"/>
    <col min="26" max="33" width="9.125" style="76" customWidth="1"/>
  </cols>
  <sheetData>
    <row r="1" spans="1:27" ht="3.15" customHeight="1">
      <c r="AA1" s="76" t="s">
        <v>238</v>
      </c>
    </row>
    <row r="2" spans="1:27" ht="16.5" customHeight="1">
      <c r="B2" s="1210" t="str">
        <f>"Код отчёта: " &amp; GetCode()</f>
        <v>Код отчёта: FAS.JKH.OPEN.INFO.REQUEST.WARM</v>
      </c>
      <c r="C2" s="1210"/>
      <c r="D2" s="1210"/>
      <c r="E2" s="1210"/>
      <c r="F2" s="1210"/>
      <c r="G2" s="1210"/>
      <c r="Q2" s="223"/>
      <c r="R2" s="223"/>
      <c r="S2" s="223"/>
      <c r="T2" s="223"/>
      <c r="U2" s="223"/>
      <c r="V2" s="223"/>
      <c r="W2" s="223"/>
    </row>
    <row r="3" spans="1:27" ht="18" customHeight="1">
      <c r="B3" s="1211" t="str">
        <f>"Версия " &amp; GetVersion()</f>
        <v>Версия 1.0.2</v>
      </c>
      <c r="C3" s="1211"/>
      <c r="H3" s="40"/>
      <c r="I3" s="40"/>
      <c r="J3" s="40"/>
      <c r="K3" s="40"/>
      <c r="L3" s="40"/>
      <c r="M3" s="40"/>
      <c r="N3" s="40"/>
      <c r="O3" s="40"/>
      <c r="P3" s="40"/>
      <c r="Q3" s="223"/>
      <c r="R3" s="223"/>
      <c r="S3" s="223"/>
      <c r="T3" s="223"/>
      <c r="U3" s="223"/>
      <c r="V3" s="223"/>
      <c r="W3" s="253"/>
      <c r="X3" s="40"/>
      <c r="Y3" s="40"/>
    </row>
    <row r="4" spans="1:27" ht="3.15"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4" t="s">
        <v>676</v>
      </c>
      <c r="C5" s="1215"/>
      <c r="D5" s="1215"/>
      <c r="E5" s="1215"/>
      <c r="F5" s="1215"/>
      <c r="G5" s="1215"/>
      <c r="H5" s="1215"/>
      <c r="I5" s="1215"/>
      <c r="J5" s="1215"/>
      <c r="K5" s="1215"/>
      <c r="L5" s="1215"/>
      <c r="M5" s="1215"/>
      <c r="N5" s="1215"/>
      <c r="O5" s="1215"/>
      <c r="P5" s="1215"/>
      <c r="Q5" s="1215"/>
      <c r="R5" s="1215"/>
      <c r="S5" s="1215"/>
      <c r="T5" s="1215"/>
      <c r="U5" s="1215"/>
      <c r="V5" s="1215"/>
      <c r="W5" s="1215"/>
      <c r="X5" s="1215"/>
      <c r="Y5" s="121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2" t="s">
        <v>567</v>
      </c>
      <c r="F7" s="1212"/>
      <c r="G7" s="1212"/>
      <c r="H7" s="1212"/>
      <c r="I7" s="1212"/>
      <c r="J7" s="1212"/>
      <c r="K7" s="1212"/>
      <c r="L7" s="1212"/>
      <c r="M7" s="1212"/>
      <c r="N7" s="1212"/>
      <c r="O7" s="1212"/>
      <c r="P7" s="1212"/>
      <c r="Q7" s="1212"/>
      <c r="R7" s="1212"/>
      <c r="S7" s="1212"/>
      <c r="T7" s="1212"/>
      <c r="U7" s="1212"/>
      <c r="V7" s="1212"/>
      <c r="W7" s="1212"/>
      <c r="X7" s="1212"/>
      <c r="Y7" s="56"/>
    </row>
    <row r="8" spans="1:27" ht="15" customHeight="1">
      <c r="A8" s="40"/>
      <c r="B8" s="75"/>
      <c r="C8" s="74"/>
      <c r="D8" s="57"/>
      <c r="E8" s="1212"/>
      <c r="F8" s="1212"/>
      <c r="G8" s="1212"/>
      <c r="H8" s="1212"/>
      <c r="I8" s="1212"/>
      <c r="J8" s="1212"/>
      <c r="K8" s="1212"/>
      <c r="L8" s="1212"/>
      <c r="M8" s="1212"/>
      <c r="N8" s="1212"/>
      <c r="O8" s="1212"/>
      <c r="P8" s="1212"/>
      <c r="Q8" s="1212"/>
      <c r="R8" s="1212"/>
      <c r="S8" s="1212"/>
      <c r="T8" s="1212"/>
      <c r="U8" s="1212"/>
      <c r="V8" s="1212"/>
      <c r="W8" s="1212"/>
      <c r="X8" s="1212"/>
      <c r="Y8" s="56"/>
    </row>
    <row r="9" spans="1:27" ht="15" customHeight="1">
      <c r="A9" s="40"/>
      <c r="B9" s="75"/>
      <c r="C9" s="74"/>
      <c r="D9" s="57"/>
      <c r="E9" s="1212"/>
      <c r="F9" s="1212"/>
      <c r="G9" s="1212"/>
      <c r="H9" s="1212"/>
      <c r="I9" s="1212"/>
      <c r="J9" s="1212"/>
      <c r="K9" s="1212"/>
      <c r="L9" s="1212"/>
      <c r="M9" s="1212"/>
      <c r="N9" s="1212"/>
      <c r="O9" s="1212"/>
      <c r="P9" s="1212"/>
      <c r="Q9" s="1212"/>
      <c r="R9" s="1212"/>
      <c r="S9" s="1212"/>
      <c r="T9" s="1212"/>
      <c r="U9" s="1212"/>
      <c r="V9" s="1212"/>
      <c r="W9" s="1212"/>
      <c r="X9" s="1212"/>
      <c r="Y9" s="56"/>
    </row>
    <row r="10" spans="1:27" ht="10.5" customHeight="1">
      <c r="A10" s="40"/>
      <c r="B10" s="75"/>
      <c r="C10" s="74"/>
      <c r="D10" s="57"/>
      <c r="E10" s="1212"/>
      <c r="F10" s="1212"/>
      <c r="G10" s="1212"/>
      <c r="H10" s="1212"/>
      <c r="I10" s="1212"/>
      <c r="J10" s="1212"/>
      <c r="K10" s="1212"/>
      <c r="L10" s="1212"/>
      <c r="M10" s="1212"/>
      <c r="N10" s="1212"/>
      <c r="O10" s="1212"/>
      <c r="P10" s="1212"/>
      <c r="Q10" s="1212"/>
      <c r="R10" s="1212"/>
      <c r="S10" s="1212"/>
      <c r="T10" s="1212"/>
      <c r="U10" s="1212"/>
      <c r="V10" s="1212"/>
      <c r="W10" s="1212"/>
      <c r="X10" s="1212"/>
      <c r="Y10" s="56"/>
    </row>
    <row r="11" spans="1:27" ht="27" customHeight="1">
      <c r="A11" s="40"/>
      <c r="B11" s="75"/>
      <c r="C11" s="74"/>
      <c r="D11" s="57"/>
      <c r="E11" s="1212"/>
      <c r="F11" s="1212"/>
      <c r="G11" s="1212"/>
      <c r="H11" s="1212"/>
      <c r="I11" s="1212"/>
      <c r="J11" s="1212"/>
      <c r="K11" s="1212"/>
      <c r="L11" s="1212"/>
      <c r="M11" s="1212"/>
      <c r="N11" s="1212"/>
      <c r="O11" s="1212"/>
      <c r="P11" s="1212"/>
      <c r="Q11" s="1212"/>
      <c r="R11" s="1212"/>
      <c r="S11" s="1212"/>
      <c r="T11" s="1212"/>
      <c r="U11" s="1212"/>
      <c r="V11" s="1212"/>
      <c r="W11" s="1212"/>
      <c r="X11" s="1212"/>
      <c r="Y11" s="56"/>
    </row>
    <row r="12" spans="1:27" ht="12.15" customHeight="1">
      <c r="A12" s="40"/>
      <c r="B12" s="75"/>
      <c r="C12" s="74"/>
      <c r="D12" s="57"/>
      <c r="E12" s="1212"/>
      <c r="F12" s="1212"/>
      <c r="G12" s="1212"/>
      <c r="H12" s="1212"/>
      <c r="I12" s="1212"/>
      <c r="J12" s="1212"/>
      <c r="K12" s="1212"/>
      <c r="L12" s="1212"/>
      <c r="M12" s="1212"/>
      <c r="N12" s="1212"/>
      <c r="O12" s="1212"/>
      <c r="P12" s="1212"/>
      <c r="Q12" s="1212"/>
      <c r="R12" s="1212"/>
      <c r="S12" s="1212"/>
      <c r="T12" s="1212"/>
      <c r="U12" s="1212"/>
      <c r="V12" s="1212"/>
      <c r="W12" s="1212"/>
      <c r="X12" s="1212"/>
      <c r="Y12" s="56"/>
    </row>
    <row r="13" spans="1:27" ht="38.25" customHeight="1">
      <c r="A13" s="40"/>
      <c r="B13" s="75"/>
      <c r="C13" s="74"/>
      <c r="D13" s="57"/>
      <c r="E13" s="1212"/>
      <c r="F13" s="1212"/>
      <c r="G13" s="1212"/>
      <c r="H13" s="1212"/>
      <c r="I13" s="1212"/>
      <c r="J13" s="1212"/>
      <c r="K13" s="1212"/>
      <c r="L13" s="1212"/>
      <c r="M13" s="1212"/>
      <c r="N13" s="1212"/>
      <c r="O13" s="1212"/>
      <c r="P13" s="1212"/>
      <c r="Q13" s="1212"/>
      <c r="R13" s="1212"/>
      <c r="S13" s="1212"/>
      <c r="T13" s="1212"/>
      <c r="U13" s="1212"/>
      <c r="V13" s="1212"/>
      <c r="W13" s="1212"/>
      <c r="X13" s="1212"/>
      <c r="Y13" s="70"/>
    </row>
    <row r="14" spans="1:27" ht="15" customHeight="1">
      <c r="A14" s="40"/>
      <c r="B14" s="75"/>
      <c r="C14" s="74"/>
      <c r="D14" s="57"/>
      <c r="E14" s="1212"/>
      <c r="F14" s="1212"/>
      <c r="G14" s="1212"/>
      <c r="H14" s="1212"/>
      <c r="I14" s="1212"/>
      <c r="J14" s="1212"/>
      <c r="K14" s="1212"/>
      <c r="L14" s="1212"/>
      <c r="M14" s="1212"/>
      <c r="N14" s="1212"/>
      <c r="O14" s="1212"/>
      <c r="P14" s="1212"/>
      <c r="Q14" s="1212"/>
      <c r="R14" s="1212"/>
      <c r="S14" s="1212"/>
      <c r="T14" s="1212"/>
      <c r="U14" s="1212"/>
      <c r="V14" s="1212"/>
      <c r="W14" s="1212"/>
      <c r="X14" s="1212"/>
      <c r="Y14" s="56"/>
    </row>
    <row r="15" spans="1:27" ht="13.8">
      <c r="A15" s="40"/>
      <c r="B15" s="75"/>
      <c r="C15" s="74"/>
      <c r="D15" s="57"/>
      <c r="E15" s="1212"/>
      <c r="F15" s="1212"/>
      <c r="G15" s="1212"/>
      <c r="H15" s="1212"/>
      <c r="I15" s="1212"/>
      <c r="J15" s="1212"/>
      <c r="K15" s="1212"/>
      <c r="L15" s="1212"/>
      <c r="M15" s="1212"/>
      <c r="N15" s="1212"/>
      <c r="O15" s="1212"/>
      <c r="P15" s="1212"/>
      <c r="Q15" s="1212"/>
      <c r="R15" s="1212"/>
      <c r="S15" s="1212"/>
      <c r="T15" s="1212"/>
      <c r="U15" s="1212"/>
      <c r="V15" s="1212"/>
      <c r="W15" s="1212"/>
      <c r="X15" s="1212"/>
      <c r="Y15" s="56"/>
    </row>
    <row r="16" spans="1:27" ht="13.8">
      <c r="A16" s="40"/>
      <c r="B16" s="75"/>
      <c r="C16" s="74"/>
      <c r="D16" s="57"/>
      <c r="E16" s="1212"/>
      <c r="F16" s="1212"/>
      <c r="G16" s="1212"/>
      <c r="H16" s="1212"/>
      <c r="I16" s="1212"/>
      <c r="J16" s="1212"/>
      <c r="K16" s="1212"/>
      <c r="L16" s="1212"/>
      <c r="M16" s="1212"/>
      <c r="N16" s="1212"/>
      <c r="O16" s="1212"/>
      <c r="P16" s="1212"/>
      <c r="Q16" s="1212"/>
      <c r="R16" s="1212"/>
      <c r="S16" s="1212"/>
      <c r="T16" s="1212"/>
      <c r="U16" s="1212"/>
      <c r="V16" s="1212"/>
      <c r="W16" s="1212"/>
      <c r="X16" s="1212"/>
      <c r="Y16" s="56"/>
    </row>
    <row r="17" spans="1:25" ht="15" customHeight="1">
      <c r="A17" s="40"/>
      <c r="B17" s="75"/>
      <c r="C17" s="74"/>
      <c r="D17" s="57"/>
      <c r="E17" s="1212"/>
      <c r="F17" s="1212"/>
      <c r="G17" s="1212"/>
      <c r="H17" s="1212"/>
      <c r="I17" s="1212"/>
      <c r="J17" s="1212"/>
      <c r="K17" s="1212"/>
      <c r="L17" s="1212"/>
      <c r="M17" s="1212"/>
      <c r="N17" s="1212"/>
      <c r="O17" s="1212"/>
      <c r="P17" s="1212"/>
      <c r="Q17" s="1212"/>
      <c r="R17" s="1212"/>
      <c r="S17" s="1212"/>
      <c r="T17" s="1212"/>
      <c r="U17" s="1212"/>
      <c r="V17" s="1212"/>
      <c r="W17" s="1212"/>
      <c r="X17" s="1212"/>
      <c r="Y17" s="56"/>
    </row>
    <row r="18" spans="1:25" ht="13.8">
      <c r="A18" s="40"/>
      <c r="B18" s="75"/>
      <c r="C18" s="74"/>
      <c r="D18" s="57"/>
      <c r="E18" s="1212"/>
      <c r="F18" s="1212"/>
      <c r="G18" s="1212"/>
      <c r="H18" s="1212"/>
      <c r="I18" s="1212"/>
      <c r="J18" s="1212"/>
      <c r="K18" s="1212"/>
      <c r="L18" s="1212"/>
      <c r="M18" s="1212"/>
      <c r="N18" s="1212"/>
      <c r="O18" s="1212"/>
      <c r="P18" s="1212"/>
      <c r="Q18" s="1212"/>
      <c r="R18" s="1212"/>
      <c r="S18" s="1212"/>
      <c r="T18" s="1212"/>
      <c r="U18" s="1212"/>
      <c r="V18" s="1212"/>
      <c r="W18" s="1212"/>
      <c r="X18" s="1212"/>
      <c r="Y18" s="56"/>
    </row>
    <row r="19" spans="1:25" ht="59.25" customHeight="1">
      <c r="A19" s="40"/>
      <c r="B19" s="75"/>
      <c r="C19" s="74"/>
      <c r="D19" s="63"/>
      <c r="E19" s="1212"/>
      <c r="F19" s="1212"/>
      <c r="G19" s="1212"/>
      <c r="H19" s="1212"/>
      <c r="I19" s="1212"/>
      <c r="J19" s="1212"/>
      <c r="K19" s="1212"/>
      <c r="L19" s="1212"/>
      <c r="M19" s="1212"/>
      <c r="N19" s="1212"/>
      <c r="O19" s="1212"/>
      <c r="P19" s="1212"/>
      <c r="Q19" s="1212"/>
      <c r="R19" s="1212"/>
      <c r="S19" s="1212"/>
      <c r="T19" s="1212"/>
      <c r="U19" s="1212"/>
      <c r="V19" s="1212"/>
      <c r="W19" s="1212"/>
      <c r="X19" s="1212"/>
      <c r="Y19" s="56"/>
    </row>
    <row r="20" spans="1:25" ht="13.8"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7" t="s">
        <v>253</v>
      </c>
      <c r="G21" s="1218"/>
      <c r="H21" s="1218"/>
      <c r="I21" s="1218"/>
      <c r="J21" s="1218"/>
      <c r="K21" s="1218"/>
      <c r="L21" s="1218"/>
      <c r="M21" s="1218"/>
      <c r="N21" s="57"/>
      <c r="O21" s="68" t="s">
        <v>236</v>
      </c>
      <c r="P21" s="1219" t="s">
        <v>237</v>
      </c>
      <c r="Q21" s="1220"/>
      <c r="R21" s="1220"/>
      <c r="S21" s="1220"/>
      <c r="T21" s="1220"/>
      <c r="U21" s="1220"/>
      <c r="V21" s="1220"/>
      <c r="W21" s="1220"/>
      <c r="X21" s="1220"/>
      <c r="Y21" s="56"/>
    </row>
    <row r="22" spans="1:25" ht="14.25" hidden="1" customHeight="1">
      <c r="A22" s="40"/>
      <c r="B22" s="75"/>
      <c r="C22" s="74"/>
      <c r="D22" s="58"/>
      <c r="E22" s="89" t="s">
        <v>236</v>
      </c>
      <c r="F22" s="1217" t="s">
        <v>239</v>
      </c>
      <c r="G22" s="1218"/>
      <c r="H22" s="1218"/>
      <c r="I22" s="1218"/>
      <c r="J22" s="1218"/>
      <c r="K22" s="1218"/>
      <c r="L22" s="1218"/>
      <c r="M22" s="1218"/>
      <c r="N22" s="57"/>
      <c r="O22" s="71" t="s">
        <v>236</v>
      </c>
      <c r="P22" s="1219" t="s">
        <v>565</v>
      </c>
      <c r="Q22" s="1220"/>
      <c r="R22" s="1220"/>
      <c r="S22" s="1220"/>
      <c r="T22" s="1220"/>
      <c r="U22" s="1220"/>
      <c r="V22" s="1220"/>
      <c r="W22" s="1220"/>
      <c r="X22" s="1220"/>
      <c r="Y22" s="56"/>
    </row>
    <row r="23" spans="1:25" ht="27" hidden="1" customHeight="1">
      <c r="A23" s="40"/>
      <c r="B23" s="75"/>
      <c r="C23" s="74"/>
      <c r="D23" s="58"/>
      <c r="E23" s="57"/>
      <c r="F23" s="57"/>
      <c r="G23" s="57"/>
      <c r="H23" s="57"/>
      <c r="I23" s="57"/>
      <c r="J23" s="57"/>
      <c r="K23" s="57"/>
      <c r="L23" s="57"/>
      <c r="M23" s="57"/>
      <c r="N23" s="57"/>
      <c r="O23" s="57"/>
      <c r="P23" s="1213"/>
      <c r="Q23" s="1213"/>
      <c r="R23" s="1213"/>
      <c r="S23" s="1213"/>
      <c r="T23" s="1213"/>
      <c r="U23" s="1213"/>
      <c r="V23" s="1213"/>
      <c r="W23" s="1213"/>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15"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3.8"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3.8"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3.8"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3.8"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3.8"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3.8"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6" t="s">
        <v>392</v>
      </c>
      <c r="F35" s="1216"/>
      <c r="G35" s="1216"/>
      <c r="H35" s="1216"/>
      <c r="I35" s="1216"/>
      <c r="J35" s="1216"/>
      <c r="K35" s="1216"/>
      <c r="L35" s="1216"/>
      <c r="M35" s="1216"/>
      <c r="N35" s="1216"/>
      <c r="O35" s="1216"/>
      <c r="P35" s="1216"/>
      <c r="Q35" s="1216"/>
      <c r="R35" s="1216"/>
      <c r="S35" s="1216"/>
      <c r="T35" s="1216"/>
      <c r="U35" s="1216"/>
      <c r="V35" s="1216"/>
      <c r="W35" s="1216"/>
      <c r="X35" s="1216"/>
      <c r="Y35" s="56"/>
    </row>
    <row r="36" spans="1:25" ht="38.25" hidden="1" customHeight="1">
      <c r="A36" s="40"/>
      <c r="B36" s="75"/>
      <c r="C36" s="74"/>
      <c r="D36" s="58"/>
      <c r="E36" s="1216"/>
      <c r="F36" s="1216"/>
      <c r="G36" s="1216"/>
      <c r="H36" s="1216"/>
      <c r="I36" s="1216"/>
      <c r="J36" s="1216"/>
      <c r="K36" s="1216"/>
      <c r="L36" s="1216"/>
      <c r="M36" s="1216"/>
      <c r="N36" s="1216"/>
      <c r="O36" s="1216"/>
      <c r="P36" s="1216"/>
      <c r="Q36" s="1216"/>
      <c r="R36" s="1216"/>
      <c r="S36" s="1216"/>
      <c r="T36" s="1216"/>
      <c r="U36" s="1216"/>
      <c r="V36" s="1216"/>
      <c r="W36" s="1216"/>
      <c r="X36" s="1216"/>
      <c r="Y36" s="56"/>
    </row>
    <row r="37" spans="1:25" ht="9.75" hidden="1" customHeight="1">
      <c r="A37" s="40"/>
      <c r="B37" s="75"/>
      <c r="C37" s="74"/>
      <c r="D37" s="58"/>
      <c r="E37" s="1216"/>
      <c r="F37" s="1216"/>
      <c r="G37" s="1216"/>
      <c r="H37" s="1216"/>
      <c r="I37" s="1216"/>
      <c r="J37" s="1216"/>
      <c r="K37" s="1216"/>
      <c r="L37" s="1216"/>
      <c r="M37" s="1216"/>
      <c r="N37" s="1216"/>
      <c r="O37" s="1216"/>
      <c r="P37" s="1216"/>
      <c r="Q37" s="1216"/>
      <c r="R37" s="1216"/>
      <c r="S37" s="1216"/>
      <c r="T37" s="1216"/>
      <c r="U37" s="1216"/>
      <c r="V37" s="1216"/>
      <c r="W37" s="1216"/>
      <c r="X37" s="1216"/>
      <c r="Y37" s="56"/>
    </row>
    <row r="38" spans="1:25" ht="51" hidden="1" customHeight="1">
      <c r="A38" s="40"/>
      <c r="B38" s="75"/>
      <c r="C38" s="74"/>
      <c r="D38" s="58"/>
      <c r="E38" s="1216"/>
      <c r="F38" s="1216"/>
      <c r="G38" s="1216"/>
      <c r="H38" s="1216"/>
      <c r="I38" s="1216"/>
      <c r="J38" s="1216"/>
      <c r="K38" s="1216"/>
      <c r="L38" s="1216"/>
      <c r="M38" s="1216"/>
      <c r="N38" s="1216"/>
      <c r="O38" s="1216"/>
      <c r="P38" s="1216"/>
      <c r="Q38" s="1216"/>
      <c r="R38" s="1216"/>
      <c r="S38" s="1216"/>
      <c r="T38" s="1216"/>
      <c r="U38" s="1216"/>
      <c r="V38" s="1216"/>
      <c r="W38" s="1216"/>
      <c r="X38" s="1216"/>
      <c r="Y38" s="56"/>
    </row>
    <row r="39" spans="1:25" ht="15" hidden="1" customHeight="1">
      <c r="A39" s="40"/>
      <c r="B39" s="75"/>
      <c r="C39" s="74"/>
      <c r="D39" s="58"/>
      <c r="E39" s="1216"/>
      <c r="F39" s="1216"/>
      <c r="G39" s="1216"/>
      <c r="H39" s="1216"/>
      <c r="I39" s="1216"/>
      <c r="J39" s="1216"/>
      <c r="K39" s="1216"/>
      <c r="L39" s="1216"/>
      <c r="M39" s="1216"/>
      <c r="N39" s="1216"/>
      <c r="O39" s="1216"/>
      <c r="P39" s="1216"/>
      <c r="Q39" s="1216"/>
      <c r="R39" s="1216"/>
      <c r="S39" s="1216"/>
      <c r="T39" s="1216"/>
      <c r="U39" s="1216"/>
      <c r="V39" s="1216"/>
      <c r="W39" s="1216"/>
      <c r="X39" s="1216"/>
      <c r="Y39" s="56"/>
    </row>
    <row r="40" spans="1:25" ht="12.15" hidden="1" customHeight="1">
      <c r="A40" s="40"/>
      <c r="B40" s="75"/>
      <c r="C40" s="74"/>
      <c r="D40" s="58"/>
      <c r="E40" s="1202"/>
      <c r="F40" s="1203"/>
      <c r="G40" s="1203"/>
      <c r="H40" s="1203"/>
      <c r="I40" s="1203"/>
      <c r="J40" s="1203"/>
      <c r="K40" s="1203"/>
      <c r="L40" s="1203"/>
      <c r="M40" s="1203"/>
      <c r="N40" s="1203"/>
      <c r="O40" s="1203"/>
      <c r="P40" s="1203"/>
      <c r="Q40" s="1203"/>
      <c r="R40" s="1203"/>
      <c r="S40" s="1203"/>
      <c r="T40" s="1203"/>
      <c r="U40" s="1203"/>
      <c r="V40" s="1203"/>
      <c r="W40" s="1203"/>
      <c r="X40" s="1203"/>
      <c r="Y40" s="56"/>
    </row>
    <row r="41" spans="1:25" ht="38.25" hidden="1" customHeight="1">
      <c r="A41" s="40"/>
      <c r="B41" s="75"/>
      <c r="C41" s="74"/>
      <c r="D41" s="58"/>
      <c r="E41" s="1216"/>
      <c r="F41" s="1216"/>
      <c r="G41" s="1216"/>
      <c r="H41" s="1216"/>
      <c r="I41" s="1216"/>
      <c r="J41" s="1216"/>
      <c r="K41" s="1216"/>
      <c r="L41" s="1216"/>
      <c r="M41" s="1216"/>
      <c r="N41" s="1216"/>
      <c r="O41" s="1216"/>
      <c r="P41" s="1216"/>
      <c r="Q41" s="1216"/>
      <c r="R41" s="1216"/>
      <c r="S41" s="1216"/>
      <c r="T41" s="1216"/>
      <c r="U41" s="1216"/>
      <c r="V41" s="1216"/>
      <c r="W41" s="1216"/>
      <c r="X41" s="1216"/>
      <c r="Y41" s="56"/>
    </row>
    <row r="42" spans="1:25" ht="13.8" hidden="1">
      <c r="A42" s="40"/>
      <c r="B42" s="75"/>
      <c r="C42" s="74"/>
      <c r="D42" s="58"/>
      <c r="E42" s="1216"/>
      <c r="F42" s="1216"/>
      <c r="G42" s="1216"/>
      <c r="H42" s="1216"/>
      <c r="I42" s="1216"/>
      <c r="J42" s="1216"/>
      <c r="K42" s="1216"/>
      <c r="L42" s="1216"/>
      <c r="M42" s="1216"/>
      <c r="N42" s="1216"/>
      <c r="O42" s="1216"/>
      <c r="P42" s="1216"/>
      <c r="Q42" s="1216"/>
      <c r="R42" s="1216"/>
      <c r="S42" s="1216"/>
      <c r="T42" s="1216"/>
      <c r="U42" s="1216"/>
      <c r="V42" s="1216"/>
      <c r="W42" s="1216"/>
      <c r="X42" s="1216"/>
      <c r="Y42" s="56"/>
    </row>
    <row r="43" spans="1:25" ht="13.8" hidden="1">
      <c r="A43" s="40"/>
      <c r="B43" s="75"/>
      <c r="C43" s="74"/>
      <c r="D43" s="58"/>
      <c r="E43" s="1216"/>
      <c r="F43" s="1216"/>
      <c r="G43" s="1216"/>
      <c r="H43" s="1216"/>
      <c r="I43" s="1216"/>
      <c r="J43" s="1216"/>
      <c r="K43" s="1216"/>
      <c r="L43" s="1216"/>
      <c r="M43" s="1216"/>
      <c r="N43" s="1216"/>
      <c r="O43" s="1216"/>
      <c r="P43" s="1216"/>
      <c r="Q43" s="1216"/>
      <c r="R43" s="1216"/>
      <c r="S43" s="1216"/>
      <c r="T43" s="1216"/>
      <c r="U43" s="1216"/>
      <c r="V43" s="1216"/>
      <c r="W43" s="1216"/>
      <c r="X43" s="1216"/>
      <c r="Y43" s="56"/>
    </row>
    <row r="44" spans="1:25" ht="33.75" hidden="1" customHeight="1">
      <c r="A44" s="40"/>
      <c r="B44" s="75"/>
      <c r="C44" s="74"/>
      <c r="D44" s="63"/>
      <c r="E44" s="1216"/>
      <c r="F44" s="1216"/>
      <c r="G44" s="1216"/>
      <c r="H44" s="1216"/>
      <c r="I44" s="1216"/>
      <c r="J44" s="1216"/>
      <c r="K44" s="1216"/>
      <c r="L44" s="1216"/>
      <c r="M44" s="1216"/>
      <c r="N44" s="1216"/>
      <c r="O44" s="1216"/>
      <c r="P44" s="1216"/>
      <c r="Q44" s="1216"/>
      <c r="R44" s="1216"/>
      <c r="S44" s="1216"/>
      <c r="T44" s="1216"/>
      <c r="U44" s="1216"/>
      <c r="V44" s="1216"/>
      <c r="W44" s="1216"/>
      <c r="X44" s="1216"/>
      <c r="Y44" s="56"/>
    </row>
    <row r="45" spans="1:25" ht="13.8" hidden="1">
      <c r="A45" s="40"/>
      <c r="B45" s="75"/>
      <c r="C45" s="74"/>
      <c r="D45" s="63"/>
      <c r="E45" s="1216"/>
      <c r="F45" s="1216"/>
      <c r="G45" s="1216"/>
      <c r="H45" s="1216"/>
      <c r="I45" s="1216"/>
      <c r="J45" s="1216"/>
      <c r="K45" s="1216"/>
      <c r="L45" s="1216"/>
      <c r="M45" s="1216"/>
      <c r="N45" s="1216"/>
      <c r="O45" s="1216"/>
      <c r="P45" s="1216"/>
      <c r="Q45" s="1216"/>
      <c r="R45" s="1216"/>
      <c r="S45" s="1216"/>
      <c r="T45" s="1216"/>
      <c r="U45" s="1216"/>
      <c r="V45" s="1216"/>
      <c r="W45" s="1216"/>
      <c r="X45" s="1216"/>
      <c r="Y45" s="56"/>
    </row>
    <row r="46" spans="1:25" ht="24" hidden="1" customHeight="1">
      <c r="A46" s="40"/>
      <c r="B46" s="75"/>
      <c r="C46" s="74"/>
      <c r="D46" s="58"/>
      <c r="E46" s="1204" t="s">
        <v>235</v>
      </c>
      <c r="F46" s="1204"/>
      <c r="G46" s="1204"/>
      <c r="H46" s="1204"/>
      <c r="I46" s="1204"/>
      <c r="J46" s="1204"/>
      <c r="K46" s="1204"/>
      <c r="L46" s="1204"/>
      <c r="M46" s="1204"/>
      <c r="N46" s="1204"/>
      <c r="O46" s="1204"/>
      <c r="P46" s="1204"/>
      <c r="Q46" s="1204"/>
      <c r="R46" s="1204"/>
      <c r="S46" s="1204"/>
      <c r="T46" s="1204"/>
      <c r="U46" s="1204"/>
      <c r="V46" s="1204"/>
      <c r="W46" s="1204"/>
      <c r="X46" s="1204"/>
      <c r="Y46" s="56"/>
    </row>
    <row r="47" spans="1:25" ht="37.5" hidden="1" customHeight="1">
      <c r="A47" s="40"/>
      <c r="B47" s="75"/>
      <c r="C47" s="74"/>
      <c r="D47" s="58"/>
      <c r="E47" s="1204"/>
      <c r="F47" s="1204"/>
      <c r="G47" s="1204"/>
      <c r="H47" s="1204"/>
      <c r="I47" s="1204"/>
      <c r="J47" s="1204"/>
      <c r="K47" s="1204"/>
      <c r="L47" s="1204"/>
      <c r="M47" s="1204"/>
      <c r="N47" s="1204"/>
      <c r="O47" s="1204"/>
      <c r="P47" s="1204"/>
      <c r="Q47" s="1204"/>
      <c r="R47" s="1204"/>
      <c r="S47" s="1204"/>
      <c r="T47" s="1204"/>
      <c r="U47" s="1204"/>
      <c r="V47" s="1204"/>
      <c r="W47" s="1204"/>
      <c r="X47" s="1204"/>
      <c r="Y47" s="56"/>
    </row>
    <row r="48" spans="1:25" ht="24" hidden="1" customHeight="1">
      <c r="A48" s="40"/>
      <c r="B48" s="75"/>
      <c r="C48" s="74"/>
      <c r="D48" s="58"/>
      <c r="E48" s="1204"/>
      <c r="F48" s="1204"/>
      <c r="G48" s="1204"/>
      <c r="H48" s="1204"/>
      <c r="I48" s="1204"/>
      <c r="J48" s="1204"/>
      <c r="K48" s="1204"/>
      <c r="L48" s="1204"/>
      <c r="M48" s="1204"/>
      <c r="N48" s="1204"/>
      <c r="O48" s="1204"/>
      <c r="P48" s="1204"/>
      <c r="Q48" s="1204"/>
      <c r="R48" s="1204"/>
      <c r="S48" s="1204"/>
      <c r="T48" s="1204"/>
      <c r="U48" s="1204"/>
      <c r="V48" s="1204"/>
      <c r="W48" s="1204"/>
      <c r="X48" s="1204"/>
      <c r="Y48" s="56"/>
    </row>
    <row r="49" spans="1:25" ht="51" hidden="1" customHeight="1">
      <c r="A49" s="40"/>
      <c r="B49" s="75"/>
      <c r="C49" s="74"/>
      <c r="D49" s="58"/>
      <c r="E49" s="1204"/>
      <c r="F49" s="1204"/>
      <c r="G49" s="1204"/>
      <c r="H49" s="1204"/>
      <c r="I49" s="1204"/>
      <c r="J49" s="1204"/>
      <c r="K49" s="1204"/>
      <c r="L49" s="1204"/>
      <c r="M49" s="1204"/>
      <c r="N49" s="1204"/>
      <c r="O49" s="1204"/>
      <c r="P49" s="1204"/>
      <c r="Q49" s="1204"/>
      <c r="R49" s="1204"/>
      <c r="S49" s="1204"/>
      <c r="T49" s="1204"/>
      <c r="U49" s="1204"/>
      <c r="V49" s="1204"/>
      <c r="W49" s="1204"/>
      <c r="X49" s="1204"/>
      <c r="Y49" s="56"/>
    </row>
    <row r="50" spans="1:25" ht="13.8" hidden="1">
      <c r="A50" s="40"/>
      <c r="B50" s="75"/>
      <c r="C50" s="74"/>
      <c r="D50" s="58"/>
      <c r="E50" s="1204"/>
      <c r="F50" s="1204"/>
      <c r="G50" s="1204"/>
      <c r="H50" s="1204"/>
      <c r="I50" s="1204"/>
      <c r="J50" s="1204"/>
      <c r="K50" s="1204"/>
      <c r="L50" s="1204"/>
      <c r="M50" s="1204"/>
      <c r="N50" s="1204"/>
      <c r="O50" s="1204"/>
      <c r="P50" s="1204"/>
      <c r="Q50" s="1204"/>
      <c r="R50" s="1204"/>
      <c r="S50" s="1204"/>
      <c r="T50" s="1204"/>
      <c r="U50" s="1204"/>
      <c r="V50" s="1204"/>
      <c r="W50" s="1204"/>
      <c r="X50" s="1204"/>
      <c r="Y50" s="56"/>
    </row>
    <row r="51" spans="1:25" ht="13.8" hidden="1">
      <c r="A51" s="40"/>
      <c r="B51" s="75"/>
      <c r="C51" s="74"/>
      <c r="D51" s="58"/>
      <c r="E51" s="1204"/>
      <c r="F51" s="1204"/>
      <c r="G51" s="1204"/>
      <c r="H51" s="1204"/>
      <c r="I51" s="1204"/>
      <c r="J51" s="1204"/>
      <c r="K51" s="1204"/>
      <c r="L51" s="1204"/>
      <c r="M51" s="1204"/>
      <c r="N51" s="1204"/>
      <c r="O51" s="1204"/>
      <c r="P51" s="1204"/>
      <c r="Q51" s="1204"/>
      <c r="R51" s="1204"/>
      <c r="S51" s="1204"/>
      <c r="T51" s="1204"/>
      <c r="U51" s="1204"/>
      <c r="V51" s="1204"/>
      <c r="W51" s="1204"/>
      <c r="X51" s="1204"/>
      <c r="Y51" s="56"/>
    </row>
    <row r="52" spans="1:25" ht="13.8" hidden="1">
      <c r="A52" s="40"/>
      <c r="B52" s="75"/>
      <c r="C52" s="74"/>
      <c r="D52" s="58"/>
      <c r="E52" s="1204"/>
      <c r="F52" s="1204"/>
      <c r="G52" s="1204"/>
      <c r="H52" s="1204"/>
      <c r="I52" s="1204"/>
      <c r="J52" s="1204"/>
      <c r="K52" s="1204"/>
      <c r="L52" s="1204"/>
      <c r="M52" s="1204"/>
      <c r="N52" s="1204"/>
      <c r="O52" s="1204"/>
      <c r="P52" s="1204"/>
      <c r="Q52" s="1204"/>
      <c r="R52" s="1204"/>
      <c r="S52" s="1204"/>
      <c r="T52" s="1204"/>
      <c r="U52" s="1204"/>
      <c r="V52" s="1204"/>
      <c r="W52" s="1204"/>
      <c r="X52" s="1204"/>
      <c r="Y52" s="56"/>
    </row>
    <row r="53" spans="1:25" ht="13.8" hidden="1">
      <c r="A53" s="40"/>
      <c r="B53" s="75"/>
      <c r="C53" s="74"/>
      <c r="D53" s="58"/>
      <c r="E53" s="1204"/>
      <c r="F53" s="1204"/>
      <c r="G53" s="1204"/>
      <c r="H53" s="1204"/>
      <c r="I53" s="1204"/>
      <c r="J53" s="1204"/>
      <c r="K53" s="1204"/>
      <c r="L53" s="1204"/>
      <c r="M53" s="1204"/>
      <c r="N53" s="1204"/>
      <c r="O53" s="1204"/>
      <c r="P53" s="1204"/>
      <c r="Q53" s="1204"/>
      <c r="R53" s="1204"/>
      <c r="S53" s="1204"/>
      <c r="T53" s="1204"/>
      <c r="U53" s="1204"/>
      <c r="V53" s="1204"/>
      <c r="W53" s="1204"/>
      <c r="X53" s="1204"/>
      <c r="Y53" s="56"/>
    </row>
    <row r="54" spans="1:25" ht="13.8" hidden="1">
      <c r="A54" s="40"/>
      <c r="B54" s="75"/>
      <c r="C54" s="74"/>
      <c r="D54" s="58"/>
      <c r="E54" s="1204"/>
      <c r="F54" s="1204"/>
      <c r="G54" s="1204"/>
      <c r="H54" s="1204"/>
      <c r="I54" s="1204"/>
      <c r="J54" s="1204"/>
      <c r="K54" s="1204"/>
      <c r="L54" s="1204"/>
      <c r="M54" s="1204"/>
      <c r="N54" s="1204"/>
      <c r="O54" s="1204"/>
      <c r="P54" s="1204"/>
      <c r="Q54" s="1204"/>
      <c r="R54" s="1204"/>
      <c r="S54" s="1204"/>
      <c r="T54" s="1204"/>
      <c r="U54" s="1204"/>
      <c r="V54" s="1204"/>
      <c r="W54" s="1204"/>
      <c r="X54" s="1204"/>
      <c r="Y54" s="56"/>
    </row>
    <row r="55" spans="1:25" ht="13.8" hidden="1">
      <c r="A55" s="40"/>
      <c r="B55" s="75"/>
      <c r="C55" s="74"/>
      <c r="D55" s="58"/>
      <c r="E55" s="1204"/>
      <c r="F55" s="1204"/>
      <c r="G55" s="1204"/>
      <c r="H55" s="1204"/>
      <c r="I55" s="1204"/>
      <c r="J55" s="1204"/>
      <c r="K55" s="1204"/>
      <c r="L55" s="1204"/>
      <c r="M55" s="1204"/>
      <c r="N55" s="1204"/>
      <c r="O55" s="1204"/>
      <c r="P55" s="1204"/>
      <c r="Q55" s="1204"/>
      <c r="R55" s="1204"/>
      <c r="S55" s="1204"/>
      <c r="T55" s="1204"/>
      <c r="U55" s="1204"/>
      <c r="V55" s="1204"/>
      <c r="W55" s="1204"/>
      <c r="X55" s="1204"/>
      <c r="Y55" s="56"/>
    </row>
    <row r="56" spans="1:25" ht="25.5" hidden="1" customHeight="1">
      <c r="A56" s="40"/>
      <c r="B56" s="75"/>
      <c r="C56" s="74"/>
      <c r="D56" s="63"/>
      <c r="E56" s="1204"/>
      <c r="F56" s="1204"/>
      <c r="G56" s="1204"/>
      <c r="H56" s="1204"/>
      <c r="I56" s="1204"/>
      <c r="J56" s="1204"/>
      <c r="K56" s="1204"/>
      <c r="L56" s="1204"/>
      <c r="M56" s="1204"/>
      <c r="N56" s="1204"/>
      <c r="O56" s="1204"/>
      <c r="P56" s="1204"/>
      <c r="Q56" s="1204"/>
      <c r="R56" s="1204"/>
      <c r="S56" s="1204"/>
      <c r="T56" s="1204"/>
      <c r="U56" s="1204"/>
      <c r="V56" s="1204"/>
      <c r="W56" s="1204"/>
      <c r="X56" s="1204"/>
      <c r="Y56" s="56"/>
    </row>
    <row r="57" spans="1:25" ht="13.8" hidden="1">
      <c r="A57" s="40"/>
      <c r="B57" s="75"/>
      <c r="C57" s="74"/>
      <c r="D57" s="63"/>
      <c r="E57" s="1204"/>
      <c r="F57" s="1204"/>
      <c r="G57" s="1204"/>
      <c r="H57" s="1204"/>
      <c r="I57" s="1204"/>
      <c r="J57" s="1204"/>
      <c r="K57" s="1204"/>
      <c r="L57" s="1204"/>
      <c r="M57" s="1204"/>
      <c r="N57" s="1204"/>
      <c r="O57" s="1204"/>
      <c r="P57" s="1204"/>
      <c r="Q57" s="1204"/>
      <c r="R57" s="1204"/>
      <c r="S57" s="1204"/>
      <c r="T57" s="1204"/>
      <c r="U57" s="1204"/>
      <c r="V57" s="1204"/>
      <c r="W57" s="1204"/>
      <c r="X57" s="1204"/>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07"/>
      <c r="F59" s="1207"/>
      <c r="G59" s="1207"/>
      <c r="H59" s="1202"/>
      <c r="I59" s="1203"/>
      <c r="J59" s="1203"/>
      <c r="K59" s="1203"/>
      <c r="L59" s="1203"/>
      <c r="M59" s="1203"/>
      <c r="N59" s="1203"/>
      <c r="O59" s="1203"/>
      <c r="P59" s="1203"/>
      <c r="Q59" s="1203"/>
      <c r="R59" s="1203"/>
      <c r="S59" s="1203"/>
      <c r="T59" s="1203"/>
      <c r="U59" s="1203"/>
      <c r="V59" s="1203"/>
      <c r="W59" s="1203"/>
      <c r="X59" s="1203"/>
      <c r="Y59" s="56"/>
    </row>
    <row r="60" spans="1:25" ht="15" hidden="1" customHeight="1">
      <c r="A60" s="40"/>
      <c r="B60" s="75"/>
      <c r="C60" s="74"/>
      <c r="D60" s="58"/>
      <c r="E60" s="1206"/>
      <c r="F60" s="1206"/>
      <c r="G60" s="1206"/>
      <c r="H60" s="1201"/>
      <c r="I60" s="1201"/>
      <c r="J60" s="1201"/>
      <c r="K60" s="1201"/>
      <c r="L60" s="1201"/>
      <c r="M60" s="1201"/>
      <c r="N60" s="1201"/>
      <c r="O60" s="1201"/>
      <c r="P60" s="1201"/>
      <c r="Q60" s="1201"/>
      <c r="R60" s="1201"/>
      <c r="S60" s="1201"/>
      <c r="T60" s="1201"/>
      <c r="U60" s="1201"/>
      <c r="V60" s="1201"/>
      <c r="W60" s="1201"/>
      <c r="X60" s="1201"/>
      <c r="Y60" s="56"/>
    </row>
    <row r="61" spans="1:25" ht="13.8" hidden="1">
      <c r="A61" s="40"/>
      <c r="B61" s="75"/>
      <c r="C61" s="74"/>
      <c r="D61" s="58"/>
      <c r="E61" s="67"/>
      <c r="F61" s="65"/>
      <c r="G61" s="66"/>
      <c r="H61" s="1201"/>
      <c r="I61" s="1201"/>
      <c r="J61" s="1201"/>
      <c r="K61" s="1201"/>
      <c r="L61" s="1201"/>
      <c r="M61" s="1201"/>
      <c r="N61" s="1201"/>
      <c r="O61" s="1201"/>
      <c r="P61" s="1201"/>
      <c r="Q61" s="1201"/>
      <c r="R61" s="1201"/>
      <c r="S61" s="1201"/>
      <c r="T61" s="1201"/>
      <c r="U61" s="1201"/>
      <c r="V61" s="1201"/>
      <c r="W61" s="1201"/>
      <c r="X61" s="120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3.8"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3.8"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3.8"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3.8"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3.8"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4"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3.8"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3.8"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3.8" hidden="1">
      <c r="A71" s="40"/>
      <c r="B71" s="75"/>
      <c r="C71" s="74"/>
      <c r="D71" s="58"/>
      <c r="E71" s="1205" t="s">
        <v>564</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6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15"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15"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3.8"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3.8"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4"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15"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3.8"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06"/>
      <c r="F82" s="1206"/>
      <c r="G82" s="1206"/>
      <c r="H82" s="1202"/>
      <c r="I82" s="1203"/>
      <c r="J82" s="1203"/>
      <c r="K82" s="1203"/>
      <c r="L82" s="1203"/>
      <c r="M82" s="1203"/>
      <c r="N82" s="1203"/>
      <c r="O82" s="1203"/>
      <c r="P82" s="1203"/>
      <c r="Q82" s="1203"/>
      <c r="R82" s="1203"/>
      <c r="S82" s="1203"/>
      <c r="T82" s="1203"/>
      <c r="U82" s="1203"/>
      <c r="V82" s="1203"/>
      <c r="W82" s="1203"/>
      <c r="X82" s="1203"/>
      <c r="Y82" s="56"/>
    </row>
    <row r="83" spans="1:25" ht="15" hidden="1" customHeight="1">
      <c r="A83" s="40"/>
      <c r="B83" s="75"/>
      <c r="C83" s="74"/>
      <c r="D83" s="58"/>
      <c r="Y83" s="56"/>
    </row>
    <row r="84" spans="1:25" ht="15" hidden="1" customHeight="1">
      <c r="A84" s="40"/>
      <c r="B84" s="75"/>
      <c r="C84" s="74"/>
      <c r="D84" s="58"/>
      <c r="E84" s="67"/>
      <c r="F84" s="65"/>
      <c r="G84" s="66"/>
      <c r="H84" s="1201"/>
      <c r="I84" s="1201"/>
      <c r="J84" s="1201"/>
      <c r="K84" s="1201"/>
      <c r="L84" s="1201"/>
      <c r="M84" s="1201"/>
      <c r="N84" s="1201"/>
      <c r="O84" s="1201"/>
      <c r="P84" s="1201"/>
      <c r="Q84" s="1201"/>
      <c r="R84" s="1201"/>
      <c r="S84" s="1201"/>
      <c r="T84" s="1201"/>
      <c r="U84" s="1201"/>
      <c r="V84" s="1201"/>
      <c r="W84" s="1201"/>
      <c r="X84" s="1201"/>
      <c r="Y84" s="56"/>
    </row>
    <row r="85" spans="1:25" ht="13.8"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3.8"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3.8"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3.8"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3.8"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3.8"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3.8"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3.8"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3.8"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3.8"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3.8"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3.8"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9" t="s">
        <v>234</v>
      </c>
      <c r="F98" s="1209"/>
      <c r="G98" s="1209"/>
      <c r="H98" s="1209"/>
      <c r="I98" s="1209"/>
      <c r="J98" s="1209"/>
      <c r="K98" s="1209"/>
      <c r="L98" s="1209"/>
      <c r="M98" s="1209"/>
      <c r="N98" s="1209"/>
      <c r="O98" s="1209"/>
      <c r="P98" s="1209"/>
      <c r="Q98" s="1209"/>
      <c r="R98" s="1209"/>
      <c r="S98" s="1209"/>
      <c r="T98" s="1209"/>
      <c r="U98" s="1209"/>
      <c r="V98" s="1209"/>
      <c r="W98" s="1209"/>
      <c r="X98" s="1209"/>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8" t="s">
        <v>233</v>
      </c>
      <c r="G100" s="1208"/>
      <c r="H100" s="1208"/>
      <c r="I100" s="1208"/>
      <c r="J100" s="1208"/>
      <c r="K100" s="1208"/>
      <c r="L100" s="1208"/>
      <c r="M100" s="1208"/>
      <c r="N100" s="1208"/>
      <c r="O100" s="1208"/>
      <c r="P100" s="1208"/>
      <c r="Q100" s="1208"/>
      <c r="R100" s="1208"/>
      <c r="S100" s="120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3.8" hidden="1">
      <c r="A102" s="40"/>
      <c r="B102" s="75"/>
      <c r="C102" s="74"/>
      <c r="D102" s="58"/>
      <c r="E102" s="57"/>
      <c r="F102" s="1208" t="s">
        <v>232</v>
      </c>
      <c r="G102" s="1208"/>
      <c r="H102" s="1208"/>
      <c r="I102" s="1208"/>
      <c r="J102" s="1208"/>
      <c r="K102" s="1208"/>
      <c r="L102" s="1208"/>
      <c r="M102" s="1208"/>
      <c r="N102" s="1208"/>
      <c r="O102" s="1208"/>
      <c r="P102" s="1208"/>
      <c r="Q102" s="1208"/>
      <c r="R102" s="1208"/>
      <c r="S102" s="1208"/>
      <c r="T102" s="1208"/>
      <c r="U102" s="1208"/>
      <c r="V102" s="1208"/>
      <c r="W102" s="1208"/>
      <c r="X102" s="1208"/>
      <c r="Y102" s="56"/>
    </row>
    <row r="103" spans="1:27" ht="13.8"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3.8"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3.8"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3.8"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3.8"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3.8"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3.8"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3.8"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15"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6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TvZiN98i4zFUMh16FZmEwWkVgP7C7SGXv8DBl6f+DffapIXm+x5fasxuxAUjzyk3JpjmvGIv5bBinkoFi+teZQ==" saltValue="ch1rhoK6U5QclaiDC6mLNg==" spinCount="100000"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53340</xdr:colOff>
                <xdr:row>120</xdr:row>
                <xdr:rowOff>99060</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3.75" style="493" customWidth="1"/>
    <col min="16" max="17" width="1.75" style="493" hidden="1" customWidth="1"/>
    <col min="18" max="18" width="11.75" style="493" customWidth="1"/>
    <col min="19" max="19" width="3.75" style="493" customWidth="1"/>
    <col min="20" max="20" width="11.75" style="493" customWidth="1"/>
    <col min="21" max="21" width="8.625" style="493" hidden="1" customWidth="1"/>
    <col min="22" max="22" width="4.75" style="493" customWidth="1"/>
    <col min="23" max="23" width="115.75" style="493" customWidth="1"/>
    <col min="24" max="35" width="10.625" style="554"/>
    <col min="36" max="256" width="10.625" style="493"/>
    <col min="257" max="264" width="0" style="493" hidden="1" customWidth="1"/>
    <col min="265" max="267" width="3.75" style="493" customWidth="1"/>
    <col min="268" max="268" width="12.75" style="493" customWidth="1"/>
    <col min="269" max="269" width="47.375" style="493" customWidth="1"/>
    <col min="270" max="273" width="0" style="493" hidden="1" customWidth="1"/>
    <col min="274" max="274" width="11.75" style="493" customWidth="1"/>
    <col min="275" max="275" width="6.375" style="493" bestFit="1" customWidth="1"/>
    <col min="276" max="276" width="11.75" style="493" customWidth="1"/>
    <col min="277" max="277" width="0" style="493" hidden="1" customWidth="1"/>
    <col min="278" max="278" width="3.75" style="493" customWidth="1"/>
    <col min="279" max="279" width="11.125" style="493" bestFit="1" customWidth="1"/>
    <col min="280" max="512" width="10.625" style="493"/>
    <col min="513" max="520" width="0" style="493" hidden="1" customWidth="1"/>
    <col min="521" max="523" width="3.75" style="493" customWidth="1"/>
    <col min="524" max="524" width="12.75" style="493" customWidth="1"/>
    <col min="525" max="525" width="47.375" style="493" customWidth="1"/>
    <col min="526" max="529" width="0" style="493" hidden="1" customWidth="1"/>
    <col min="530" max="530" width="11.75" style="493" customWidth="1"/>
    <col min="531" max="531" width="6.375" style="493" bestFit="1" customWidth="1"/>
    <col min="532" max="532" width="11.75" style="493" customWidth="1"/>
    <col min="533" max="533" width="0" style="493" hidden="1" customWidth="1"/>
    <col min="534" max="534" width="3.75" style="493" customWidth="1"/>
    <col min="535" max="535" width="11.125" style="493" bestFit="1" customWidth="1"/>
    <col min="536" max="768" width="10.625" style="493"/>
    <col min="769" max="776" width="0" style="493" hidden="1" customWidth="1"/>
    <col min="777" max="779" width="3.75" style="493" customWidth="1"/>
    <col min="780" max="780" width="12.75" style="493" customWidth="1"/>
    <col min="781" max="781" width="47.375" style="493" customWidth="1"/>
    <col min="782" max="785" width="0" style="493" hidden="1" customWidth="1"/>
    <col min="786" max="786" width="11.75" style="493" customWidth="1"/>
    <col min="787" max="787" width="6.375" style="493" bestFit="1" customWidth="1"/>
    <col min="788" max="788" width="11.75" style="493" customWidth="1"/>
    <col min="789" max="789" width="0" style="493" hidden="1" customWidth="1"/>
    <col min="790" max="790" width="3.75" style="493" customWidth="1"/>
    <col min="791" max="791" width="11.125" style="493" bestFit="1" customWidth="1"/>
    <col min="792" max="1024" width="10.625" style="493"/>
    <col min="1025" max="1032" width="0" style="493" hidden="1" customWidth="1"/>
    <col min="1033" max="1035" width="3.75" style="493" customWidth="1"/>
    <col min="1036" max="1036" width="12.75" style="493" customWidth="1"/>
    <col min="1037" max="1037" width="47.375" style="493" customWidth="1"/>
    <col min="1038" max="1041" width="0" style="493" hidden="1" customWidth="1"/>
    <col min="1042" max="1042" width="11.75" style="493" customWidth="1"/>
    <col min="1043" max="1043" width="6.375" style="493" bestFit="1" customWidth="1"/>
    <col min="1044" max="1044" width="11.75" style="493" customWidth="1"/>
    <col min="1045" max="1045" width="0" style="493" hidden="1" customWidth="1"/>
    <col min="1046" max="1046" width="3.75" style="493" customWidth="1"/>
    <col min="1047" max="1047" width="11.125" style="493" bestFit="1" customWidth="1"/>
    <col min="1048" max="1280" width="10.625" style="493"/>
    <col min="1281" max="1288" width="0" style="493" hidden="1" customWidth="1"/>
    <col min="1289" max="1291" width="3.75" style="493" customWidth="1"/>
    <col min="1292" max="1292" width="12.75" style="493" customWidth="1"/>
    <col min="1293" max="1293" width="47.375" style="493" customWidth="1"/>
    <col min="1294" max="1297" width="0" style="493" hidden="1" customWidth="1"/>
    <col min="1298" max="1298" width="11.75" style="493" customWidth="1"/>
    <col min="1299" max="1299" width="6.375" style="493" bestFit="1" customWidth="1"/>
    <col min="1300" max="1300" width="11.75" style="493" customWidth="1"/>
    <col min="1301" max="1301" width="0" style="493" hidden="1" customWidth="1"/>
    <col min="1302" max="1302" width="3.75" style="493" customWidth="1"/>
    <col min="1303" max="1303" width="11.125" style="493" bestFit="1" customWidth="1"/>
    <col min="1304" max="1536" width="10.625" style="493"/>
    <col min="1537" max="1544" width="0" style="493" hidden="1" customWidth="1"/>
    <col min="1545" max="1547" width="3.75" style="493" customWidth="1"/>
    <col min="1548" max="1548" width="12.75" style="493" customWidth="1"/>
    <col min="1549" max="1549" width="47.375" style="493" customWidth="1"/>
    <col min="1550" max="1553" width="0" style="493" hidden="1" customWidth="1"/>
    <col min="1554" max="1554" width="11.75" style="493" customWidth="1"/>
    <col min="1555" max="1555" width="6.375" style="493" bestFit="1" customWidth="1"/>
    <col min="1556" max="1556" width="11.75" style="493" customWidth="1"/>
    <col min="1557" max="1557" width="0" style="493" hidden="1" customWidth="1"/>
    <col min="1558" max="1558" width="3.75" style="493" customWidth="1"/>
    <col min="1559" max="1559" width="11.125" style="493" bestFit="1" customWidth="1"/>
    <col min="1560" max="1792" width="10.625" style="493"/>
    <col min="1793" max="1800" width="0" style="493" hidden="1" customWidth="1"/>
    <col min="1801" max="1803" width="3.75" style="493" customWidth="1"/>
    <col min="1804" max="1804" width="12.75" style="493" customWidth="1"/>
    <col min="1805" max="1805" width="47.375" style="493" customWidth="1"/>
    <col min="1806" max="1809" width="0" style="493" hidden="1" customWidth="1"/>
    <col min="1810" max="1810" width="11.75" style="493" customWidth="1"/>
    <col min="1811" max="1811" width="6.375" style="493" bestFit="1" customWidth="1"/>
    <col min="1812" max="1812" width="11.75" style="493" customWidth="1"/>
    <col min="1813" max="1813" width="0" style="493" hidden="1" customWidth="1"/>
    <col min="1814" max="1814" width="3.75" style="493" customWidth="1"/>
    <col min="1815" max="1815" width="11.125" style="493" bestFit="1" customWidth="1"/>
    <col min="1816" max="2048" width="10.625" style="493"/>
    <col min="2049" max="2056" width="0" style="493" hidden="1" customWidth="1"/>
    <col min="2057" max="2059" width="3.75" style="493" customWidth="1"/>
    <col min="2060" max="2060" width="12.75" style="493" customWidth="1"/>
    <col min="2061" max="2061" width="47.375" style="493" customWidth="1"/>
    <col min="2062" max="2065" width="0" style="493" hidden="1" customWidth="1"/>
    <col min="2066" max="2066" width="11.75" style="493" customWidth="1"/>
    <col min="2067" max="2067" width="6.375" style="493" bestFit="1" customWidth="1"/>
    <col min="2068" max="2068" width="11.75" style="493" customWidth="1"/>
    <col min="2069" max="2069" width="0" style="493" hidden="1" customWidth="1"/>
    <col min="2070" max="2070" width="3.75" style="493" customWidth="1"/>
    <col min="2071" max="2071" width="11.125" style="493" bestFit="1" customWidth="1"/>
    <col min="2072" max="2304" width="10.625" style="493"/>
    <col min="2305" max="2312" width="0" style="493" hidden="1" customWidth="1"/>
    <col min="2313" max="2315" width="3.75" style="493" customWidth="1"/>
    <col min="2316" max="2316" width="12.75" style="493" customWidth="1"/>
    <col min="2317" max="2317" width="47.375" style="493" customWidth="1"/>
    <col min="2318" max="2321" width="0" style="493" hidden="1" customWidth="1"/>
    <col min="2322" max="2322" width="11.75" style="493" customWidth="1"/>
    <col min="2323" max="2323" width="6.375" style="493" bestFit="1" customWidth="1"/>
    <col min="2324" max="2324" width="11.75" style="493" customWidth="1"/>
    <col min="2325" max="2325" width="0" style="493" hidden="1" customWidth="1"/>
    <col min="2326" max="2326" width="3.75" style="493" customWidth="1"/>
    <col min="2327" max="2327" width="11.125" style="493" bestFit="1" customWidth="1"/>
    <col min="2328" max="2560" width="10.625" style="493"/>
    <col min="2561" max="2568" width="0" style="493" hidden="1" customWidth="1"/>
    <col min="2569" max="2571" width="3.75" style="493" customWidth="1"/>
    <col min="2572" max="2572" width="12.75" style="493" customWidth="1"/>
    <col min="2573" max="2573" width="47.375" style="493" customWidth="1"/>
    <col min="2574" max="2577" width="0" style="493" hidden="1" customWidth="1"/>
    <col min="2578" max="2578" width="11.75" style="493" customWidth="1"/>
    <col min="2579" max="2579" width="6.375" style="493" bestFit="1" customWidth="1"/>
    <col min="2580" max="2580" width="11.75" style="493" customWidth="1"/>
    <col min="2581" max="2581" width="0" style="493" hidden="1" customWidth="1"/>
    <col min="2582" max="2582" width="3.75" style="493" customWidth="1"/>
    <col min="2583" max="2583" width="11.125" style="493" bestFit="1" customWidth="1"/>
    <col min="2584" max="2816" width="10.625" style="493"/>
    <col min="2817" max="2824" width="0" style="493" hidden="1" customWidth="1"/>
    <col min="2825" max="2827" width="3.75" style="493" customWidth="1"/>
    <col min="2828" max="2828" width="12.75" style="493" customWidth="1"/>
    <col min="2829" max="2829" width="47.375" style="493" customWidth="1"/>
    <col min="2830" max="2833" width="0" style="493" hidden="1" customWidth="1"/>
    <col min="2834" max="2834" width="11.75" style="493" customWidth="1"/>
    <col min="2835" max="2835" width="6.375" style="493" bestFit="1" customWidth="1"/>
    <col min="2836" max="2836" width="11.75" style="493" customWidth="1"/>
    <col min="2837" max="2837" width="0" style="493" hidden="1" customWidth="1"/>
    <col min="2838" max="2838" width="3.75" style="493" customWidth="1"/>
    <col min="2839" max="2839" width="11.125" style="493" bestFit="1" customWidth="1"/>
    <col min="2840" max="3072" width="10.625" style="493"/>
    <col min="3073" max="3080" width="0" style="493" hidden="1" customWidth="1"/>
    <col min="3081" max="3083" width="3.75" style="493" customWidth="1"/>
    <col min="3084" max="3084" width="12.75" style="493" customWidth="1"/>
    <col min="3085" max="3085" width="47.375" style="493" customWidth="1"/>
    <col min="3086" max="3089" width="0" style="493" hidden="1" customWidth="1"/>
    <col min="3090" max="3090" width="11.75" style="493" customWidth="1"/>
    <col min="3091" max="3091" width="6.375" style="493" bestFit="1" customWidth="1"/>
    <col min="3092" max="3092" width="11.75" style="493" customWidth="1"/>
    <col min="3093" max="3093" width="0" style="493" hidden="1" customWidth="1"/>
    <col min="3094" max="3094" width="3.75" style="493" customWidth="1"/>
    <col min="3095" max="3095" width="11.125" style="493" bestFit="1" customWidth="1"/>
    <col min="3096" max="3328" width="10.625" style="493"/>
    <col min="3329" max="3336" width="0" style="493" hidden="1" customWidth="1"/>
    <col min="3337" max="3339" width="3.75" style="493" customWidth="1"/>
    <col min="3340" max="3340" width="12.75" style="493" customWidth="1"/>
    <col min="3341" max="3341" width="47.375" style="493" customWidth="1"/>
    <col min="3342" max="3345" width="0" style="493" hidden="1" customWidth="1"/>
    <col min="3346" max="3346" width="11.75" style="493" customWidth="1"/>
    <col min="3347" max="3347" width="6.375" style="493" bestFit="1" customWidth="1"/>
    <col min="3348" max="3348" width="11.75" style="493" customWidth="1"/>
    <col min="3349" max="3349" width="0" style="493" hidden="1" customWidth="1"/>
    <col min="3350" max="3350" width="3.75" style="493" customWidth="1"/>
    <col min="3351" max="3351" width="11.125" style="493" bestFit="1" customWidth="1"/>
    <col min="3352" max="3584" width="10.625" style="493"/>
    <col min="3585" max="3592" width="0" style="493" hidden="1" customWidth="1"/>
    <col min="3593" max="3595" width="3.75" style="493" customWidth="1"/>
    <col min="3596" max="3596" width="12.75" style="493" customWidth="1"/>
    <col min="3597" max="3597" width="47.375" style="493" customWidth="1"/>
    <col min="3598" max="3601" width="0" style="493" hidden="1" customWidth="1"/>
    <col min="3602" max="3602" width="11.75" style="493" customWidth="1"/>
    <col min="3603" max="3603" width="6.375" style="493" bestFit="1" customWidth="1"/>
    <col min="3604" max="3604" width="11.75" style="493" customWidth="1"/>
    <col min="3605" max="3605" width="0" style="493" hidden="1" customWidth="1"/>
    <col min="3606" max="3606" width="3.75" style="493" customWidth="1"/>
    <col min="3607" max="3607" width="11.125" style="493" bestFit="1" customWidth="1"/>
    <col min="3608" max="3840" width="10.625" style="493"/>
    <col min="3841" max="3848" width="0" style="493" hidden="1" customWidth="1"/>
    <col min="3849" max="3851" width="3.75" style="493" customWidth="1"/>
    <col min="3852" max="3852" width="12.75" style="493" customWidth="1"/>
    <col min="3853" max="3853" width="47.375" style="493" customWidth="1"/>
    <col min="3854" max="3857" width="0" style="493" hidden="1" customWidth="1"/>
    <col min="3858" max="3858" width="11.75" style="493" customWidth="1"/>
    <col min="3859" max="3859" width="6.375" style="493" bestFit="1" customWidth="1"/>
    <col min="3860" max="3860" width="11.75" style="493" customWidth="1"/>
    <col min="3861" max="3861" width="0" style="493" hidden="1" customWidth="1"/>
    <col min="3862" max="3862" width="3.75" style="493" customWidth="1"/>
    <col min="3863" max="3863" width="11.125" style="493" bestFit="1" customWidth="1"/>
    <col min="3864" max="4096" width="10.625" style="493"/>
    <col min="4097" max="4104" width="0" style="493" hidden="1" customWidth="1"/>
    <col min="4105" max="4107" width="3.75" style="493" customWidth="1"/>
    <col min="4108" max="4108" width="12.75" style="493" customWidth="1"/>
    <col min="4109" max="4109" width="47.375" style="493" customWidth="1"/>
    <col min="4110" max="4113" width="0" style="493" hidden="1" customWidth="1"/>
    <col min="4114" max="4114" width="11.75" style="493" customWidth="1"/>
    <col min="4115" max="4115" width="6.375" style="493" bestFit="1" customWidth="1"/>
    <col min="4116" max="4116" width="11.75" style="493" customWidth="1"/>
    <col min="4117" max="4117" width="0" style="493" hidden="1" customWidth="1"/>
    <col min="4118" max="4118" width="3.75" style="493" customWidth="1"/>
    <col min="4119" max="4119" width="11.125" style="493" bestFit="1" customWidth="1"/>
    <col min="4120" max="4352" width="10.625" style="493"/>
    <col min="4353" max="4360" width="0" style="493" hidden="1" customWidth="1"/>
    <col min="4361" max="4363" width="3.75" style="493" customWidth="1"/>
    <col min="4364" max="4364" width="12.75" style="493" customWidth="1"/>
    <col min="4365" max="4365" width="47.375" style="493" customWidth="1"/>
    <col min="4366" max="4369" width="0" style="493" hidden="1" customWidth="1"/>
    <col min="4370" max="4370" width="11.75" style="493" customWidth="1"/>
    <col min="4371" max="4371" width="6.375" style="493" bestFit="1" customWidth="1"/>
    <col min="4372" max="4372" width="11.75" style="493" customWidth="1"/>
    <col min="4373" max="4373" width="0" style="493" hidden="1" customWidth="1"/>
    <col min="4374" max="4374" width="3.75" style="493" customWidth="1"/>
    <col min="4375" max="4375" width="11.125" style="493" bestFit="1" customWidth="1"/>
    <col min="4376" max="4608" width="10.625" style="493"/>
    <col min="4609" max="4616" width="0" style="493" hidden="1" customWidth="1"/>
    <col min="4617" max="4619" width="3.75" style="493" customWidth="1"/>
    <col min="4620" max="4620" width="12.75" style="493" customWidth="1"/>
    <col min="4621" max="4621" width="47.375" style="493" customWidth="1"/>
    <col min="4622" max="4625" width="0" style="493" hidden="1" customWidth="1"/>
    <col min="4626" max="4626" width="11.75" style="493" customWidth="1"/>
    <col min="4627" max="4627" width="6.375" style="493" bestFit="1" customWidth="1"/>
    <col min="4628" max="4628" width="11.75" style="493" customWidth="1"/>
    <col min="4629" max="4629" width="0" style="493" hidden="1" customWidth="1"/>
    <col min="4630" max="4630" width="3.75" style="493" customWidth="1"/>
    <col min="4631" max="4631" width="11.125" style="493" bestFit="1" customWidth="1"/>
    <col min="4632" max="4864" width="10.625" style="493"/>
    <col min="4865" max="4872" width="0" style="493" hidden="1" customWidth="1"/>
    <col min="4873" max="4875" width="3.75" style="493" customWidth="1"/>
    <col min="4876" max="4876" width="12.75" style="493" customWidth="1"/>
    <col min="4877" max="4877" width="47.375" style="493" customWidth="1"/>
    <col min="4878" max="4881" width="0" style="493" hidden="1" customWidth="1"/>
    <col min="4882" max="4882" width="11.75" style="493" customWidth="1"/>
    <col min="4883" max="4883" width="6.375" style="493" bestFit="1" customWidth="1"/>
    <col min="4884" max="4884" width="11.75" style="493" customWidth="1"/>
    <col min="4885" max="4885" width="0" style="493" hidden="1" customWidth="1"/>
    <col min="4886" max="4886" width="3.75" style="493" customWidth="1"/>
    <col min="4887" max="4887" width="11.125" style="493" bestFit="1" customWidth="1"/>
    <col min="4888" max="5120" width="10.625" style="493"/>
    <col min="5121" max="5128" width="0" style="493" hidden="1" customWidth="1"/>
    <col min="5129" max="5131" width="3.75" style="493" customWidth="1"/>
    <col min="5132" max="5132" width="12.75" style="493" customWidth="1"/>
    <col min="5133" max="5133" width="47.375" style="493" customWidth="1"/>
    <col min="5134" max="5137" width="0" style="493" hidden="1" customWidth="1"/>
    <col min="5138" max="5138" width="11.75" style="493" customWidth="1"/>
    <col min="5139" max="5139" width="6.375" style="493" bestFit="1" customWidth="1"/>
    <col min="5140" max="5140" width="11.75" style="493" customWidth="1"/>
    <col min="5141" max="5141" width="0" style="493" hidden="1" customWidth="1"/>
    <col min="5142" max="5142" width="3.75" style="493" customWidth="1"/>
    <col min="5143" max="5143" width="11.125" style="493" bestFit="1" customWidth="1"/>
    <col min="5144" max="5376" width="10.625" style="493"/>
    <col min="5377" max="5384" width="0" style="493" hidden="1" customWidth="1"/>
    <col min="5385" max="5387" width="3.75" style="493" customWidth="1"/>
    <col min="5388" max="5388" width="12.75" style="493" customWidth="1"/>
    <col min="5389" max="5389" width="47.375" style="493" customWidth="1"/>
    <col min="5390" max="5393" width="0" style="493" hidden="1" customWidth="1"/>
    <col min="5394" max="5394" width="11.75" style="493" customWidth="1"/>
    <col min="5395" max="5395" width="6.375" style="493" bestFit="1" customWidth="1"/>
    <col min="5396" max="5396" width="11.75" style="493" customWidth="1"/>
    <col min="5397" max="5397" width="0" style="493" hidden="1" customWidth="1"/>
    <col min="5398" max="5398" width="3.75" style="493" customWidth="1"/>
    <col min="5399" max="5399" width="11.125" style="493" bestFit="1" customWidth="1"/>
    <col min="5400" max="5632" width="10.625" style="493"/>
    <col min="5633" max="5640" width="0" style="493" hidden="1" customWidth="1"/>
    <col min="5641" max="5643" width="3.75" style="493" customWidth="1"/>
    <col min="5644" max="5644" width="12.75" style="493" customWidth="1"/>
    <col min="5645" max="5645" width="47.375" style="493" customWidth="1"/>
    <col min="5646" max="5649" width="0" style="493" hidden="1" customWidth="1"/>
    <col min="5650" max="5650" width="11.75" style="493" customWidth="1"/>
    <col min="5651" max="5651" width="6.375" style="493" bestFit="1" customWidth="1"/>
    <col min="5652" max="5652" width="11.75" style="493" customWidth="1"/>
    <col min="5653" max="5653" width="0" style="493" hidden="1" customWidth="1"/>
    <col min="5654" max="5654" width="3.75" style="493" customWidth="1"/>
    <col min="5655" max="5655" width="11.125" style="493" bestFit="1" customWidth="1"/>
    <col min="5656" max="5888" width="10.625" style="493"/>
    <col min="5889" max="5896" width="0" style="493" hidden="1" customWidth="1"/>
    <col min="5897" max="5899" width="3.75" style="493" customWidth="1"/>
    <col min="5900" max="5900" width="12.75" style="493" customWidth="1"/>
    <col min="5901" max="5901" width="47.375" style="493" customWidth="1"/>
    <col min="5902" max="5905" width="0" style="493" hidden="1" customWidth="1"/>
    <col min="5906" max="5906" width="11.75" style="493" customWidth="1"/>
    <col min="5907" max="5907" width="6.375" style="493" bestFit="1" customWidth="1"/>
    <col min="5908" max="5908" width="11.75" style="493" customWidth="1"/>
    <col min="5909" max="5909" width="0" style="493" hidden="1" customWidth="1"/>
    <col min="5910" max="5910" width="3.75" style="493" customWidth="1"/>
    <col min="5911" max="5911" width="11.125" style="493" bestFit="1" customWidth="1"/>
    <col min="5912" max="6144" width="10.625" style="493"/>
    <col min="6145" max="6152" width="0" style="493" hidden="1" customWidth="1"/>
    <col min="6153" max="6155" width="3.75" style="493" customWidth="1"/>
    <col min="6156" max="6156" width="12.75" style="493" customWidth="1"/>
    <col min="6157" max="6157" width="47.375" style="493" customWidth="1"/>
    <col min="6158" max="6161" width="0" style="493" hidden="1" customWidth="1"/>
    <col min="6162" max="6162" width="11.75" style="493" customWidth="1"/>
    <col min="6163" max="6163" width="6.375" style="493" bestFit="1" customWidth="1"/>
    <col min="6164" max="6164" width="11.75" style="493" customWidth="1"/>
    <col min="6165" max="6165" width="0" style="493" hidden="1" customWidth="1"/>
    <col min="6166" max="6166" width="3.75" style="493" customWidth="1"/>
    <col min="6167" max="6167" width="11.125" style="493" bestFit="1" customWidth="1"/>
    <col min="6168" max="6400" width="10.625" style="493"/>
    <col min="6401" max="6408" width="0" style="493" hidden="1" customWidth="1"/>
    <col min="6409" max="6411" width="3.75" style="493" customWidth="1"/>
    <col min="6412" max="6412" width="12.75" style="493" customWidth="1"/>
    <col min="6413" max="6413" width="47.375" style="493" customWidth="1"/>
    <col min="6414" max="6417" width="0" style="493" hidden="1" customWidth="1"/>
    <col min="6418" max="6418" width="11.75" style="493" customWidth="1"/>
    <col min="6419" max="6419" width="6.375" style="493" bestFit="1" customWidth="1"/>
    <col min="6420" max="6420" width="11.75" style="493" customWidth="1"/>
    <col min="6421" max="6421" width="0" style="493" hidden="1" customWidth="1"/>
    <col min="6422" max="6422" width="3.75" style="493" customWidth="1"/>
    <col min="6423" max="6423" width="11.125" style="493" bestFit="1" customWidth="1"/>
    <col min="6424" max="6656" width="10.625" style="493"/>
    <col min="6657" max="6664" width="0" style="493" hidden="1" customWidth="1"/>
    <col min="6665" max="6667" width="3.75" style="493" customWidth="1"/>
    <col min="6668" max="6668" width="12.75" style="493" customWidth="1"/>
    <col min="6669" max="6669" width="47.375" style="493" customWidth="1"/>
    <col min="6670" max="6673" width="0" style="493" hidden="1" customWidth="1"/>
    <col min="6674" max="6674" width="11.75" style="493" customWidth="1"/>
    <col min="6675" max="6675" width="6.375" style="493" bestFit="1" customWidth="1"/>
    <col min="6676" max="6676" width="11.75" style="493" customWidth="1"/>
    <col min="6677" max="6677" width="0" style="493" hidden="1" customWidth="1"/>
    <col min="6678" max="6678" width="3.75" style="493" customWidth="1"/>
    <col min="6679" max="6679" width="11.125" style="493" bestFit="1" customWidth="1"/>
    <col min="6680" max="6912" width="10.625" style="493"/>
    <col min="6913" max="6920" width="0" style="493" hidden="1" customWidth="1"/>
    <col min="6921" max="6923" width="3.75" style="493" customWidth="1"/>
    <col min="6924" max="6924" width="12.75" style="493" customWidth="1"/>
    <col min="6925" max="6925" width="47.375" style="493" customWidth="1"/>
    <col min="6926" max="6929" width="0" style="493" hidden="1" customWidth="1"/>
    <col min="6930" max="6930" width="11.75" style="493" customWidth="1"/>
    <col min="6931" max="6931" width="6.375" style="493" bestFit="1" customWidth="1"/>
    <col min="6932" max="6932" width="11.75" style="493" customWidth="1"/>
    <col min="6933" max="6933" width="0" style="493" hidden="1" customWidth="1"/>
    <col min="6934" max="6934" width="3.75" style="493" customWidth="1"/>
    <col min="6935" max="6935" width="11.125" style="493" bestFit="1" customWidth="1"/>
    <col min="6936" max="7168" width="10.625" style="493"/>
    <col min="7169" max="7176" width="0" style="493" hidden="1" customWidth="1"/>
    <col min="7177" max="7179" width="3.75" style="493" customWidth="1"/>
    <col min="7180" max="7180" width="12.75" style="493" customWidth="1"/>
    <col min="7181" max="7181" width="47.375" style="493" customWidth="1"/>
    <col min="7182" max="7185" width="0" style="493" hidden="1" customWidth="1"/>
    <col min="7186" max="7186" width="11.75" style="493" customWidth="1"/>
    <col min="7187" max="7187" width="6.375" style="493" bestFit="1" customWidth="1"/>
    <col min="7188" max="7188" width="11.75" style="493" customWidth="1"/>
    <col min="7189" max="7189" width="0" style="493" hidden="1" customWidth="1"/>
    <col min="7190" max="7190" width="3.75" style="493" customWidth="1"/>
    <col min="7191" max="7191" width="11.125" style="493" bestFit="1" customWidth="1"/>
    <col min="7192" max="7424" width="10.625" style="493"/>
    <col min="7425" max="7432" width="0" style="493" hidden="1" customWidth="1"/>
    <col min="7433" max="7435" width="3.75" style="493" customWidth="1"/>
    <col min="7436" max="7436" width="12.75" style="493" customWidth="1"/>
    <col min="7437" max="7437" width="47.375" style="493" customWidth="1"/>
    <col min="7438" max="7441" width="0" style="493" hidden="1" customWidth="1"/>
    <col min="7442" max="7442" width="11.75" style="493" customWidth="1"/>
    <col min="7443" max="7443" width="6.375" style="493" bestFit="1" customWidth="1"/>
    <col min="7444" max="7444" width="11.75" style="493" customWidth="1"/>
    <col min="7445" max="7445" width="0" style="493" hidden="1" customWidth="1"/>
    <col min="7446" max="7446" width="3.75" style="493" customWidth="1"/>
    <col min="7447" max="7447" width="11.125" style="493" bestFit="1" customWidth="1"/>
    <col min="7448" max="7680" width="10.625" style="493"/>
    <col min="7681" max="7688" width="0" style="493" hidden="1" customWidth="1"/>
    <col min="7689" max="7691" width="3.75" style="493" customWidth="1"/>
    <col min="7692" max="7692" width="12.75" style="493" customWidth="1"/>
    <col min="7693" max="7693" width="47.375" style="493" customWidth="1"/>
    <col min="7694" max="7697" width="0" style="493" hidden="1" customWidth="1"/>
    <col min="7698" max="7698" width="11.75" style="493" customWidth="1"/>
    <col min="7699" max="7699" width="6.375" style="493" bestFit="1" customWidth="1"/>
    <col min="7700" max="7700" width="11.75" style="493" customWidth="1"/>
    <col min="7701" max="7701" width="0" style="493" hidden="1" customWidth="1"/>
    <col min="7702" max="7702" width="3.75" style="493" customWidth="1"/>
    <col min="7703" max="7703" width="11.125" style="493" bestFit="1" customWidth="1"/>
    <col min="7704" max="7936" width="10.625" style="493"/>
    <col min="7937" max="7944" width="0" style="493" hidden="1" customWidth="1"/>
    <col min="7945" max="7947" width="3.75" style="493" customWidth="1"/>
    <col min="7948" max="7948" width="12.75" style="493" customWidth="1"/>
    <col min="7949" max="7949" width="47.375" style="493" customWidth="1"/>
    <col min="7950" max="7953" width="0" style="493" hidden="1" customWidth="1"/>
    <col min="7954" max="7954" width="11.75" style="493" customWidth="1"/>
    <col min="7955" max="7955" width="6.375" style="493" bestFit="1" customWidth="1"/>
    <col min="7956" max="7956" width="11.75" style="493" customWidth="1"/>
    <col min="7957" max="7957" width="0" style="493" hidden="1" customWidth="1"/>
    <col min="7958" max="7958" width="3.75" style="493" customWidth="1"/>
    <col min="7959" max="7959" width="11.125" style="493" bestFit="1" customWidth="1"/>
    <col min="7960" max="8192" width="10.625" style="493"/>
    <col min="8193" max="8200" width="0" style="493" hidden="1" customWidth="1"/>
    <col min="8201" max="8203" width="3.75" style="493" customWidth="1"/>
    <col min="8204" max="8204" width="12.75" style="493" customWidth="1"/>
    <col min="8205" max="8205" width="47.375" style="493" customWidth="1"/>
    <col min="8206" max="8209" width="0" style="493" hidden="1" customWidth="1"/>
    <col min="8210" max="8210" width="11.75" style="493" customWidth="1"/>
    <col min="8211" max="8211" width="6.375" style="493" bestFit="1" customWidth="1"/>
    <col min="8212" max="8212" width="11.75" style="493" customWidth="1"/>
    <col min="8213" max="8213" width="0" style="493" hidden="1" customWidth="1"/>
    <col min="8214" max="8214" width="3.75" style="493" customWidth="1"/>
    <col min="8215" max="8215" width="11.125" style="493" bestFit="1" customWidth="1"/>
    <col min="8216" max="8448" width="10.625" style="493"/>
    <col min="8449" max="8456" width="0" style="493" hidden="1" customWidth="1"/>
    <col min="8457" max="8459" width="3.75" style="493" customWidth="1"/>
    <col min="8460" max="8460" width="12.75" style="493" customWidth="1"/>
    <col min="8461" max="8461" width="47.375" style="493" customWidth="1"/>
    <col min="8462" max="8465" width="0" style="493" hidden="1" customWidth="1"/>
    <col min="8466" max="8466" width="11.75" style="493" customWidth="1"/>
    <col min="8467" max="8467" width="6.375" style="493" bestFit="1" customWidth="1"/>
    <col min="8468" max="8468" width="11.75" style="493" customWidth="1"/>
    <col min="8469" max="8469" width="0" style="493" hidden="1" customWidth="1"/>
    <col min="8470" max="8470" width="3.75" style="493" customWidth="1"/>
    <col min="8471" max="8471" width="11.125" style="493" bestFit="1" customWidth="1"/>
    <col min="8472" max="8704" width="10.625" style="493"/>
    <col min="8705" max="8712" width="0" style="493" hidden="1" customWidth="1"/>
    <col min="8713" max="8715" width="3.75" style="493" customWidth="1"/>
    <col min="8716" max="8716" width="12.75" style="493" customWidth="1"/>
    <col min="8717" max="8717" width="47.375" style="493" customWidth="1"/>
    <col min="8718" max="8721" width="0" style="493" hidden="1" customWidth="1"/>
    <col min="8722" max="8722" width="11.75" style="493" customWidth="1"/>
    <col min="8723" max="8723" width="6.375" style="493" bestFit="1" customWidth="1"/>
    <col min="8724" max="8724" width="11.75" style="493" customWidth="1"/>
    <col min="8725" max="8725" width="0" style="493" hidden="1" customWidth="1"/>
    <col min="8726" max="8726" width="3.75" style="493" customWidth="1"/>
    <col min="8727" max="8727" width="11.125" style="493" bestFit="1" customWidth="1"/>
    <col min="8728" max="8960" width="10.625" style="493"/>
    <col min="8961" max="8968" width="0" style="493" hidden="1" customWidth="1"/>
    <col min="8969" max="8971" width="3.75" style="493" customWidth="1"/>
    <col min="8972" max="8972" width="12.75" style="493" customWidth="1"/>
    <col min="8973" max="8973" width="47.375" style="493" customWidth="1"/>
    <col min="8974" max="8977" width="0" style="493" hidden="1" customWidth="1"/>
    <col min="8978" max="8978" width="11.75" style="493" customWidth="1"/>
    <col min="8979" max="8979" width="6.375" style="493" bestFit="1" customWidth="1"/>
    <col min="8980" max="8980" width="11.75" style="493" customWidth="1"/>
    <col min="8981" max="8981" width="0" style="493" hidden="1" customWidth="1"/>
    <col min="8982" max="8982" width="3.75" style="493" customWidth="1"/>
    <col min="8983" max="8983" width="11.125" style="493" bestFit="1" customWidth="1"/>
    <col min="8984" max="9216" width="10.625" style="493"/>
    <col min="9217" max="9224" width="0" style="493" hidden="1" customWidth="1"/>
    <col min="9225" max="9227" width="3.75" style="493" customWidth="1"/>
    <col min="9228" max="9228" width="12.75" style="493" customWidth="1"/>
    <col min="9229" max="9229" width="47.375" style="493" customWidth="1"/>
    <col min="9230" max="9233" width="0" style="493" hidden="1" customWidth="1"/>
    <col min="9234" max="9234" width="11.75" style="493" customWidth="1"/>
    <col min="9235" max="9235" width="6.375" style="493" bestFit="1" customWidth="1"/>
    <col min="9236" max="9236" width="11.75" style="493" customWidth="1"/>
    <col min="9237" max="9237" width="0" style="493" hidden="1" customWidth="1"/>
    <col min="9238" max="9238" width="3.75" style="493" customWidth="1"/>
    <col min="9239" max="9239" width="11.125" style="493" bestFit="1" customWidth="1"/>
    <col min="9240" max="9472" width="10.625" style="493"/>
    <col min="9473" max="9480" width="0" style="493" hidden="1" customWidth="1"/>
    <col min="9481" max="9483" width="3.75" style="493" customWidth="1"/>
    <col min="9484" max="9484" width="12.75" style="493" customWidth="1"/>
    <col min="9485" max="9485" width="47.375" style="493" customWidth="1"/>
    <col min="9486" max="9489" width="0" style="493" hidden="1" customWidth="1"/>
    <col min="9490" max="9490" width="11.75" style="493" customWidth="1"/>
    <col min="9491" max="9491" width="6.375" style="493" bestFit="1" customWidth="1"/>
    <col min="9492" max="9492" width="11.75" style="493" customWidth="1"/>
    <col min="9493" max="9493" width="0" style="493" hidden="1" customWidth="1"/>
    <col min="9494" max="9494" width="3.75" style="493" customWidth="1"/>
    <col min="9495" max="9495" width="11.125" style="493" bestFit="1" customWidth="1"/>
    <col min="9496" max="9728" width="10.625" style="493"/>
    <col min="9729" max="9736" width="0" style="493" hidden="1" customWidth="1"/>
    <col min="9737" max="9739" width="3.75" style="493" customWidth="1"/>
    <col min="9740" max="9740" width="12.75" style="493" customWidth="1"/>
    <col min="9741" max="9741" width="47.375" style="493" customWidth="1"/>
    <col min="9742" max="9745" width="0" style="493" hidden="1" customWidth="1"/>
    <col min="9746" max="9746" width="11.75" style="493" customWidth="1"/>
    <col min="9747" max="9747" width="6.375" style="493" bestFit="1" customWidth="1"/>
    <col min="9748" max="9748" width="11.75" style="493" customWidth="1"/>
    <col min="9749" max="9749" width="0" style="493" hidden="1" customWidth="1"/>
    <col min="9750" max="9750" width="3.75" style="493" customWidth="1"/>
    <col min="9751" max="9751" width="11.125" style="493" bestFit="1" customWidth="1"/>
    <col min="9752" max="9984" width="10.625" style="493"/>
    <col min="9985" max="9992" width="0" style="493" hidden="1" customWidth="1"/>
    <col min="9993" max="9995" width="3.75" style="493" customWidth="1"/>
    <col min="9996" max="9996" width="12.75" style="493" customWidth="1"/>
    <col min="9997" max="9997" width="47.375" style="493" customWidth="1"/>
    <col min="9998" max="10001" width="0" style="493" hidden="1" customWidth="1"/>
    <col min="10002" max="10002" width="11.75" style="493" customWidth="1"/>
    <col min="10003" max="10003" width="6.375" style="493" bestFit="1" customWidth="1"/>
    <col min="10004" max="10004" width="11.75" style="493" customWidth="1"/>
    <col min="10005" max="10005" width="0" style="493" hidden="1" customWidth="1"/>
    <col min="10006" max="10006" width="3.75" style="493" customWidth="1"/>
    <col min="10007" max="10007" width="11.125" style="493" bestFit="1" customWidth="1"/>
    <col min="10008" max="10240" width="10.625" style="493"/>
    <col min="10241" max="10248" width="0" style="493" hidden="1" customWidth="1"/>
    <col min="10249" max="10251" width="3.75" style="493" customWidth="1"/>
    <col min="10252" max="10252" width="12.75" style="493" customWidth="1"/>
    <col min="10253" max="10253" width="47.375" style="493" customWidth="1"/>
    <col min="10254" max="10257" width="0" style="493" hidden="1" customWidth="1"/>
    <col min="10258" max="10258" width="11.75" style="493" customWidth="1"/>
    <col min="10259" max="10259" width="6.375" style="493" bestFit="1" customWidth="1"/>
    <col min="10260" max="10260" width="11.75" style="493" customWidth="1"/>
    <col min="10261" max="10261" width="0" style="493" hidden="1" customWidth="1"/>
    <col min="10262" max="10262" width="3.75" style="493" customWidth="1"/>
    <col min="10263" max="10263" width="11.125" style="493" bestFit="1" customWidth="1"/>
    <col min="10264" max="10496" width="10.625" style="493"/>
    <col min="10497" max="10504" width="0" style="493" hidden="1" customWidth="1"/>
    <col min="10505" max="10507" width="3.75" style="493" customWidth="1"/>
    <col min="10508" max="10508" width="12.75" style="493" customWidth="1"/>
    <col min="10509" max="10509" width="47.375" style="493" customWidth="1"/>
    <col min="10510" max="10513" width="0" style="493" hidden="1" customWidth="1"/>
    <col min="10514" max="10514" width="11.75" style="493" customWidth="1"/>
    <col min="10515" max="10515" width="6.375" style="493" bestFit="1" customWidth="1"/>
    <col min="10516" max="10516" width="11.75" style="493" customWidth="1"/>
    <col min="10517" max="10517" width="0" style="493" hidden="1" customWidth="1"/>
    <col min="10518" max="10518" width="3.75" style="493" customWidth="1"/>
    <col min="10519" max="10519" width="11.125" style="493" bestFit="1" customWidth="1"/>
    <col min="10520" max="10752" width="10.625" style="493"/>
    <col min="10753" max="10760" width="0" style="493" hidden="1" customWidth="1"/>
    <col min="10761" max="10763" width="3.75" style="493" customWidth="1"/>
    <col min="10764" max="10764" width="12.75" style="493" customWidth="1"/>
    <col min="10765" max="10765" width="47.375" style="493" customWidth="1"/>
    <col min="10766" max="10769" width="0" style="493" hidden="1" customWidth="1"/>
    <col min="10770" max="10770" width="11.75" style="493" customWidth="1"/>
    <col min="10771" max="10771" width="6.375" style="493" bestFit="1" customWidth="1"/>
    <col min="10772" max="10772" width="11.75" style="493" customWidth="1"/>
    <col min="10773" max="10773" width="0" style="493" hidden="1" customWidth="1"/>
    <col min="10774" max="10774" width="3.75" style="493" customWidth="1"/>
    <col min="10775" max="10775" width="11.125" style="493" bestFit="1" customWidth="1"/>
    <col min="10776" max="11008" width="10.625" style="493"/>
    <col min="11009" max="11016" width="0" style="493" hidden="1" customWidth="1"/>
    <col min="11017" max="11019" width="3.75" style="493" customWidth="1"/>
    <col min="11020" max="11020" width="12.75" style="493" customWidth="1"/>
    <col min="11021" max="11021" width="47.375" style="493" customWidth="1"/>
    <col min="11022" max="11025" width="0" style="493" hidden="1" customWidth="1"/>
    <col min="11026" max="11026" width="11.75" style="493" customWidth="1"/>
    <col min="11027" max="11027" width="6.375" style="493" bestFit="1" customWidth="1"/>
    <col min="11028" max="11028" width="11.75" style="493" customWidth="1"/>
    <col min="11029" max="11029" width="0" style="493" hidden="1" customWidth="1"/>
    <col min="11030" max="11030" width="3.75" style="493" customWidth="1"/>
    <col min="11031" max="11031" width="11.125" style="493" bestFit="1" customWidth="1"/>
    <col min="11032" max="11264" width="10.625" style="493"/>
    <col min="11265" max="11272" width="0" style="493" hidden="1" customWidth="1"/>
    <col min="11273" max="11275" width="3.75" style="493" customWidth="1"/>
    <col min="11276" max="11276" width="12.75" style="493" customWidth="1"/>
    <col min="11277" max="11277" width="47.375" style="493" customWidth="1"/>
    <col min="11278" max="11281" width="0" style="493" hidden="1" customWidth="1"/>
    <col min="11282" max="11282" width="11.75" style="493" customWidth="1"/>
    <col min="11283" max="11283" width="6.375" style="493" bestFit="1" customWidth="1"/>
    <col min="11284" max="11284" width="11.75" style="493" customWidth="1"/>
    <col min="11285" max="11285" width="0" style="493" hidden="1" customWidth="1"/>
    <col min="11286" max="11286" width="3.75" style="493" customWidth="1"/>
    <col min="11287" max="11287" width="11.125" style="493" bestFit="1" customWidth="1"/>
    <col min="11288" max="11520" width="10.625" style="493"/>
    <col min="11521" max="11528" width="0" style="493" hidden="1" customWidth="1"/>
    <col min="11529" max="11531" width="3.75" style="493" customWidth="1"/>
    <col min="11532" max="11532" width="12.75" style="493" customWidth="1"/>
    <col min="11533" max="11533" width="47.375" style="493" customWidth="1"/>
    <col min="11534" max="11537" width="0" style="493" hidden="1" customWidth="1"/>
    <col min="11538" max="11538" width="11.75" style="493" customWidth="1"/>
    <col min="11539" max="11539" width="6.375" style="493" bestFit="1" customWidth="1"/>
    <col min="11540" max="11540" width="11.75" style="493" customWidth="1"/>
    <col min="11541" max="11541" width="0" style="493" hidden="1" customWidth="1"/>
    <col min="11542" max="11542" width="3.75" style="493" customWidth="1"/>
    <col min="11543" max="11543" width="11.125" style="493" bestFit="1" customWidth="1"/>
    <col min="11544" max="11776" width="10.625" style="493"/>
    <col min="11777" max="11784" width="0" style="493" hidden="1" customWidth="1"/>
    <col min="11785" max="11787" width="3.75" style="493" customWidth="1"/>
    <col min="11788" max="11788" width="12.75" style="493" customWidth="1"/>
    <col min="11789" max="11789" width="47.375" style="493" customWidth="1"/>
    <col min="11790" max="11793" width="0" style="493" hidden="1" customWidth="1"/>
    <col min="11794" max="11794" width="11.75" style="493" customWidth="1"/>
    <col min="11795" max="11795" width="6.375" style="493" bestFit="1" customWidth="1"/>
    <col min="11796" max="11796" width="11.75" style="493" customWidth="1"/>
    <col min="11797" max="11797" width="0" style="493" hidden="1" customWidth="1"/>
    <col min="11798" max="11798" width="3.75" style="493" customWidth="1"/>
    <col min="11799" max="11799" width="11.125" style="493" bestFit="1" customWidth="1"/>
    <col min="11800" max="12032" width="10.625" style="493"/>
    <col min="12033" max="12040" width="0" style="493" hidden="1" customWidth="1"/>
    <col min="12041" max="12043" width="3.75" style="493" customWidth="1"/>
    <col min="12044" max="12044" width="12.75" style="493" customWidth="1"/>
    <col min="12045" max="12045" width="47.375" style="493" customWidth="1"/>
    <col min="12046" max="12049" width="0" style="493" hidden="1" customWidth="1"/>
    <col min="12050" max="12050" width="11.75" style="493" customWidth="1"/>
    <col min="12051" max="12051" width="6.375" style="493" bestFit="1" customWidth="1"/>
    <col min="12052" max="12052" width="11.75" style="493" customWidth="1"/>
    <col min="12053" max="12053" width="0" style="493" hidden="1" customWidth="1"/>
    <col min="12054" max="12054" width="3.75" style="493" customWidth="1"/>
    <col min="12055" max="12055" width="11.125" style="493" bestFit="1" customWidth="1"/>
    <col min="12056" max="12288" width="10.625" style="493"/>
    <col min="12289" max="12296" width="0" style="493" hidden="1" customWidth="1"/>
    <col min="12297" max="12299" width="3.75" style="493" customWidth="1"/>
    <col min="12300" max="12300" width="12.75" style="493" customWidth="1"/>
    <col min="12301" max="12301" width="47.375" style="493" customWidth="1"/>
    <col min="12302" max="12305" width="0" style="493" hidden="1" customWidth="1"/>
    <col min="12306" max="12306" width="11.75" style="493" customWidth="1"/>
    <col min="12307" max="12307" width="6.375" style="493" bestFit="1" customWidth="1"/>
    <col min="12308" max="12308" width="11.75" style="493" customWidth="1"/>
    <col min="12309" max="12309" width="0" style="493" hidden="1" customWidth="1"/>
    <col min="12310" max="12310" width="3.75" style="493" customWidth="1"/>
    <col min="12311" max="12311" width="11.125" style="493" bestFit="1" customWidth="1"/>
    <col min="12312" max="12544" width="10.625" style="493"/>
    <col min="12545" max="12552" width="0" style="493" hidden="1" customWidth="1"/>
    <col min="12553" max="12555" width="3.75" style="493" customWidth="1"/>
    <col min="12556" max="12556" width="12.75" style="493" customWidth="1"/>
    <col min="12557" max="12557" width="47.375" style="493" customWidth="1"/>
    <col min="12558" max="12561" width="0" style="493" hidden="1" customWidth="1"/>
    <col min="12562" max="12562" width="11.75" style="493" customWidth="1"/>
    <col min="12563" max="12563" width="6.375" style="493" bestFit="1" customWidth="1"/>
    <col min="12564" max="12564" width="11.75" style="493" customWidth="1"/>
    <col min="12565" max="12565" width="0" style="493" hidden="1" customWidth="1"/>
    <col min="12566" max="12566" width="3.75" style="493" customWidth="1"/>
    <col min="12567" max="12567" width="11.125" style="493" bestFit="1" customWidth="1"/>
    <col min="12568" max="12800" width="10.625" style="493"/>
    <col min="12801" max="12808" width="0" style="493" hidden="1" customWidth="1"/>
    <col min="12809" max="12811" width="3.75" style="493" customWidth="1"/>
    <col min="12812" max="12812" width="12.75" style="493" customWidth="1"/>
    <col min="12813" max="12813" width="47.375" style="493" customWidth="1"/>
    <col min="12814" max="12817" width="0" style="493" hidden="1" customWidth="1"/>
    <col min="12818" max="12818" width="11.75" style="493" customWidth="1"/>
    <col min="12819" max="12819" width="6.375" style="493" bestFit="1" customWidth="1"/>
    <col min="12820" max="12820" width="11.75" style="493" customWidth="1"/>
    <col min="12821" max="12821" width="0" style="493" hidden="1" customWidth="1"/>
    <col min="12822" max="12822" width="3.75" style="493" customWidth="1"/>
    <col min="12823" max="12823" width="11.125" style="493" bestFit="1" customWidth="1"/>
    <col min="12824" max="13056" width="10.625" style="493"/>
    <col min="13057" max="13064" width="0" style="493" hidden="1" customWidth="1"/>
    <col min="13065" max="13067" width="3.75" style="493" customWidth="1"/>
    <col min="13068" max="13068" width="12.75" style="493" customWidth="1"/>
    <col min="13069" max="13069" width="47.375" style="493" customWidth="1"/>
    <col min="13070" max="13073" width="0" style="493" hidden="1" customWidth="1"/>
    <col min="13074" max="13074" width="11.75" style="493" customWidth="1"/>
    <col min="13075" max="13075" width="6.375" style="493" bestFit="1" customWidth="1"/>
    <col min="13076" max="13076" width="11.75" style="493" customWidth="1"/>
    <col min="13077" max="13077" width="0" style="493" hidden="1" customWidth="1"/>
    <col min="13078" max="13078" width="3.75" style="493" customWidth="1"/>
    <col min="13079" max="13079" width="11.125" style="493" bestFit="1" customWidth="1"/>
    <col min="13080" max="13312" width="10.625" style="493"/>
    <col min="13313" max="13320" width="0" style="493" hidden="1" customWidth="1"/>
    <col min="13321" max="13323" width="3.75" style="493" customWidth="1"/>
    <col min="13324" max="13324" width="12.75" style="493" customWidth="1"/>
    <col min="13325" max="13325" width="47.375" style="493" customWidth="1"/>
    <col min="13326" max="13329" width="0" style="493" hidden="1" customWidth="1"/>
    <col min="13330" max="13330" width="11.75" style="493" customWidth="1"/>
    <col min="13331" max="13331" width="6.375" style="493" bestFit="1" customWidth="1"/>
    <col min="13332" max="13332" width="11.75" style="493" customWidth="1"/>
    <col min="13333" max="13333" width="0" style="493" hidden="1" customWidth="1"/>
    <col min="13334" max="13334" width="3.75" style="493" customWidth="1"/>
    <col min="13335" max="13335" width="11.125" style="493" bestFit="1" customWidth="1"/>
    <col min="13336" max="13568" width="10.625" style="493"/>
    <col min="13569" max="13576" width="0" style="493" hidden="1" customWidth="1"/>
    <col min="13577" max="13579" width="3.75" style="493" customWidth="1"/>
    <col min="13580" max="13580" width="12.75" style="493" customWidth="1"/>
    <col min="13581" max="13581" width="47.375" style="493" customWidth="1"/>
    <col min="13582" max="13585" width="0" style="493" hidden="1" customWidth="1"/>
    <col min="13586" max="13586" width="11.75" style="493" customWidth="1"/>
    <col min="13587" max="13587" width="6.375" style="493" bestFit="1" customWidth="1"/>
    <col min="13588" max="13588" width="11.75" style="493" customWidth="1"/>
    <col min="13589" max="13589" width="0" style="493" hidden="1" customWidth="1"/>
    <col min="13590" max="13590" width="3.75" style="493" customWidth="1"/>
    <col min="13591" max="13591" width="11.125" style="493" bestFit="1" customWidth="1"/>
    <col min="13592" max="13824" width="10.625" style="493"/>
    <col min="13825" max="13832" width="0" style="493" hidden="1" customWidth="1"/>
    <col min="13833" max="13835" width="3.75" style="493" customWidth="1"/>
    <col min="13836" max="13836" width="12.75" style="493" customWidth="1"/>
    <col min="13837" max="13837" width="47.375" style="493" customWidth="1"/>
    <col min="13838" max="13841" width="0" style="493" hidden="1" customWidth="1"/>
    <col min="13842" max="13842" width="11.75" style="493" customWidth="1"/>
    <col min="13843" max="13843" width="6.375" style="493" bestFit="1" customWidth="1"/>
    <col min="13844" max="13844" width="11.75" style="493" customWidth="1"/>
    <col min="13845" max="13845" width="0" style="493" hidden="1" customWidth="1"/>
    <col min="13846" max="13846" width="3.75" style="493" customWidth="1"/>
    <col min="13847" max="13847" width="11.125" style="493" bestFit="1" customWidth="1"/>
    <col min="13848" max="14080" width="10.625" style="493"/>
    <col min="14081" max="14088" width="0" style="493" hidden="1" customWidth="1"/>
    <col min="14089" max="14091" width="3.75" style="493" customWidth="1"/>
    <col min="14092" max="14092" width="12.75" style="493" customWidth="1"/>
    <col min="14093" max="14093" width="47.375" style="493" customWidth="1"/>
    <col min="14094" max="14097" width="0" style="493" hidden="1" customWidth="1"/>
    <col min="14098" max="14098" width="11.75" style="493" customWidth="1"/>
    <col min="14099" max="14099" width="6.375" style="493" bestFit="1" customWidth="1"/>
    <col min="14100" max="14100" width="11.75" style="493" customWidth="1"/>
    <col min="14101" max="14101" width="0" style="493" hidden="1" customWidth="1"/>
    <col min="14102" max="14102" width="3.75" style="493" customWidth="1"/>
    <col min="14103" max="14103" width="11.125" style="493" bestFit="1" customWidth="1"/>
    <col min="14104" max="14336" width="10.625" style="493"/>
    <col min="14337" max="14344" width="0" style="493" hidden="1" customWidth="1"/>
    <col min="14345" max="14347" width="3.75" style="493" customWidth="1"/>
    <col min="14348" max="14348" width="12.75" style="493" customWidth="1"/>
    <col min="14349" max="14349" width="47.375" style="493" customWidth="1"/>
    <col min="14350" max="14353" width="0" style="493" hidden="1" customWidth="1"/>
    <col min="14354" max="14354" width="11.75" style="493" customWidth="1"/>
    <col min="14355" max="14355" width="6.375" style="493" bestFit="1" customWidth="1"/>
    <col min="14356" max="14356" width="11.75" style="493" customWidth="1"/>
    <col min="14357" max="14357" width="0" style="493" hidden="1" customWidth="1"/>
    <col min="14358" max="14358" width="3.75" style="493" customWidth="1"/>
    <col min="14359" max="14359" width="11.125" style="493" bestFit="1" customWidth="1"/>
    <col min="14360" max="14592" width="10.625" style="493"/>
    <col min="14593" max="14600" width="0" style="493" hidden="1" customWidth="1"/>
    <col min="14601" max="14603" width="3.75" style="493" customWidth="1"/>
    <col min="14604" max="14604" width="12.75" style="493" customWidth="1"/>
    <col min="14605" max="14605" width="47.375" style="493" customWidth="1"/>
    <col min="14606" max="14609" width="0" style="493" hidden="1" customWidth="1"/>
    <col min="14610" max="14610" width="11.75" style="493" customWidth="1"/>
    <col min="14611" max="14611" width="6.375" style="493" bestFit="1" customWidth="1"/>
    <col min="14612" max="14612" width="11.75" style="493" customWidth="1"/>
    <col min="14613" max="14613" width="0" style="493" hidden="1" customWidth="1"/>
    <col min="14614" max="14614" width="3.75" style="493" customWidth="1"/>
    <col min="14615" max="14615" width="11.125" style="493" bestFit="1" customWidth="1"/>
    <col min="14616" max="14848" width="10.625" style="493"/>
    <col min="14849" max="14856" width="0" style="493" hidden="1" customWidth="1"/>
    <col min="14857" max="14859" width="3.75" style="493" customWidth="1"/>
    <col min="14860" max="14860" width="12.75" style="493" customWidth="1"/>
    <col min="14861" max="14861" width="47.375" style="493" customWidth="1"/>
    <col min="14862" max="14865" width="0" style="493" hidden="1" customWidth="1"/>
    <col min="14866" max="14866" width="11.75" style="493" customWidth="1"/>
    <col min="14867" max="14867" width="6.375" style="493" bestFit="1" customWidth="1"/>
    <col min="14868" max="14868" width="11.75" style="493" customWidth="1"/>
    <col min="14869" max="14869" width="0" style="493" hidden="1" customWidth="1"/>
    <col min="14870" max="14870" width="3.75" style="493" customWidth="1"/>
    <col min="14871" max="14871" width="11.125" style="493" bestFit="1" customWidth="1"/>
    <col min="14872" max="15104" width="10.625" style="493"/>
    <col min="15105" max="15112" width="0" style="493" hidden="1" customWidth="1"/>
    <col min="15113" max="15115" width="3.75" style="493" customWidth="1"/>
    <col min="15116" max="15116" width="12.75" style="493" customWidth="1"/>
    <col min="15117" max="15117" width="47.375" style="493" customWidth="1"/>
    <col min="15118" max="15121" width="0" style="493" hidden="1" customWidth="1"/>
    <col min="15122" max="15122" width="11.75" style="493" customWidth="1"/>
    <col min="15123" max="15123" width="6.375" style="493" bestFit="1" customWidth="1"/>
    <col min="15124" max="15124" width="11.75" style="493" customWidth="1"/>
    <col min="15125" max="15125" width="0" style="493" hidden="1" customWidth="1"/>
    <col min="15126" max="15126" width="3.75" style="493" customWidth="1"/>
    <col min="15127" max="15127" width="11.125" style="493" bestFit="1" customWidth="1"/>
    <col min="15128" max="15360" width="10.625" style="493"/>
    <col min="15361" max="15368" width="0" style="493" hidden="1" customWidth="1"/>
    <col min="15369" max="15371" width="3.75" style="493" customWidth="1"/>
    <col min="15372" max="15372" width="12.75" style="493" customWidth="1"/>
    <col min="15373" max="15373" width="47.375" style="493" customWidth="1"/>
    <col min="15374" max="15377" width="0" style="493" hidden="1" customWidth="1"/>
    <col min="15378" max="15378" width="11.75" style="493" customWidth="1"/>
    <col min="15379" max="15379" width="6.375" style="493" bestFit="1" customWidth="1"/>
    <col min="15380" max="15380" width="11.75" style="493" customWidth="1"/>
    <col min="15381" max="15381" width="0" style="493" hidden="1" customWidth="1"/>
    <col min="15382" max="15382" width="3.75" style="493" customWidth="1"/>
    <col min="15383" max="15383" width="11.125" style="493" bestFit="1" customWidth="1"/>
    <col min="15384" max="15616" width="10.625" style="493"/>
    <col min="15617" max="15624" width="0" style="493" hidden="1" customWidth="1"/>
    <col min="15625" max="15627" width="3.75" style="493" customWidth="1"/>
    <col min="15628" max="15628" width="12.75" style="493" customWidth="1"/>
    <col min="15629" max="15629" width="47.375" style="493" customWidth="1"/>
    <col min="15630" max="15633" width="0" style="493" hidden="1" customWidth="1"/>
    <col min="15634" max="15634" width="11.75" style="493" customWidth="1"/>
    <col min="15635" max="15635" width="6.375" style="493" bestFit="1" customWidth="1"/>
    <col min="15636" max="15636" width="11.75" style="493" customWidth="1"/>
    <col min="15637" max="15637" width="0" style="493" hidden="1" customWidth="1"/>
    <col min="15638" max="15638" width="3.75" style="493" customWidth="1"/>
    <col min="15639" max="15639" width="11.125" style="493" bestFit="1" customWidth="1"/>
    <col min="15640" max="15872" width="10.625" style="493"/>
    <col min="15873" max="15880" width="0" style="493" hidden="1" customWidth="1"/>
    <col min="15881" max="15883" width="3.75" style="493" customWidth="1"/>
    <col min="15884" max="15884" width="12.75" style="493" customWidth="1"/>
    <col min="15885" max="15885" width="47.375" style="493" customWidth="1"/>
    <col min="15886" max="15889" width="0" style="493" hidden="1" customWidth="1"/>
    <col min="15890" max="15890" width="11.75" style="493" customWidth="1"/>
    <col min="15891" max="15891" width="6.375" style="493" bestFit="1" customWidth="1"/>
    <col min="15892" max="15892" width="11.75" style="493" customWidth="1"/>
    <col min="15893" max="15893" width="0" style="493" hidden="1" customWidth="1"/>
    <col min="15894" max="15894" width="3.75" style="493" customWidth="1"/>
    <col min="15895" max="15895" width="11.125" style="493" bestFit="1" customWidth="1"/>
    <col min="15896" max="16128" width="10.625" style="493"/>
    <col min="16129" max="16136" width="0" style="493" hidden="1" customWidth="1"/>
    <col min="16137" max="16139" width="3.75" style="493" customWidth="1"/>
    <col min="16140" max="16140" width="12.75" style="493" customWidth="1"/>
    <col min="16141" max="16141" width="47.375" style="493" customWidth="1"/>
    <col min="16142" max="16145" width="0" style="493" hidden="1" customWidth="1"/>
    <col min="16146" max="16146" width="11.75" style="493" customWidth="1"/>
    <col min="16147" max="16147" width="6.375" style="493" bestFit="1" customWidth="1"/>
    <col min="16148" max="16148" width="11.75" style="493" customWidth="1"/>
    <col min="16149" max="16149" width="0" style="493" hidden="1" customWidth="1"/>
    <col min="16150" max="16150" width="3.75" style="493" customWidth="1"/>
    <col min="16151" max="16151" width="11.125" style="493" bestFit="1" customWidth="1"/>
    <col min="16152" max="16384" width="10.625" style="493"/>
  </cols>
  <sheetData>
    <row r="1" spans="1:35" ht="14.25" hidden="1" customHeight="1"/>
    <row r="2" spans="1:35" ht="14.25" hidden="1" customHeight="1"/>
    <row r="3" spans="1:35" ht="14.25" hidden="1" customHeight="1"/>
    <row r="4" spans="1:35" ht="3.15" customHeight="1">
      <c r="J4" s="499"/>
      <c r="K4" s="499"/>
      <c r="L4" s="494"/>
      <c r="M4" s="494"/>
      <c r="N4" s="494"/>
      <c r="O4" s="502"/>
      <c r="P4" s="502"/>
      <c r="Q4" s="502"/>
      <c r="R4" s="502"/>
      <c r="S4" s="502"/>
      <c r="T4" s="502"/>
      <c r="U4" s="494"/>
    </row>
    <row r="5" spans="1:35" ht="22.65" customHeight="1">
      <c r="J5" s="499"/>
      <c r="K5" s="499"/>
      <c r="L5" s="1294" t="s">
        <v>732</v>
      </c>
      <c r="M5" s="1294"/>
      <c r="N5" s="1294"/>
      <c r="O5" s="1294"/>
      <c r="P5" s="1294"/>
      <c r="Q5" s="1294"/>
      <c r="R5" s="1294"/>
      <c r="S5" s="1294"/>
      <c r="T5" s="1294"/>
      <c r="U5" s="548"/>
    </row>
    <row r="6" spans="1:35" ht="3.15" customHeight="1">
      <c r="J6" s="499"/>
      <c r="K6" s="499"/>
      <c r="L6" s="494"/>
      <c r="M6" s="494"/>
      <c r="N6" s="494"/>
      <c r="O6" s="498"/>
      <c r="P6" s="498"/>
      <c r="Q6" s="498"/>
      <c r="R6" s="498"/>
      <c r="S6" s="498"/>
      <c r="T6" s="498"/>
      <c r="U6" s="494"/>
    </row>
    <row r="7" spans="1:35"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5"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635"/>
      <c r="X8" s="559"/>
      <c r="Y8" s="559"/>
      <c r="Z8" s="559"/>
      <c r="AA8" s="559"/>
      <c r="AB8" s="559"/>
      <c r="AC8" s="559"/>
      <c r="AD8" s="559"/>
      <c r="AE8" s="559"/>
      <c r="AF8" s="559"/>
      <c r="AG8" s="559"/>
      <c r="AH8" s="559"/>
      <c r="AI8" s="559"/>
    </row>
    <row r="9" spans="1:35" s="539" customFormat="1" ht="22.8">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635"/>
      <c r="X9" s="559"/>
      <c r="Y9" s="559"/>
      <c r="Z9" s="559"/>
      <c r="AA9" s="559"/>
      <c r="AB9" s="559"/>
      <c r="AC9" s="559"/>
      <c r="AD9" s="559"/>
      <c r="AE9" s="559"/>
      <c r="AF9" s="559"/>
      <c r="AG9" s="559"/>
      <c r="AH9" s="559"/>
      <c r="AI9" s="559"/>
    </row>
    <row r="10" spans="1:35"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5" s="539" customFormat="1" ht="11.25" hidden="1" customHeight="1">
      <c r="A11" s="559"/>
      <c r="B11" s="559"/>
      <c r="C11" s="559"/>
      <c r="D11" s="559"/>
      <c r="E11" s="559"/>
      <c r="F11" s="559"/>
      <c r="G11" s="559"/>
      <c r="H11" s="559"/>
      <c r="L11" s="1295"/>
      <c r="M11" s="1295"/>
      <c r="N11" s="536"/>
      <c r="O11" s="1326"/>
      <c r="P11" s="1326"/>
      <c r="Q11" s="1326"/>
      <c r="R11" s="1326"/>
      <c r="S11" s="1326"/>
      <c r="T11" s="1326"/>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27" t="s">
        <v>445</v>
      </c>
      <c r="M13" s="1227"/>
      <c r="N13" s="1227"/>
      <c r="O13" s="1227"/>
      <c r="P13" s="1227"/>
      <c r="Q13" s="1227"/>
      <c r="R13" s="1227"/>
      <c r="S13" s="1227"/>
      <c r="T13" s="1227"/>
      <c r="U13" s="1227"/>
      <c r="V13" s="1227"/>
      <c r="W13" s="1227" t="s">
        <v>446</v>
      </c>
    </row>
    <row r="14" spans="1:35" ht="14.25" customHeight="1">
      <c r="J14" s="499"/>
      <c r="K14" s="499"/>
      <c r="L14" s="1308" t="s">
        <v>91</v>
      </c>
      <c r="M14" s="1308" t="s">
        <v>602</v>
      </c>
      <c r="N14" s="491"/>
      <c r="O14" s="1309" t="s">
        <v>604</v>
      </c>
      <c r="P14" s="1310"/>
      <c r="Q14" s="1310"/>
      <c r="R14" s="1310"/>
      <c r="S14" s="1310"/>
      <c r="T14" s="1311"/>
      <c r="U14" s="1291" t="s">
        <v>339</v>
      </c>
      <c r="V14" s="1305" t="s">
        <v>274</v>
      </c>
      <c r="W14" s="1227"/>
    </row>
    <row r="15" spans="1:35" ht="14.25" customHeight="1">
      <c r="J15" s="499"/>
      <c r="K15" s="499"/>
      <c r="L15" s="1308"/>
      <c r="M15" s="1308"/>
      <c r="N15" s="491"/>
      <c r="O15" s="1314" t="s">
        <v>590</v>
      </c>
      <c r="P15" s="1312"/>
      <c r="Q15" s="1313"/>
      <c r="R15" s="1289" t="s">
        <v>615</v>
      </c>
      <c r="S15" s="1289"/>
      <c r="T15" s="1290"/>
      <c r="U15" s="1292"/>
      <c r="V15" s="1306"/>
      <c r="W15" s="1227"/>
    </row>
    <row r="16" spans="1:35" ht="30.15" customHeight="1">
      <c r="J16" s="499"/>
      <c r="K16" s="499"/>
      <c r="L16" s="1308"/>
      <c r="M16" s="1308"/>
      <c r="N16" s="490"/>
      <c r="O16" s="1315"/>
      <c r="P16" s="505"/>
      <c r="Q16" s="505"/>
      <c r="R16" s="506" t="s">
        <v>273</v>
      </c>
      <c r="S16" s="1303" t="s">
        <v>272</v>
      </c>
      <c r="T16" s="1304"/>
      <c r="U16" s="1293"/>
      <c r="V16" s="1307"/>
      <c r="W16" s="1227"/>
    </row>
    <row r="17" spans="1:36">
      <c r="J17" s="499"/>
      <c r="K17" s="538">
        <v>1</v>
      </c>
      <c r="L17" s="616" t="s">
        <v>92</v>
      </c>
      <c r="M17" s="616" t="s">
        <v>48</v>
      </c>
      <c r="N17" s="636" t="s">
        <v>48</v>
      </c>
      <c r="O17" s="617">
        <f ca="1">OFFSET(O17,0,-1)+1</f>
        <v>3</v>
      </c>
      <c r="P17" s="618">
        <f ca="1">OFFSET(P17,0,-1)</f>
        <v>3</v>
      </c>
      <c r="Q17" s="618">
        <f ca="1">OFFSET(Q17,0,-1)</f>
        <v>3</v>
      </c>
      <c r="R17" s="617">
        <f ca="1">OFFSET(R17,0,-1)+1</f>
        <v>4</v>
      </c>
      <c r="S17" s="1296">
        <f ca="1">OFFSET(S17,0,-1)+1</f>
        <v>5</v>
      </c>
      <c r="T17" s="1296"/>
      <c r="U17" s="617">
        <f ca="1">OFFSET(U17,0,-2)+1</f>
        <v>6</v>
      </c>
      <c r="V17" s="618">
        <f ca="1">OFFSET(V17,0,-1)</f>
        <v>6</v>
      </c>
      <c r="W17" s="617">
        <f ca="1">OFFSET(W17,0,-1)+1</f>
        <v>7</v>
      </c>
    </row>
    <row r="18" spans="1:36" ht="22.8">
      <c r="A18" s="1279">
        <v>1</v>
      </c>
      <c r="B18" s="867"/>
      <c r="C18" s="867"/>
      <c r="D18" s="867"/>
      <c r="E18" s="868"/>
      <c r="F18" s="869"/>
      <c r="G18" s="867"/>
      <c r="H18" s="867"/>
      <c r="I18" s="870"/>
      <c r="J18" s="865"/>
      <c r="K18" s="874">
        <v>1</v>
      </c>
      <c r="L18" s="562">
        <f>mergeValue(A18)</f>
        <v>1</v>
      </c>
      <c r="M18" s="610" t="s">
        <v>19</v>
      </c>
      <c r="N18" s="549"/>
      <c r="O18" s="1322"/>
      <c r="P18" s="1322"/>
      <c r="Q18" s="1322"/>
      <c r="R18" s="1322"/>
      <c r="S18" s="1322"/>
      <c r="T18" s="1322"/>
      <c r="U18" s="1322"/>
      <c r="V18" s="1322"/>
      <c r="W18" s="599" t="s">
        <v>718</v>
      </c>
    </row>
    <row r="19" spans="1:36" ht="34.200000000000003">
      <c r="A19" s="1279"/>
      <c r="B19" s="1279">
        <v>1</v>
      </c>
      <c r="C19" s="867"/>
      <c r="D19" s="867"/>
      <c r="E19" s="869"/>
      <c r="F19" s="869"/>
      <c r="G19" s="867"/>
      <c r="H19" s="867"/>
      <c r="I19" s="864"/>
      <c r="J19" s="863"/>
      <c r="K19" s="874">
        <v>1</v>
      </c>
      <c r="L19" s="562" t="str">
        <f>mergeValue(A19) &amp;"."&amp; mergeValue(B19)</f>
        <v>1.1</v>
      </c>
      <c r="M19" s="516" t="s">
        <v>15</v>
      </c>
      <c r="N19" s="549"/>
      <c r="O19" s="1322"/>
      <c r="P19" s="1322"/>
      <c r="Q19" s="1322"/>
      <c r="R19" s="1322"/>
      <c r="S19" s="1322"/>
      <c r="T19" s="1322"/>
      <c r="U19" s="1322"/>
      <c r="V19" s="1322"/>
      <c r="W19" s="599" t="s">
        <v>459</v>
      </c>
    </row>
    <row r="20" spans="1:36" ht="22.8">
      <c r="A20" s="1279"/>
      <c r="B20" s="1279"/>
      <c r="C20" s="1279">
        <v>1</v>
      </c>
      <c r="D20" s="867"/>
      <c r="E20" s="869"/>
      <c r="F20" s="869"/>
      <c r="G20" s="867"/>
      <c r="H20" s="867"/>
      <c r="I20" s="871"/>
      <c r="J20" s="863"/>
      <c r="K20" s="874">
        <v>1</v>
      </c>
      <c r="L20" s="562" t="str">
        <f>mergeValue(A20) &amp;"."&amp; mergeValue(B20)&amp;"."&amp; mergeValue(C20)</f>
        <v>1.1.1</v>
      </c>
      <c r="M20" s="517" t="s">
        <v>7</v>
      </c>
      <c r="N20" s="549"/>
      <c r="O20" s="1322"/>
      <c r="P20" s="1322"/>
      <c r="Q20" s="1322"/>
      <c r="R20" s="1322"/>
      <c r="S20" s="1322"/>
      <c r="T20" s="1322"/>
      <c r="U20" s="1322"/>
      <c r="V20" s="1322"/>
      <c r="W20" s="599" t="s">
        <v>600</v>
      </c>
    </row>
    <row r="21" spans="1:36" ht="22.8">
      <c r="A21" s="1279"/>
      <c r="B21" s="1279"/>
      <c r="C21" s="1279"/>
      <c r="D21" s="1279">
        <v>1</v>
      </c>
      <c r="E21" s="869"/>
      <c r="F21" s="869"/>
      <c r="G21" s="867"/>
      <c r="H21" s="867"/>
      <c r="I21" s="1279">
        <v>1</v>
      </c>
      <c r="J21" s="863"/>
      <c r="K21" s="874">
        <v>1</v>
      </c>
      <c r="L21" s="562" t="str">
        <f>mergeValue(A21) &amp;"."&amp; mergeValue(B21)&amp;"."&amp; mergeValue(C21)&amp;"."&amp; mergeValue(D21)</f>
        <v>1.1.1.1</v>
      </c>
      <c r="M21" s="518" t="s">
        <v>21</v>
      </c>
      <c r="N21" s="549"/>
      <c r="O21" s="1322"/>
      <c r="P21" s="1322"/>
      <c r="Q21" s="1322"/>
      <c r="R21" s="1322"/>
      <c r="S21" s="1322"/>
      <c r="T21" s="1322"/>
      <c r="U21" s="1322"/>
      <c r="V21" s="1322"/>
      <c r="W21" s="599" t="s">
        <v>601</v>
      </c>
    </row>
    <row r="22" spans="1:36" ht="11.25" hidden="1" customHeight="1">
      <c r="A22" s="1279"/>
      <c r="B22" s="1279"/>
      <c r="C22" s="1279"/>
      <c r="D22" s="1279"/>
      <c r="E22" s="1279">
        <v>1</v>
      </c>
      <c r="F22" s="869"/>
      <c r="G22" s="867"/>
      <c r="H22" s="867"/>
      <c r="I22" s="1279"/>
      <c r="J22" s="869"/>
      <c r="K22" s="874">
        <v>1</v>
      </c>
      <c r="L22" s="562"/>
      <c r="M22" s="524"/>
      <c r="N22" s="550"/>
      <c r="O22" s="600"/>
      <c r="P22" s="600"/>
      <c r="Q22" s="600"/>
      <c r="R22" s="600"/>
      <c r="S22" s="600"/>
      <c r="T22" s="600"/>
      <c r="U22" s="562"/>
      <c r="V22" s="477"/>
      <c r="W22" s="529"/>
    </row>
    <row r="23" spans="1:36" ht="45.6">
      <c r="A23" s="1279"/>
      <c r="B23" s="1279"/>
      <c r="C23" s="1279"/>
      <c r="D23" s="1279"/>
      <c r="E23" s="1279"/>
      <c r="F23" s="1279">
        <v>1</v>
      </c>
      <c r="G23" s="867"/>
      <c r="H23" s="867"/>
      <c r="I23" s="1279"/>
      <c r="J23" s="1324"/>
      <c r="K23" s="874">
        <v>1</v>
      </c>
      <c r="L23" s="562" t="str">
        <f>mergeValue(A23) &amp;"."&amp; mergeValue(B23)&amp;"."&amp; mergeValue(C23)&amp;"."&amp; mergeValue(D23)&amp;"."&amp;  mergeValue(F23)</f>
        <v>1.1.1.1.1</v>
      </c>
      <c r="M23" s="524" t="s">
        <v>9</v>
      </c>
      <c r="N23" s="550"/>
      <c r="O23" s="1281"/>
      <c r="P23" s="1281"/>
      <c r="Q23" s="1281"/>
      <c r="R23" s="1281"/>
      <c r="S23" s="1281"/>
      <c r="T23" s="1281"/>
      <c r="U23" s="1281"/>
      <c r="V23" s="1281"/>
      <c r="W23" s="599" t="s">
        <v>720</v>
      </c>
      <c r="Y23" s="558" t="str">
        <f>strCheckUnique(Z23:Z26)</f>
        <v/>
      </c>
      <c r="AA23" s="558"/>
    </row>
    <row r="24" spans="1:36" ht="99" customHeight="1">
      <c r="A24" s="1279"/>
      <c r="B24" s="1279"/>
      <c r="C24" s="1279"/>
      <c r="D24" s="1279"/>
      <c r="E24" s="1279"/>
      <c r="F24" s="1279"/>
      <c r="G24" s="867">
        <v>1</v>
      </c>
      <c r="H24" s="867"/>
      <c r="I24" s="1279"/>
      <c r="J24" s="1324"/>
      <c r="K24" s="866"/>
      <c r="L24" s="562" t="str">
        <f>mergeValue(A24) &amp;"."&amp; mergeValue(B24)&amp;"."&amp; mergeValue(C24)&amp;"."&amp; mergeValue(D24)&amp;"."&amp;  mergeValue(F24)&amp;"."&amp;  mergeValue(G24)</f>
        <v>1.1.1.1.1.1</v>
      </c>
      <c r="M24" s="1088"/>
      <c r="N24" s="555"/>
      <c r="O24" s="532"/>
      <c r="P24" s="532"/>
      <c r="Q24" s="532"/>
      <c r="R24" s="1285"/>
      <c r="S24" s="1287" t="s">
        <v>83</v>
      </c>
      <c r="T24" s="1285"/>
      <c r="U24" s="1287" t="s">
        <v>84</v>
      </c>
      <c r="V24" s="507"/>
      <c r="W24" s="1297" t="s">
        <v>733</v>
      </c>
      <c r="X24" s="554" t="str">
        <f>strCheckDate(O25:V25)</f>
        <v/>
      </c>
      <c r="Y24" s="558"/>
      <c r="Z24" s="558" t="str">
        <f>IF(M24="","",M24 )</f>
        <v/>
      </c>
      <c r="AA24" s="558"/>
      <c r="AB24" s="558"/>
      <c r="AC24" s="558"/>
    </row>
    <row r="25" spans="1:36" ht="11.4" hidden="1">
      <c r="A25" s="1279"/>
      <c r="B25" s="1279"/>
      <c r="C25" s="1279"/>
      <c r="D25" s="1279"/>
      <c r="E25" s="1279"/>
      <c r="F25" s="1279"/>
      <c r="G25" s="867"/>
      <c r="H25" s="867"/>
      <c r="I25" s="1279"/>
      <c r="J25" s="1324"/>
      <c r="K25" s="874">
        <v>1</v>
      </c>
      <c r="L25" s="569"/>
      <c r="M25" s="615"/>
      <c r="N25" s="555"/>
      <c r="O25" s="532"/>
      <c r="P25" s="532"/>
      <c r="Q25" s="553" t="str">
        <f>R24 &amp; "-" &amp; T24</f>
        <v>-</v>
      </c>
      <c r="R25" s="1285"/>
      <c r="S25" s="1287"/>
      <c r="T25" s="1285"/>
      <c r="U25" s="1287"/>
      <c r="V25" s="507"/>
      <c r="W25" s="1298"/>
      <c r="Y25" s="558"/>
      <c r="Z25" s="558"/>
      <c r="AA25" s="558"/>
      <c r="AB25" s="558"/>
      <c r="AC25" s="558"/>
    </row>
    <row r="26" spans="1:36" s="492" customFormat="1" ht="15" customHeight="1">
      <c r="A26" s="1279"/>
      <c r="B26" s="1279"/>
      <c r="C26" s="1279"/>
      <c r="D26" s="1279"/>
      <c r="E26" s="1279"/>
      <c r="F26" s="1279"/>
      <c r="G26" s="867"/>
      <c r="H26" s="867"/>
      <c r="I26" s="1279"/>
      <c r="J26" s="1324"/>
      <c r="K26" s="874">
        <v>1</v>
      </c>
      <c r="L26" s="508"/>
      <c r="M26" s="526" t="s">
        <v>24</v>
      </c>
      <c r="N26" s="521"/>
      <c r="O26" s="515"/>
      <c r="P26" s="515"/>
      <c r="Q26" s="515"/>
      <c r="R26" s="542"/>
      <c r="S26" s="534"/>
      <c r="T26" s="533"/>
      <c r="U26" s="521"/>
      <c r="V26" s="530"/>
      <c r="W26" s="1299"/>
      <c r="X26" s="556"/>
      <c r="Y26" s="556"/>
      <c r="Z26" s="556"/>
      <c r="AA26" s="556"/>
      <c r="AB26" s="556"/>
      <c r="AC26" s="556"/>
      <c r="AD26" s="556"/>
      <c r="AE26" s="556"/>
      <c r="AF26" s="556"/>
      <c r="AG26" s="556"/>
      <c r="AH26" s="556"/>
      <c r="AI26" s="556"/>
    </row>
    <row r="27" spans="1:36" s="492" customFormat="1" ht="15" customHeight="1">
      <c r="A27" s="1279"/>
      <c r="B27" s="1279"/>
      <c r="C27" s="1279"/>
      <c r="D27" s="1279"/>
      <c r="E27" s="1279"/>
      <c r="F27" s="869"/>
      <c r="G27" s="869"/>
      <c r="H27" s="867"/>
      <c r="I27" s="127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79"/>
      <c r="B28" s="1279"/>
      <c r="C28" s="1279"/>
      <c r="D28" s="1279"/>
      <c r="E28" s="869"/>
      <c r="F28" s="869"/>
      <c r="G28" s="869"/>
      <c r="H28" s="867"/>
      <c r="I28" s="127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79"/>
      <c r="B29" s="1279"/>
      <c r="C29" s="127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79"/>
      <c r="B30" s="127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7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15" customHeight="1">
      <c r="L33" s="455"/>
      <c r="M33" s="455"/>
      <c r="N33" s="455"/>
      <c r="O33" s="455"/>
      <c r="P33" s="455"/>
      <c r="Q33" s="455"/>
      <c r="R33" s="455"/>
      <c r="S33" s="455"/>
      <c r="T33" s="455"/>
      <c r="U33" s="455"/>
    </row>
    <row r="34" spans="12:23" ht="106.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15" customHeight="1">
      <c r="A1" s="560" t="s">
        <v>68</v>
      </c>
    </row>
    <row r="2" spans="1:20" ht="22.2">
      <c r="F2" s="1273" t="s">
        <v>470</v>
      </c>
      <c r="G2" s="1274"/>
      <c r="H2" s="1275"/>
      <c r="I2" s="609"/>
    </row>
    <row r="3" spans="1:20" ht="3.15" customHeight="1"/>
    <row r="4" spans="1:20" s="539" customFormat="1" ht="11.4">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15"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471</v>
      </c>
      <c r="H7" s="573" t="str">
        <f>IF(dateCh="","",dateCh)</f>
        <v>30.08.2021</v>
      </c>
      <c r="I7" s="550" t="s">
        <v>472</v>
      </c>
      <c r="J7" s="584"/>
      <c r="K7" s="559"/>
      <c r="L7" s="559"/>
      <c r="M7" s="559"/>
      <c r="N7" s="559"/>
      <c r="O7" s="559"/>
      <c r="P7" s="559"/>
      <c r="Q7" s="559"/>
      <c r="R7" s="559"/>
      <c r="S7" s="559"/>
      <c r="T7" s="559"/>
    </row>
    <row r="8" spans="1:20" s="539" customFormat="1" ht="45.6">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8">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8">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600000000000001">
      <c r="A11" s="1277"/>
      <c r="B11" s="1277">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8">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15"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600000000000001">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600000000000001">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15"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625" defaultRowHeight="13.8"/>
  <cols>
    <col min="1" max="6" width="10.625" style="446" hidden="1" customWidth="1"/>
    <col min="7" max="8" width="9.125" style="453" hidden="1" customWidth="1"/>
    <col min="9" max="9" width="3.75" style="453" customWidth="1"/>
    <col min="10" max="11" width="3.75" style="452" customWidth="1"/>
    <col min="12" max="12" width="12.75" style="446" customWidth="1"/>
    <col min="13" max="13" width="44.75" style="446" customWidth="1"/>
    <col min="14" max="14" width="2.125" style="446" hidden="1" customWidth="1"/>
    <col min="15" max="17" width="23.75" style="446" hidden="1" customWidth="1"/>
    <col min="18" max="18" width="11.75" style="446" customWidth="1"/>
    <col min="19" max="19" width="3.75" style="446" customWidth="1"/>
    <col min="20" max="20" width="11.75" style="446" customWidth="1"/>
    <col min="21" max="21" width="8.625" style="446" hidden="1" customWidth="1"/>
    <col min="22" max="22" width="4.75" style="446" customWidth="1"/>
    <col min="23" max="23" width="115.75" style="446" customWidth="1"/>
    <col min="24" max="26" width="10.625" style="470"/>
    <col min="27" max="27" width="10.125" style="470" customWidth="1"/>
    <col min="28" max="34" width="10.625" style="470"/>
    <col min="35" max="256" width="10.625" style="446"/>
    <col min="257" max="264" width="0" style="446" hidden="1" customWidth="1"/>
    <col min="265" max="267" width="3.75" style="446" customWidth="1"/>
    <col min="268" max="268" width="12.75" style="446" customWidth="1"/>
    <col min="269" max="269" width="47.375" style="446" customWidth="1"/>
    <col min="270" max="273" width="0" style="446" hidden="1"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282" width="10.625" style="446"/>
    <col min="283" max="283" width="10.125" style="446" customWidth="1"/>
    <col min="284" max="512" width="10.625" style="446"/>
    <col min="513" max="520" width="0" style="446" hidden="1" customWidth="1"/>
    <col min="521" max="523" width="3.75" style="446" customWidth="1"/>
    <col min="524" max="524" width="12.75" style="446" customWidth="1"/>
    <col min="525" max="525" width="47.375" style="446" customWidth="1"/>
    <col min="526" max="529" width="0" style="446" hidden="1"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538" width="10.625" style="446"/>
    <col min="539" max="539" width="10.125" style="446" customWidth="1"/>
    <col min="540" max="768" width="10.625" style="446"/>
    <col min="769" max="776" width="0" style="446" hidden="1" customWidth="1"/>
    <col min="777" max="779" width="3.75" style="446" customWidth="1"/>
    <col min="780" max="780" width="12.75" style="446" customWidth="1"/>
    <col min="781" max="781" width="47.375" style="446" customWidth="1"/>
    <col min="782" max="785" width="0" style="446" hidden="1"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794" width="10.625" style="446"/>
    <col min="795" max="795" width="10.125" style="446" customWidth="1"/>
    <col min="796" max="1024" width="10.625" style="446"/>
    <col min="1025" max="1032" width="0" style="446" hidden="1" customWidth="1"/>
    <col min="1033" max="1035" width="3.75" style="446" customWidth="1"/>
    <col min="1036" max="1036" width="12.75" style="446" customWidth="1"/>
    <col min="1037" max="1037" width="47.375" style="446" customWidth="1"/>
    <col min="1038" max="1041" width="0" style="446" hidden="1"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050" width="10.625" style="446"/>
    <col min="1051" max="1051" width="10.125" style="446" customWidth="1"/>
    <col min="1052" max="1280" width="10.625" style="446"/>
    <col min="1281" max="1288" width="0" style="446" hidden="1" customWidth="1"/>
    <col min="1289" max="1291" width="3.75" style="446" customWidth="1"/>
    <col min="1292" max="1292" width="12.75" style="446" customWidth="1"/>
    <col min="1293" max="1293" width="47.375" style="446" customWidth="1"/>
    <col min="1294" max="1297" width="0" style="446" hidden="1"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306" width="10.625" style="446"/>
    <col min="1307" max="1307" width="10.125" style="446" customWidth="1"/>
    <col min="1308" max="1536" width="10.625" style="446"/>
    <col min="1537" max="1544" width="0" style="446" hidden="1" customWidth="1"/>
    <col min="1545" max="1547" width="3.75" style="446" customWidth="1"/>
    <col min="1548" max="1548" width="12.75" style="446" customWidth="1"/>
    <col min="1549" max="1549" width="47.375" style="446" customWidth="1"/>
    <col min="1550" max="1553" width="0" style="446" hidden="1"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562" width="10.625" style="446"/>
    <col min="1563" max="1563" width="10.125" style="446" customWidth="1"/>
    <col min="1564" max="1792" width="10.625" style="446"/>
    <col min="1793" max="1800" width="0" style="446" hidden="1" customWidth="1"/>
    <col min="1801" max="1803" width="3.75" style="446" customWidth="1"/>
    <col min="1804" max="1804" width="12.75" style="446" customWidth="1"/>
    <col min="1805" max="1805" width="47.375" style="446" customWidth="1"/>
    <col min="1806" max="1809" width="0" style="446" hidden="1"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1818" width="10.625" style="446"/>
    <col min="1819" max="1819" width="10.125" style="446" customWidth="1"/>
    <col min="1820" max="2048" width="10.625" style="446"/>
    <col min="2049" max="2056" width="0" style="446" hidden="1" customWidth="1"/>
    <col min="2057" max="2059" width="3.75" style="446" customWidth="1"/>
    <col min="2060" max="2060" width="12.75" style="446" customWidth="1"/>
    <col min="2061" max="2061" width="47.375" style="446" customWidth="1"/>
    <col min="2062" max="2065" width="0" style="446" hidden="1"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074" width="10.625" style="446"/>
    <col min="2075" max="2075" width="10.125" style="446" customWidth="1"/>
    <col min="2076" max="2304" width="10.625" style="446"/>
    <col min="2305" max="2312" width="0" style="446" hidden="1" customWidth="1"/>
    <col min="2313" max="2315" width="3.75" style="446" customWidth="1"/>
    <col min="2316" max="2316" width="12.75" style="446" customWidth="1"/>
    <col min="2317" max="2317" width="47.375" style="446" customWidth="1"/>
    <col min="2318" max="2321" width="0" style="446" hidden="1"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330" width="10.625" style="446"/>
    <col min="2331" max="2331" width="10.125" style="446" customWidth="1"/>
    <col min="2332" max="2560" width="10.625" style="446"/>
    <col min="2561" max="2568" width="0" style="446" hidden="1" customWidth="1"/>
    <col min="2569" max="2571" width="3.75" style="446" customWidth="1"/>
    <col min="2572" max="2572" width="12.75" style="446" customWidth="1"/>
    <col min="2573" max="2573" width="47.375" style="446" customWidth="1"/>
    <col min="2574" max="2577" width="0" style="446" hidden="1"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586" width="10.625" style="446"/>
    <col min="2587" max="2587" width="10.125" style="446" customWidth="1"/>
    <col min="2588" max="2816" width="10.625" style="446"/>
    <col min="2817" max="2824" width="0" style="446" hidden="1" customWidth="1"/>
    <col min="2825" max="2827" width="3.75" style="446" customWidth="1"/>
    <col min="2828" max="2828" width="12.75" style="446" customWidth="1"/>
    <col min="2829" max="2829" width="47.375" style="446" customWidth="1"/>
    <col min="2830" max="2833" width="0" style="446" hidden="1"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2842" width="10.625" style="446"/>
    <col min="2843" max="2843" width="10.125" style="446" customWidth="1"/>
    <col min="2844" max="3072" width="10.625" style="446"/>
    <col min="3073" max="3080" width="0" style="446" hidden="1" customWidth="1"/>
    <col min="3081" max="3083" width="3.75" style="446" customWidth="1"/>
    <col min="3084" max="3084" width="12.75" style="446" customWidth="1"/>
    <col min="3085" max="3085" width="47.375" style="446" customWidth="1"/>
    <col min="3086" max="3089" width="0" style="446" hidden="1"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098" width="10.625" style="446"/>
    <col min="3099" max="3099" width="10.125" style="446" customWidth="1"/>
    <col min="3100" max="3328" width="10.625" style="446"/>
    <col min="3329" max="3336" width="0" style="446" hidden="1" customWidth="1"/>
    <col min="3337" max="3339" width="3.75" style="446" customWidth="1"/>
    <col min="3340" max="3340" width="12.75" style="446" customWidth="1"/>
    <col min="3341" max="3341" width="47.375" style="446" customWidth="1"/>
    <col min="3342" max="3345" width="0" style="446" hidden="1"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354" width="10.625" style="446"/>
    <col min="3355" max="3355" width="10.125" style="446" customWidth="1"/>
    <col min="3356" max="3584" width="10.625" style="446"/>
    <col min="3585" max="3592" width="0" style="446" hidden="1" customWidth="1"/>
    <col min="3593" max="3595" width="3.75" style="446" customWidth="1"/>
    <col min="3596" max="3596" width="12.75" style="446" customWidth="1"/>
    <col min="3597" max="3597" width="47.375" style="446" customWidth="1"/>
    <col min="3598" max="3601" width="0" style="446" hidden="1"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610" width="10.625" style="446"/>
    <col min="3611" max="3611" width="10.125" style="446" customWidth="1"/>
    <col min="3612" max="3840" width="10.625" style="446"/>
    <col min="3841" max="3848" width="0" style="446" hidden="1" customWidth="1"/>
    <col min="3849" max="3851" width="3.75" style="446" customWidth="1"/>
    <col min="3852" max="3852" width="12.75" style="446" customWidth="1"/>
    <col min="3853" max="3853" width="47.375" style="446" customWidth="1"/>
    <col min="3854" max="3857" width="0" style="446" hidden="1"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3866" width="10.625" style="446"/>
    <col min="3867" max="3867" width="10.125" style="446" customWidth="1"/>
    <col min="3868" max="4096" width="10.625" style="446"/>
    <col min="4097" max="4104" width="0" style="446" hidden="1" customWidth="1"/>
    <col min="4105" max="4107" width="3.75" style="446" customWidth="1"/>
    <col min="4108" max="4108" width="12.75" style="446" customWidth="1"/>
    <col min="4109" max="4109" width="47.375" style="446" customWidth="1"/>
    <col min="4110" max="4113" width="0" style="446" hidden="1"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122" width="10.625" style="446"/>
    <col min="4123" max="4123" width="10.125" style="446" customWidth="1"/>
    <col min="4124" max="4352" width="10.625" style="446"/>
    <col min="4353" max="4360" width="0" style="446" hidden="1" customWidth="1"/>
    <col min="4361" max="4363" width="3.75" style="446" customWidth="1"/>
    <col min="4364" max="4364" width="12.75" style="446" customWidth="1"/>
    <col min="4365" max="4365" width="47.375" style="446" customWidth="1"/>
    <col min="4366" max="4369" width="0" style="446" hidden="1"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378" width="10.625" style="446"/>
    <col min="4379" max="4379" width="10.125" style="446" customWidth="1"/>
    <col min="4380" max="4608" width="10.625" style="446"/>
    <col min="4609" max="4616" width="0" style="446" hidden="1" customWidth="1"/>
    <col min="4617" max="4619" width="3.75" style="446" customWidth="1"/>
    <col min="4620" max="4620" width="12.75" style="446" customWidth="1"/>
    <col min="4621" max="4621" width="47.375" style="446" customWidth="1"/>
    <col min="4622" max="4625" width="0" style="446" hidden="1"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634" width="10.625" style="446"/>
    <col min="4635" max="4635" width="10.125" style="446" customWidth="1"/>
    <col min="4636" max="4864" width="10.625" style="446"/>
    <col min="4865" max="4872" width="0" style="446" hidden="1" customWidth="1"/>
    <col min="4873" max="4875" width="3.75" style="446" customWidth="1"/>
    <col min="4876" max="4876" width="12.75" style="446" customWidth="1"/>
    <col min="4877" max="4877" width="47.375" style="446" customWidth="1"/>
    <col min="4878" max="4881" width="0" style="446" hidden="1"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4890" width="10.625" style="446"/>
    <col min="4891" max="4891" width="10.125" style="446" customWidth="1"/>
    <col min="4892" max="5120" width="10.625" style="446"/>
    <col min="5121" max="5128" width="0" style="446" hidden="1" customWidth="1"/>
    <col min="5129" max="5131" width="3.75" style="446" customWidth="1"/>
    <col min="5132" max="5132" width="12.75" style="446" customWidth="1"/>
    <col min="5133" max="5133" width="47.375" style="446" customWidth="1"/>
    <col min="5134" max="5137" width="0" style="446" hidden="1"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146" width="10.625" style="446"/>
    <col min="5147" max="5147" width="10.125" style="446" customWidth="1"/>
    <col min="5148" max="5376" width="10.625" style="446"/>
    <col min="5377" max="5384" width="0" style="446" hidden="1" customWidth="1"/>
    <col min="5385" max="5387" width="3.75" style="446" customWidth="1"/>
    <col min="5388" max="5388" width="12.75" style="446" customWidth="1"/>
    <col min="5389" max="5389" width="47.375" style="446" customWidth="1"/>
    <col min="5390" max="5393" width="0" style="446" hidden="1"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402" width="10.625" style="446"/>
    <col min="5403" max="5403" width="10.125" style="446" customWidth="1"/>
    <col min="5404" max="5632" width="10.625" style="446"/>
    <col min="5633" max="5640" width="0" style="446" hidden="1" customWidth="1"/>
    <col min="5641" max="5643" width="3.75" style="446" customWidth="1"/>
    <col min="5644" max="5644" width="12.75" style="446" customWidth="1"/>
    <col min="5645" max="5645" width="47.375" style="446" customWidth="1"/>
    <col min="5646" max="5649" width="0" style="446" hidden="1"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658" width="10.625" style="446"/>
    <col min="5659" max="5659" width="10.125" style="446" customWidth="1"/>
    <col min="5660" max="5888" width="10.625" style="446"/>
    <col min="5889" max="5896" width="0" style="446" hidden="1" customWidth="1"/>
    <col min="5897" max="5899" width="3.75" style="446" customWidth="1"/>
    <col min="5900" max="5900" width="12.75" style="446" customWidth="1"/>
    <col min="5901" max="5901" width="47.375" style="446" customWidth="1"/>
    <col min="5902" max="5905" width="0" style="446" hidden="1"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5914" width="10.625" style="446"/>
    <col min="5915" max="5915" width="10.125" style="446" customWidth="1"/>
    <col min="5916" max="6144" width="10.625" style="446"/>
    <col min="6145" max="6152" width="0" style="446" hidden="1" customWidth="1"/>
    <col min="6153" max="6155" width="3.75" style="446" customWidth="1"/>
    <col min="6156" max="6156" width="12.75" style="446" customWidth="1"/>
    <col min="6157" max="6157" width="47.375" style="446" customWidth="1"/>
    <col min="6158" max="6161" width="0" style="446" hidden="1"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170" width="10.625" style="446"/>
    <col min="6171" max="6171" width="10.125" style="446" customWidth="1"/>
    <col min="6172" max="6400" width="10.625" style="446"/>
    <col min="6401" max="6408" width="0" style="446" hidden="1" customWidth="1"/>
    <col min="6409" max="6411" width="3.75" style="446" customWidth="1"/>
    <col min="6412" max="6412" width="12.75" style="446" customWidth="1"/>
    <col min="6413" max="6413" width="47.375" style="446" customWidth="1"/>
    <col min="6414" max="6417" width="0" style="446" hidden="1"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426" width="10.625" style="446"/>
    <col min="6427" max="6427" width="10.125" style="446" customWidth="1"/>
    <col min="6428" max="6656" width="10.625" style="446"/>
    <col min="6657" max="6664" width="0" style="446" hidden="1" customWidth="1"/>
    <col min="6665" max="6667" width="3.75" style="446" customWidth="1"/>
    <col min="6668" max="6668" width="12.75" style="446" customWidth="1"/>
    <col min="6669" max="6669" width="47.375" style="446" customWidth="1"/>
    <col min="6670" max="6673" width="0" style="446" hidden="1"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682" width="10.625" style="446"/>
    <col min="6683" max="6683" width="10.125" style="446" customWidth="1"/>
    <col min="6684" max="6912" width="10.625" style="446"/>
    <col min="6913" max="6920" width="0" style="446" hidden="1" customWidth="1"/>
    <col min="6921" max="6923" width="3.75" style="446" customWidth="1"/>
    <col min="6924" max="6924" width="12.75" style="446" customWidth="1"/>
    <col min="6925" max="6925" width="47.375" style="446" customWidth="1"/>
    <col min="6926" max="6929" width="0" style="446" hidden="1"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6938" width="10.625" style="446"/>
    <col min="6939" max="6939" width="10.125" style="446" customWidth="1"/>
    <col min="6940" max="7168" width="10.625" style="446"/>
    <col min="7169" max="7176" width="0" style="446" hidden="1" customWidth="1"/>
    <col min="7177" max="7179" width="3.75" style="446" customWidth="1"/>
    <col min="7180" max="7180" width="12.75" style="446" customWidth="1"/>
    <col min="7181" max="7181" width="47.375" style="446" customWidth="1"/>
    <col min="7182" max="7185" width="0" style="446" hidden="1"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194" width="10.625" style="446"/>
    <col min="7195" max="7195" width="10.125" style="446" customWidth="1"/>
    <col min="7196" max="7424" width="10.625" style="446"/>
    <col min="7425" max="7432" width="0" style="446" hidden="1" customWidth="1"/>
    <col min="7433" max="7435" width="3.75" style="446" customWidth="1"/>
    <col min="7436" max="7436" width="12.75" style="446" customWidth="1"/>
    <col min="7437" max="7437" width="47.375" style="446" customWidth="1"/>
    <col min="7438" max="7441" width="0" style="446" hidden="1"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450" width="10.625" style="446"/>
    <col min="7451" max="7451" width="10.125" style="446" customWidth="1"/>
    <col min="7452" max="7680" width="10.625" style="446"/>
    <col min="7681" max="7688" width="0" style="446" hidden="1" customWidth="1"/>
    <col min="7689" max="7691" width="3.75" style="446" customWidth="1"/>
    <col min="7692" max="7692" width="12.75" style="446" customWidth="1"/>
    <col min="7693" max="7693" width="47.375" style="446" customWidth="1"/>
    <col min="7694" max="7697" width="0" style="446" hidden="1"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706" width="10.625" style="446"/>
    <col min="7707" max="7707" width="10.125" style="446" customWidth="1"/>
    <col min="7708" max="7936" width="10.625" style="446"/>
    <col min="7937" max="7944" width="0" style="446" hidden="1" customWidth="1"/>
    <col min="7945" max="7947" width="3.75" style="446" customWidth="1"/>
    <col min="7948" max="7948" width="12.75" style="446" customWidth="1"/>
    <col min="7949" max="7949" width="47.375" style="446" customWidth="1"/>
    <col min="7950" max="7953" width="0" style="446" hidden="1"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7962" width="10.625" style="446"/>
    <col min="7963" max="7963" width="10.125" style="446" customWidth="1"/>
    <col min="7964" max="8192" width="10.625" style="446"/>
    <col min="8193" max="8200" width="0" style="446" hidden="1" customWidth="1"/>
    <col min="8201" max="8203" width="3.75" style="446" customWidth="1"/>
    <col min="8204" max="8204" width="12.75" style="446" customWidth="1"/>
    <col min="8205" max="8205" width="47.375" style="446" customWidth="1"/>
    <col min="8206" max="8209" width="0" style="446" hidden="1"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218" width="10.625" style="446"/>
    <col min="8219" max="8219" width="10.125" style="446" customWidth="1"/>
    <col min="8220" max="8448" width="10.625" style="446"/>
    <col min="8449" max="8456" width="0" style="446" hidden="1" customWidth="1"/>
    <col min="8457" max="8459" width="3.75" style="446" customWidth="1"/>
    <col min="8460" max="8460" width="12.75" style="446" customWidth="1"/>
    <col min="8461" max="8461" width="47.375" style="446" customWidth="1"/>
    <col min="8462" max="8465" width="0" style="446" hidden="1"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474" width="10.625" style="446"/>
    <col min="8475" max="8475" width="10.125" style="446" customWidth="1"/>
    <col min="8476" max="8704" width="10.625" style="446"/>
    <col min="8705" max="8712" width="0" style="446" hidden="1" customWidth="1"/>
    <col min="8713" max="8715" width="3.75" style="446" customWidth="1"/>
    <col min="8716" max="8716" width="12.75" style="446" customWidth="1"/>
    <col min="8717" max="8717" width="47.375" style="446" customWidth="1"/>
    <col min="8718" max="8721" width="0" style="446" hidden="1"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730" width="10.625" style="446"/>
    <col min="8731" max="8731" width="10.125" style="446" customWidth="1"/>
    <col min="8732" max="8960" width="10.625" style="446"/>
    <col min="8961" max="8968" width="0" style="446" hidden="1" customWidth="1"/>
    <col min="8969" max="8971" width="3.75" style="446" customWidth="1"/>
    <col min="8972" max="8972" width="12.75" style="446" customWidth="1"/>
    <col min="8973" max="8973" width="47.375" style="446" customWidth="1"/>
    <col min="8974" max="8977" width="0" style="446" hidden="1"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8986" width="10.625" style="446"/>
    <col min="8987" max="8987" width="10.125" style="446" customWidth="1"/>
    <col min="8988" max="9216" width="10.625" style="446"/>
    <col min="9217" max="9224" width="0" style="446" hidden="1" customWidth="1"/>
    <col min="9225" max="9227" width="3.75" style="446" customWidth="1"/>
    <col min="9228" max="9228" width="12.75" style="446" customWidth="1"/>
    <col min="9229" max="9229" width="47.375" style="446" customWidth="1"/>
    <col min="9230" max="9233" width="0" style="446" hidden="1"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242" width="10.625" style="446"/>
    <col min="9243" max="9243" width="10.125" style="446" customWidth="1"/>
    <col min="9244" max="9472" width="10.625" style="446"/>
    <col min="9473" max="9480" width="0" style="446" hidden="1" customWidth="1"/>
    <col min="9481" max="9483" width="3.75" style="446" customWidth="1"/>
    <col min="9484" max="9484" width="12.75" style="446" customWidth="1"/>
    <col min="9485" max="9485" width="47.375" style="446" customWidth="1"/>
    <col min="9486" max="9489" width="0" style="446" hidden="1"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498" width="10.625" style="446"/>
    <col min="9499" max="9499" width="10.125" style="446" customWidth="1"/>
    <col min="9500" max="9728" width="10.625" style="446"/>
    <col min="9729" max="9736" width="0" style="446" hidden="1" customWidth="1"/>
    <col min="9737" max="9739" width="3.75" style="446" customWidth="1"/>
    <col min="9740" max="9740" width="12.75" style="446" customWidth="1"/>
    <col min="9741" max="9741" width="47.375" style="446" customWidth="1"/>
    <col min="9742" max="9745" width="0" style="446" hidden="1"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754" width="10.625" style="446"/>
    <col min="9755" max="9755" width="10.125" style="446" customWidth="1"/>
    <col min="9756" max="9984" width="10.625" style="446"/>
    <col min="9985" max="9992" width="0" style="446" hidden="1" customWidth="1"/>
    <col min="9993" max="9995" width="3.75" style="446" customWidth="1"/>
    <col min="9996" max="9996" width="12.75" style="446" customWidth="1"/>
    <col min="9997" max="9997" width="47.375" style="446" customWidth="1"/>
    <col min="9998" max="10001" width="0" style="446" hidden="1"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010" width="10.625" style="446"/>
    <col min="10011" max="10011" width="10.125" style="446" customWidth="1"/>
    <col min="10012" max="10240" width="10.625" style="446"/>
    <col min="10241" max="10248" width="0" style="446" hidden="1" customWidth="1"/>
    <col min="10249" max="10251" width="3.75" style="446" customWidth="1"/>
    <col min="10252" max="10252" width="12.75" style="446" customWidth="1"/>
    <col min="10253" max="10253" width="47.375" style="446" customWidth="1"/>
    <col min="10254" max="10257" width="0" style="446" hidden="1"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266" width="10.625" style="446"/>
    <col min="10267" max="10267" width="10.125" style="446" customWidth="1"/>
    <col min="10268" max="10496" width="10.625" style="446"/>
    <col min="10497" max="10504" width="0" style="446" hidden="1" customWidth="1"/>
    <col min="10505" max="10507" width="3.75" style="446" customWidth="1"/>
    <col min="10508" max="10508" width="12.75" style="446" customWidth="1"/>
    <col min="10509" max="10509" width="47.375" style="446" customWidth="1"/>
    <col min="10510" max="10513" width="0" style="446" hidden="1"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522" width="10.625" style="446"/>
    <col min="10523" max="10523" width="10.125" style="446" customWidth="1"/>
    <col min="10524" max="10752" width="10.625" style="446"/>
    <col min="10753" max="10760" width="0" style="446" hidden="1" customWidth="1"/>
    <col min="10761" max="10763" width="3.75" style="446" customWidth="1"/>
    <col min="10764" max="10764" width="12.75" style="446" customWidth="1"/>
    <col min="10765" max="10765" width="47.375" style="446" customWidth="1"/>
    <col min="10766" max="10769" width="0" style="446" hidden="1"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0778" width="10.625" style="446"/>
    <col min="10779" max="10779" width="10.125" style="446" customWidth="1"/>
    <col min="10780" max="11008" width="10.625" style="446"/>
    <col min="11009" max="11016" width="0" style="446" hidden="1" customWidth="1"/>
    <col min="11017" max="11019" width="3.75" style="446" customWidth="1"/>
    <col min="11020" max="11020" width="12.75" style="446" customWidth="1"/>
    <col min="11021" max="11021" width="47.375" style="446" customWidth="1"/>
    <col min="11022" max="11025" width="0" style="446" hidden="1"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034" width="10.625" style="446"/>
    <col min="11035" max="11035" width="10.125" style="446" customWidth="1"/>
    <col min="11036" max="11264" width="10.625" style="446"/>
    <col min="11265" max="11272" width="0" style="446" hidden="1" customWidth="1"/>
    <col min="11273" max="11275" width="3.75" style="446" customWidth="1"/>
    <col min="11276" max="11276" width="12.75" style="446" customWidth="1"/>
    <col min="11277" max="11277" width="47.375" style="446" customWidth="1"/>
    <col min="11278" max="11281" width="0" style="446" hidden="1"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290" width="10.625" style="446"/>
    <col min="11291" max="11291" width="10.125" style="446" customWidth="1"/>
    <col min="11292" max="11520" width="10.625" style="446"/>
    <col min="11521" max="11528" width="0" style="446" hidden="1" customWidth="1"/>
    <col min="11529" max="11531" width="3.75" style="446" customWidth="1"/>
    <col min="11532" max="11532" width="12.75" style="446" customWidth="1"/>
    <col min="11533" max="11533" width="47.375" style="446" customWidth="1"/>
    <col min="11534" max="11537" width="0" style="446" hidden="1"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546" width="10.625" style="446"/>
    <col min="11547" max="11547" width="10.125" style="446" customWidth="1"/>
    <col min="11548" max="11776" width="10.625" style="446"/>
    <col min="11777" max="11784" width="0" style="446" hidden="1" customWidth="1"/>
    <col min="11785" max="11787" width="3.75" style="446" customWidth="1"/>
    <col min="11788" max="11788" width="12.75" style="446" customWidth="1"/>
    <col min="11789" max="11789" width="47.375" style="446" customWidth="1"/>
    <col min="11790" max="11793" width="0" style="446" hidden="1"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1802" width="10.625" style="446"/>
    <col min="11803" max="11803" width="10.125" style="446" customWidth="1"/>
    <col min="11804" max="12032" width="10.625" style="446"/>
    <col min="12033" max="12040" width="0" style="446" hidden="1" customWidth="1"/>
    <col min="12041" max="12043" width="3.75" style="446" customWidth="1"/>
    <col min="12044" max="12044" width="12.75" style="446" customWidth="1"/>
    <col min="12045" max="12045" width="47.375" style="446" customWidth="1"/>
    <col min="12046" max="12049" width="0" style="446" hidden="1"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058" width="10.625" style="446"/>
    <col min="12059" max="12059" width="10.125" style="446" customWidth="1"/>
    <col min="12060" max="12288" width="10.625" style="446"/>
    <col min="12289" max="12296" width="0" style="446" hidden="1" customWidth="1"/>
    <col min="12297" max="12299" width="3.75" style="446" customWidth="1"/>
    <col min="12300" max="12300" width="12.75" style="446" customWidth="1"/>
    <col min="12301" max="12301" width="47.375" style="446" customWidth="1"/>
    <col min="12302" max="12305" width="0" style="446" hidden="1"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314" width="10.625" style="446"/>
    <col min="12315" max="12315" width="10.125" style="446" customWidth="1"/>
    <col min="12316" max="12544" width="10.625" style="446"/>
    <col min="12545" max="12552" width="0" style="446" hidden="1" customWidth="1"/>
    <col min="12553" max="12555" width="3.75" style="446" customWidth="1"/>
    <col min="12556" max="12556" width="12.75" style="446" customWidth="1"/>
    <col min="12557" max="12557" width="47.375" style="446" customWidth="1"/>
    <col min="12558" max="12561" width="0" style="446" hidden="1"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570" width="10.625" style="446"/>
    <col min="12571" max="12571" width="10.125" style="446" customWidth="1"/>
    <col min="12572" max="12800" width="10.625" style="446"/>
    <col min="12801" max="12808" width="0" style="446" hidden="1" customWidth="1"/>
    <col min="12809" max="12811" width="3.75" style="446" customWidth="1"/>
    <col min="12812" max="12812" width="12.75" style="446" customWidth="1"/>
    <col min="12813" max="12813" width="47.375" style="446" customWidth="1"/>
    <col min="12814" max="12817" width="0" style="446" hidden="1"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2826" width="10.625" style="446"/>
    <col min="12827" max="12827" width="10.125" style="446" customWidth="1"/>
    <col min="12828" max="13056" width="10.625" style="446"/>
    <col min="13057" max="13064" width="0" style="446" hidden="1" customWidth="1"/>
    <col min="13065" max="13067" width="3.75" style="446" customWidth="1"/>
    <col min="13068" max="13068" width="12.75" style="446" customWidth="1"/>
    <col min="13069" max="13069" width="47.375" style="446" customWidth="1"/>
    <col min="13070" max="13073" width="0" style="446" hidden="1"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082" width="10.625" style="446"/>
    <col min="13083" max="13083" width="10.125" style="446" customWidth="1"/>
    <col min="13084" max="13312" width="10.625" style="446"/>
    <col min="13313" max="13320" width="0" style="446" hidden="1" customWidth="1"/>
    <col min="13321" max="13323" width="3.75" style="446" customWidth="1"/>
    <col min="13324" max="13324" width="12.75" style="446" customWidth="1"/>
    <col min="13325" max="13325" width="47.375" style="446" customWidth="1"/>
    <col min="13326" max="13329" width="0" style="446" hidden="1"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338" width="10.625" style="446"/>
    <col min="13339" max="13339" width="10.125" style="446" customWidth="1"/>
    <col min="13340" max="13568" width="10.625" style="446"/>
    <col min="13569" max="13576" width="0" style="446" hidden="1" customWidth="1"/>
    <col min="13577" max="13579" width="3.75" style="446" customWidth="1"/>
    <col min="13580" max="13580" width="12.75" style="446" customWidth="1"/>
    <col min="13581" max="13581" width="47.375" style="446" customWidth="1"/>
    <col min="13582" max="13585" width="0" style="446" hidden="1"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594" width="10.625" style="446"/>
    <col min="13595" max="13595" width="10.125" style="446" customWidth="1"/>
    <col min="13596" max="13824" width="10.625" style="446"/>
    <col min="13825" max="13832" width="0" style="446" hidden="1" customWidth="1"/>
    <col min="13833" max="13835" width="3.75" style="446" customWidth="1"/>
    <col min="13836" max="13836" width="12.75" style="446" customWidth="1"/>
    <col min="13837" max="13837" width="47.375" style="446" customWidth="1"/>
    <col min="13838" max="13841" width="0" style="446" hidden="1"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3850" width="10.625" style="446"/>
    <col min="13851" max="13851" width="10.125" style="446" customWidth="1"/>
    <col min="13852" max="14080" width="10.625" style="446"/>
    <col min="14081" max="14088" width="0" style="446" hidden="1" customWidth="1"/>
    <col min="14089" max="14091" width="3.75" style="446" customWidth="1"/>
    <col min="14092" max="14092" width="12.75" style="446" customWidth="1"/>
    <col min="14093" max="14093" width="47.375" style="446" customWidth="1"/>
    <col min="14094" max="14097" width="0" style="446" hidden="1"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106" width="10.625" style="446"/>
    <col min="14107" max="14107" width="10.125" style="446" customWidth="1"/>
    <col min="14108" max="14336" width="10.625" style="446"/>
    <col min="14337" max="14344" width="0" style="446" hidden="1" customWidth="1"/>
    <col min="14345" max="14347" width="3.75" style="446" customWidth="1"/>
    <col min="14348" max="14348" width="12.75" style="446" customWidth="1"/>
    <col min="14349" max="14349" width="47.375" style="446" customWidth="1"/>
    <col min="14350" max="14353" width="0" style="446" hidden="1"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362" width="10.625" style="446"/>
    <col min="14363" max="14363" width="10.125" style="446" customWidth="1"/>
    <col min="14364" max="14592" width="10.625" style="446"/>
    <col min="14593" max="14600" width="0" style="446" hidden="1" customWidth="1"/>
    <col min="14601" max="14603" width="3.75" style="446" customWidth="1"/>
    <col min="14604" max="14604" width="12.75" style="446" customWidth="1"/>
    <col min="14605" max="14605" width="47.375" style="446" customWidth="1"/>
    <col min="14606" max="14609" width="0" style="446" hidden="1"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618" width="10.625" style="446"/>
    <col min="14619" max="14619" width="10.125" style="446" customWidth="1"/>
    <col min="14620" max="14848" width="10.625" style="446"/>
    <col min="14849" max="14856" width="0" style="446" hidden="1" customWidth="1"/>
    <col min="14857" max="14859" width="3.75" style="446" customWidth="1"/>
    <col min="14860" max="14860" width="12.75" style="446" customWidth="1"/>
    <col min="14861" max="14861" width="47.375" style="446" customWidth="1"/>
    <col min="14862" max="14865" width="0" style="446" hidden="1"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4874" width="10.625" style="446"/>
    <col min="14875" max="14875" width="10.125" style="446" customWidth="1"/>
    <col min="14876" max="15104" width="10.625" style="446"/>
    <col min="15105" max="15112" width="0" style="446" hidden="1" customWidth="1"/>
    <col min="15113" max="15115" width="3.75" style="446" customWidth="1"/>
    <col min="15116" max="15116" width="12.75" style="446" customWidth="1"/>
    <col min="15117" max="15117" width="47.375" style="446" customWidth="1"/>
    <col min="15118" max="15121" width="0" style="446" hidden="1"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130" width="10.625" style="446"/>
    <col min="15131" max="15131" width="10.125" style="446" customWidth="1"/>
    <col min="15132" max="15360" width="10.625" style="446"/>
    <col min="15361" max="15368" width="0" style="446" hidden="1" customWidth="1"/>
    <col min="15369" max="15371" width="3.75" style="446" customWidth="1"/>
    <col min="15372" max="15372" width="12.75" style="446" customWidth="1"/>
    <col min="15373" max="15373" width="47.375" style="446" customWidth="1"/>
    <col min="15374" max="15377" width="0" style="446" hidden="1"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386" width="10.625" style="446"/>
    <col min="15387" max="15387" width="10.125" style="446" customWidth="1"/>
    <col min="15388" max="15616" width="10.625" style="446"/>
    <col min="15617" max="15624" width="0" style="446" hidden="1" customWidth="1"/>
    <col min="15625" max="15627" width="3.75" style="446" customWidth="1"/>
    <col min="15628" max="15628" width="12.75" style="446" customWidth="1"/>
    <col min="15629" max="15629" width="47.375" style="446" customWidth="1"/>
    <col min="15630" max="15633" width="0" style="446" hidden="1"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642" width="10.625" style="446"/>
    <col min="15643" max="15643" width="10.125" style="446" customWidth="1"/>
    <col min="15644" max="15872" width="10.625" style="446"/>
    <col min="15873" max="15880" width="0" style="446" hidden="1" customWidth="1"/>
    <col min="15881" max="15883" width="3.75" style="446" customWidth="1"/>
    <col min="15884" max="15884" width="12.75" style="446" customWidth="1"/>
    <col min="15885" max="15885" width="47.375" style="446" customWidth="1"/>
    <col min="15886" max="15889" width="0" style="446" hidden="1"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5898" width="10.625" style="446"/>
    <col min="15899" max="15899" width="10.125" style="446" customWidth="1"/>
    <col min="15900" max="16128" width="10.625" style="446"/>
    <col min="16129" max="16136" width="0" style="446" hidden="1" customWidth="1"/>
    <col min="16137" max="16139" width="3.75" style="446" customWidth="1"/>
    <col min="16140" max="16140" width="12.75" style="446" customWidth="1"/>
    <col min="16141" max="16141" width="47.375" style="446" customWidth="1"/>
    <col min="16142" max="16145" width="0" style="446" hidden="1"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154" width="10.625" style="446"/>
    <col min="16155" max="16155" width="10.125" style="446" customWidth="1"/>
    <col min="16156" max="16384" width="10.625" style="446"/>
  </cols>
  <sheetData>
    <row r="1" spans="1:34" hidden="1"/>
    <row r="2" spans="1:34" hidden="1"/>
    <row r="3" spans="1:34" hidden="1"/>
    <row r="4" spans="1:34" ht="3.15" customHeight="1">
      <c r="J4" s="451"/>
      <c r="K4" s="451"/>
      <c r="L4" s="447"/>
      <c r="M4" s="447"/>
      <c r="N4" s="447"/>
      <c r="O4" s="454"/>
      <c r="P4" s="454"/>
      <c r="Q4" s="454"/>
      <c r="R4" s="454"/>
      <c r="S4" s="454"/>
      <c r="T4" s="454"/>
      <c r="U4" s="447"/>
    </row>
    <row r="5" spans="1:34" ht="22.65" customHeight="1">
      <c r="J5" s="451"/>
      <c r="K5" s="451"/>
      <c r="L5" s="1294" t="s">
        <v>616</v>
      </c>
      <c r="M5" s="1294"/>
      <c r="N5" s="1294"/>
      <c r="O5" s="1294"/>
      <c r="P5" s="1294"/>
      <c r="Q5" s="1294"/>
      <c r="R5" s="1294"/>
      <c r="S5" s="1294"/>
      <c r="T5" s="1294"/>
      <c r="U5" s="467"/>
    </row>
    <row r="6" spans="1:34" ht="3.15" customHeight="1">
      <c r="J6" s="451"/>
      <c r="K6" s="451"/>
      <c r="L6" s="447"/>
      <c r="M6" s="447"/>
      <c r="N6" s="447"/>
      <c r="O6" s="450"/>
      <c r="P6" s="450"/>
      <c r="Q6" s="450"/>
      <c r="R6" s="450"/>
      <c r="S6" s="450"/>
      <c r="T6" s="450"/>
      <c r="U6" s="447"/>
    </row>
    <row r="7" spans="1:34"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4" s="461" customFormat="1" ht="22.8">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635"/>
      <c r="X8" s="475"/>
      <c r="Y8" s="475"/>
      <c r="Z8" s="475"/>
      <c r="AA8" s="475"/>
      <c r="AB8" s="475"/>
      <c r="AC8" s="475"/>
      <c r="AD8" s="475"/>
      <c r="AE8" s="475"/>
      <c r="AF8" s="475"/>
      <c r="AG8" s="475"/>
      <c r="AH8" s="475"/>
    </row>
    <row r="9" spans="1:34" s="461" customFormat="1" ht="22.8">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635"/>
      <c r="X9" s="475"/>
      <c r="Y9" s="475"/>
      <c r="Z9" s="475"/>
      <c r="AA9" s="475"/>
      <c r="AB9" s="475"/>
      <c r="AC9" s="475"/>
      <c r="AD9" s="475"/>
      <c r="AE9" s="475"/>
      <c r="AF9" s="475"/>
      <c r="AG9" s="475"/>
      <c r="AH9" s="475"/>
    </row>
    <row r="10" spans="1:34"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4" s="461" customFormat="1" ht="11.4" hidden="1">
      <c r="G11" s="460"/>
      <c r="H11" s="460"/>
      <c r="L11" s="1295"/>
      <c r="M11" s="1295"/>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308" t="s">
        <v>91</v>
      </c>
      <c r="M14" s="1308" t="s">
        <v>602</v>
      </c>
      <c r="N14" s="491"/>
      <c r="O14" s="1309" t="s">
        <v>604</v>
      </c>
      <c r="P14" s="1310"/>
      <c r="Q14" s="1310"/>
      <c r="R14" s="1310"/>
      <c r="S14" s="1310"/>
      <c r="T14" s="1311"/>
      <c r="U14" s="1291" t="s">
        <v>339</v>
      </c>
      <c r="V14" s="1305" t="s">
        <v>274</v>
      </c>
      <c r="W14" s="1227"/>
    </row>
    <row r="15" spans="1:34" s="493" customFormat="1" ht="14.25" customHeight="1">
      <c r="G15" s="501"/>
      <c r="H15" s="501"/>
      <c r="I15" s="501"/>
      <c r="J15" s="499"/>
      <c r="K15" s="499"/>
      <c r="L15" s="1308"/>
      <c r="M15" s="1308"/>
      <c r="N15" s="491"/>
      <c r="O15" s="1314" t="s">
        <v>578</v>
      </c>
      <c r="P15" s="1312" t="s">
        <v>270</v>
      </c>
      <c r="Q15" s="1313"/>
      <c r="R15" s="1289" t="s">
        <v>615</v>
      </c>
      <c r="S15" s="1289"/>
      <c r="T15" s="1290"/>
      <c r="U15" s="1292"/>
      <c r="V15" s="1306"/>
      <c r="W15" s="1227"/>
      <c r="X15" s="554"/>
      <c r="Y15" s="554"/>
      <c r="Z15" s="554"/>
      <c r="AA15" s="554"/>
      <c r="AB15" s="554"/>
      <c r="AC15" s="554"/>
      <c r="AD15" s="554"/>
      <c r="AE15" s="554"/>
      <c r="AF15" s="554"/>
      <c r="AG15" s="554"/>
      <c r="AH15" s="554"/>
    </row>
    <row r="16" spans="1:34" ht="34.200000000000003">
      <c r="J16" s="451"/>
      <c r="K16" s="451"/>
      <c r="L16" s="1308"/>
      <c r="M16" s="1308"/>
      <c r="N16" s="490"/>
      <c r="O16" s="1315"/>
      <c r="P16" s="505" t="s">
        <v>670</v>
      </c>
      <c r="Q16" s="505" t="s">
        <v>671</v>
      </c>
      <c r="R16" s="506" t="s">
        <v>273</v>
      </c>
      <c r="S16" s="1303" t="s">
        <v>272</v>
      </c>
      <c r="T16" s="1304"/>
      <c r="U16" s="1293"/>
      <c r="V16" s="1307"/>
      <c r="W16" s="1227"/>
    </row>
    <row r="17" spans="1:34">
      <c r="J17" s="451"/>
      <c r="K17" s="459">
        <v>1</v>
      </c>
      <c r="L17" s="448" t="s">
        <v>92</v>
      </c>
      <c r="M17" s="448" t="s">
        <v>48</v>
      </c>
      <c r="N17" s="466" t="s">
        <v>48</v>
      </c>
      <c r="O17" s="457">
        <f ca="1">OFFSET(O17,0,-1)+1</f>
        <v>3</v>
      </c>
      <c r="P17" s="457">
        <f ca="1">OFFSET(P17,0,-1)+1</f>
        <v>4</v>
      </c>
      <c r="Q17" s="457">
        <f ca="1">OFFSET(Q17,0,-1)+1</f>
        <v>5</v>
      </c>
      <c r="R17" s="457">
        <f ca="1">OFFSET(R17,0,-1)+1</f>
        <v>6</v>
      </c>
      <c r="S17" s="1296">
        <f ca="1">OFFSET(S17,0,-1)+1</f>
        <v>7</v>
      </c>
      <c r="T17" s="1296"/>
      <c r="U17" s="457">
        <f ca="1">OFFSET(U17,0,-2)+1</f>
        <v>8</v>
      </c>
      <c r="V17" s="465">
        <f ca="1">OFFSET(V17,0,-1)</f>
        <v>8</v>
      </c>
      <c r="W17" s="457">
        <f ca="1">OFFSET(W17,0,-1)+1</f>
        <v>9</v>
      </c>
    </row>
    <row r="18" spans="1:34" ht="22.8">
      <c r="A18" s="1279">
        <v>1</v>
      </c>
      <c r="B18" s="888"/>
      <c r="C18" s="888"/>
      <c r="D18" s="888"/>
      <c r="E18" s="889"/>
      <c r="F18" s="890"/>
      <c r="G18" s="890"/>
      <c r="H18" s="890"/>
      <c r="I18" s="891"/>
      <c r="J18" s="886"/>
      <c r="K18" s="893"/>
      <c r="L18" s="562">
        <f>mergeValue(A18)</f>
        <v>1</v>
      </c>
      <c r="M18" s="610" t="s">
        <v>19</v>
      </c>
      <c r="N18" s="549"/>
      <c r="O18" s="1322"/>
      <c r="P18" s="1322"/>
      <c r="Q18" s="1322"/>
      <c r="R18" s="1322"/>
      <c r="S18" s="1322"/>
      <c r="T18" s="1322"/>
      <c r="U18" s="1322"/>
      <c r="V18" s="1322"/>
      <c r="W18" s="1129" t="s">
        <v>718</v>
      </c>
    </row>
    <row r="19" spans="1:34" ht="34.200000000000003">
      <c r="A19" s="1279"/>
      <c r="B19" s="1279">
        <v>1</v>
      </c>
      <c r="C19" s="888"/>
      <c r="D19" s="888"/>
      <c r="E19" s="890"/>
      <c r="F19" s="890"/>
      <c r="G19" s="890"/>
      <c r="H19" s="890"/>
      <c r="I19" s="885"/>
      <c r="J19" s="884"/>
      <c r="K19" s="887"/>
      <c r="L19" s="562" t="str">
        <f>mergeValue(A19) &amp;"."&amp; mergeValue(B19)</f>
        <v>1.1</v>
      </c>
      <c r="M19" s="516" t="s">
        <v>15</v>
      </c>
      <c r="N19" s="549"/>
      <c r="O19" s="1322"/>
      <c r="P19" s="1322"/>
      <c r="Q19" s="1322"/>
      <c r="R19" s="1322"/>
      <c r="S19" s="1322"/>
      <c r="T19" s="1322"/>
      <c r="U19" s="1322"/>
      <c r="V19" s="1322"/>
      <c r="W19" s="1129" t="s">
        <v>459</v>
      </c>
    </row>
    <row r="20" spans="1:34" ht="22.8">
      <c r="A20" s="1279"/>
      <c r="B20" s="1279"/>
      <c r="C20" s="1279">
        <v>1</v>
      </c>
      <c r="D20" s="888"/>
      <c r="E20" s="890"/>
      <c r="F20" s="890"/>
      <c r="G20" s="890"/>
      <c r="H20" s="890"/>
      <c r="I20" s="892"/>
      <c r="J20" s="884"/>
      <c r="K20" s="887"/>
      <c r="L20" s="562" t="str">
        <f>mergeValue(A20) &amp;"."&amp; mergeValue(B20)&amp;"."&amp; mergeValue(C20)</f>
        <v>1.1.1</v>
      </c>
      <c r="M20" s="517" t="s">
        <v>7</v>
      </c>
      <c r="N20" s="549"/>
      <c r="O20" s="1322"/>
      <c r="P20" s="1322"/>
      <c r="Q20" s="1322"/>
      <c r="R20" s="1322"/>
      <c r="S20" s="1322"/>
      <c r="T20" s="1322"/>
      <c r="U20" s="1322"/>
      <c r="V20" s="1322"/>
      <c r="W20" s="1129" t="s">
        <v>600</v>
      </c>
    </row>
    <row r="21" spans="1:34" ht="22.8">
      <c r="A21" s="1279"/>
      <c r="B21" s="1279"/>
      <c r="C21" s="1279"/>
      <c r="D21" s="1279">
        <v>1</v>
      </c>
      <c r="E21" s="890"/>
      <c r="F21" s="890"/>
      <c r="G21" s="890"/>
      <c r="H21" s="890"/>
      <c r="I21" s="892"/>
      <c r="J21" s="884"/>
      <c r="K21" s="887"/>
      <c r="L21" s="562" t="str">
        <f>mergeValue(A21) &amp;"."&amp; mergeValue(B21)&amp;"."&amp; mergeValue(C21)&amp;"."&amp; mergeValue(D21)</f>
        <v>1.1.1.1</v>
      </c>
      <c r="M21" s="518" t="s">
        <v>21</v>
      </c>
      <c r="N21" s="549"/>
      <c r="O21" s="1322"/>
      <c r="P21" s="1322"/>
      <c r="Q21" s="1322"/>
      <c r="R21" s="1322"/>
      <c r="S21" s="1322"/>
      <c r="T21" s="1322"/>
      <c r="U21" s="1322"/>
      <c r="V21" s="1322"/>
      <c r="W21" s="1129" t="s">
        <v>601</v>
      </c>
    </row>
    <row r="22" spans="1:34" ht="11.25" hidden="1" customHeight="1">
      <c r="A22" s="1279"/>
      <c r="B22" s="1279"/>
      <c r="C22" s="1279"/>
      <c r="D22" s="1279"/>
      <c r="E22" s="1279">
        <v>1</v>
      </c>
      <c r="F22" s="890"/>
      <c r="G22" s="890"/>
      <c r="H22" s="888">
        <v>1</v>
      </c>
      <c r="I22" s="1279">
        <v>1</v>
      </c>
      <c r="J22" s="890"/>
      <c r="K22" s="895"/>
      <c r="L22" s="562"/>
      <c r="M22" s="524"/>
      <c r="N22" s="550"/>
      <c r="O22" s="600"/>
      <c r="P22" s="600"/>
      <c r="Q22" s="600"/>
      <c r="R22" s="600"/>
      <c r="S22" s="600"/>
      <c r="T22" s="600"/>
      <c r="U22" s="600"/>
      <c r="V22" s="478"/>
      <c r="W22" s="1090"/>
    </row>
    <row r="23" spans="1:34" ht="45.6">
      <c r="A23" s="1279"/>
      <c r="B23" s="1279"/>
      <c r="C23" s="1279"/>
      <c r="D23" s="1279"/>
      <c r="E23" s="1279"/>
      <c r="F23" s="1279">
        <v>1</v>
      </c>
      <c r="G23" s="888"/>
      <c r="H23" s="888"/>
      <c r="I23" s="1279"/>
      <c r="J23" s="1279">
        <v>1</v>
      </c>
      <c r="K23" s="896"/>
      <c r="L23" s="562" t="str">
        <f>mergeValue(A23) &amp;"."&amp; mergeValue(B23)&amp;"."&amp; mergeValue(C23)&amp;"."&amp; mergeValue(D23)&amp;"."&amp;  mergeValue(F23)</f>
        <v>1.1.1.1.1</v>
      </c>
      <c r="M23" s="525" t="s">
        <v>9</v>
      </c>
      <c r="N23" s="550"/>
      <c r="O23" s="1281"/>
      <c r="P23" s="1281"/>
      <c r="Q23" s="1281"/>
      <c r="R23" s="1281"/>
      <c r="S23" s="1281"/>
      <c r="T23" s="1281"/>
      <c r="U23" s="1281"/>
      <c r="V23" s="1281"/>
      <c r="W23" s="1129" t="s">
        <v>720</v>
      </c>
      <c r="Y23" s="474" t="str">
        <f>strCheckUnique(Z23:Z26)</f>
        <v/>
      </c>
      <c r="AA23" s="474"/>
    </row>
    <row r="24" spans="1:34" ht="99" customHeight="1">
      <c r="A24" s="1279"/>
      <c r="B24" s="1279"/>
      <c r="C24" s="1279"/>
      <c r="D24" s="1279"/>
      <c r="E24" s="1279"/>
      <c r="F24" s="1279"/>
      <c r="G24" s="888">
        <v>1</v>
      </c>
      <c r="H24" s="888"/>
      <c r="I24" s="1279"/>
      <c r="J24" s="1279"/>
      <c r="K24" s="896">
        <v>1</v>
      </c>
      <c r="L24" s="562" t="str">
        <f>mergeValue(A24) &amp;"."&amp; mergeValue(B24)&amp;"."&amp; mergeValue(C24)&amp;"."&amp; mergeValue(D24)&amp;"."&amp; mergeValue(F24)&amp;"."&amp; mergeValue(G24)</f>
        <v>1.1.1.1.1.1</v>
      </c>
      <c r="M24" s="1088"/>
      <c r="N24" s="555"/>
      <c r="O24" s="532"/>
      <c r="P24" s="532"/>
      <c r="Q24" s="1040"/>
      <c r="R24" s="1285"/>
      <c r="S24" s="1287" t="s">
        <v>83</v>
      </c>
      <c r="T24" s="1285"/>
      <c r="U24" s="1287" t="s">
        <v>84</v>
      </c>
      <c r="V24" s="547"/>
      <c r="W24" s="1297" t="s">
        <v>733</v>
      </c>
      <c r="X24" s="470" t="str">
        <f>strCheckDate(O25:V25)</f>
        <v/>
      </c>
      <c r="Y24" s="474"/>
      <c r="Z24" s="474" t="str">
        <f>IF(M24="","",M24 )</f>
        <v/>
      </c>
      <c r="AA24" s="474"/>
      <c r="AB24" s="474"/>
      <c r="AC24" s="474"/>
    </row>
    <row r="25" spans="1:34" ht="11.4" hidden="1">
      <c r="A25" s="1279"/>
      <c r="B25" s="1279"/>
      <c r="C25" s="1279"/>
      <c r="D25" s="1279"/>
      <c r="E25" s="1279"/>
      <c r="F25" s="1279"/>
      <c r="G25" s="888"/>
      <c r="H25" s="888"/>
      <c r="I25" s="1279"/>
      <c r="J25" s="1279"/>
      <c r="K25" s="896"/>
      <c r="L25" s="569"/>
      <c r="M25" s="615"/>
      <c r="N25" s="555"/>
      <c r="O25" s="532"/>
      <c r="P25" s="532"/>
      <c r="Q25" s="553" t="str">
        <f>R24 &amp; "-" &amp; T24</f>
        <v>-</v>
      </c>
      <c r="R25" s="1286"/>
      <c r="S25" s="1287"/>
      <c r="T25" s="1286"/>
      <c r="U25" s="1287"/>
      <c r="V25" s="547"/>
      <c r="W25" s="1298"/>
    </row>
    <row r="26" spans="1:34" s="445" customFormat="1" ht="15" customHeight="1">
      <c r="A26" s="1279"/>
      <c r="B26" s="1279"/>
      <c r="C26" s="1279"/>
      <c r="D26" s="1279"/>
      <c r="E26" s="1279"/>
      <c r="F26" s="1279"/>
      <c r="G26" s="890"/>
      <c r="H26" s="888"/>
      <c r="I26" s="1279"/>
      <c r="J26" s="1279"/>
      <c r="K26" s="895"/>
      <c r="L26" s="508"/>
      <c r="M26" s="526" t="s">
        <v>24</v>
      </c>
      <c r="N26" s="521"/>
      <c r="O26" s="515"/>
      <c r="P26" s="515"/>
      <c r="Q26" s="515"/>
      <c r="R26" s="542"/>
      <c r="S26" s="534"/>
      <c r="T26" s="533"/>
      <c r="U26" s="521"/>
      <c r="V26" s="530"/>
      <c r="W26" s="1299"/>
      <c r="X26" s="471"/>
      <c r="Y26" s="471"/>
      <c r="Z26" s="471"/>
      <c r="AA26" s="471"/>
      <c r="AB26" s="471"/>
      <c r="AC26" s="471"/>
      <c r="AD26" s="471"/>
      <c r="AE26" s="471"/>
      <c r="AF26" s="471"/>
      <c r="AG26" s="471"/>
      <c r="AH26" s="471"/>
    </row>
    <row r="27" spans="1:34" s="445" customFormat="1" ht="15" customHeight="1">
      <c r="A27" s="1279"/>
      <c r="B27" s="1279"/>
      <c r="C27" s="1279"/>
      <c r="D27" s="1279"/>
      <c r="E27" s="1279"/>
      <c r="F27" s="890"/>
      <c r="G27" s="890"/>
      <c r="H27" s="888"/>
      <c r="I27" s="127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15" customHeight="1">
      <c r="A28" s="1279"/>
      <c r="B28" s="1279"/>
      <c r="C28" s="1279"/>
      <c r="D28" s="127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79"/>
      <c r="B29" s="1279"/>
      <c r="C29" s="127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79"/>
      <c r="B30" s="127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7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15" customHeight="1">
      <c r="L33" s="455"/>
      <c r="M33" s="455"/>
      <c r="N33" s="455"/>
      <c r="O33" s="455"/>
      <c r="P33" s="455"/>
      <c r="Q33" s="455"/>
      <c r="R33" s="455"/>
      <c r="S33" s="455"/>
      <c r="T33" s="455"/>
      <c r="U33" s="455"/>
    </row>
    <row r="34" spans="12:23" ht="123.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20" width="10.625" style="554"/>
    <col min="21" max="16384" width="10.625" style="493"/>
  </cols>
  <sheetData>
    <row r="1" spans="1:20" ht="3.15" customHeight="1">
      <c r="A1" s="560" t="s">
        <v>182</v>
      </c>
    </row>
    <row r="2" spans="1:20" ht="22.2">
      <c r="F2" s="1273" t="s">
        <v>470</v>
      </c>
      <c r="G2" s="1274"/>
      <c r="H2" s="1275"/>
      <c r="I2" s="609"/>
    </row>
    <row r="3" spans="1:20" ht="3.15" customHeight="1"/>
    <row r="4" spans="1:20" s="539" customFormat="1" ht="11.4">
      <c r="A4" s="559"/>
      <c r="B4" s="559"/>
      <c r="C4" s="559"/>
      <c r="D4" s="559"/>
      <c r="F4" s="1227" t="s">
        <v>445</v>
      </c>
      <c r="G4" s="1227"/>
      <c r="H4" s="1227"/>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15"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600000000000001">
      <c r="A7" s="559"/>
      <c r="B7" s="559"/>
      <c r="C7" s="559"/>
      <c r="D7" s="559"/>
      <c r="F7" s="585">
        <v>1</v>
      </c>
      <c r="G7" s="601" t="s">
        <v>471</v>
      </c>
      <c r="H7" s="573" t="str">
        <f>IF(dateCh="","",dateCh)</f>
        <v>30.08.2021</v>
      </c>
      <c r="I7" s="550" t="s">
        <v>472</v>
      </c>
      <c r="J7" s="584"/>
      <c r="K7" s="559"/>
      <c r="L7" s="559"/>
      <c r="M7" s="559"/>
      <c r="N7" s="559"/>
      <c r="O7" s="559"/>
      <c r="P7" s="559"/>
      <c r="Q7" s="559"/>
      <c r="R7" s="559"/>
      <c r="S7" s="559"/>
      <c r="T7" s="559"/>
    </row>
    <row r="8" spans="1:20" s="539" customFormat="1" ht="45.6">
      <c r="A8" s="1277">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8">
      <c r="A9" s="1277"/>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8">
      <c r="A10" s="1277"/>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600000000000001">
      <c r="A11" s="1277"/>
      <c r="B11" s="1277">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c r="O11" s="559"/>
      <c r="P11" s="559"/>
      <c r="Q11" s="559"/>
      <c r="R11" s="559"/>
      <c r="S11" s="559"/>
      <c r="T11" s="559"/>
    </row>
    <row r="12" spans="1:20" s="539" customFormat="1" ht="22.8">
      <c r="A12" s="1277"/>
      <c r="B12" s="1277"/>
      <c r="C12" s="1277">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15"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c r="O13" s="559"/>
      <c r="P13" s="559"/>
      <c r="Q13" s="559"/>
      <c r="R13" s="559"/>
      <c r="S13" s="559"/>
      <c r="T13" s="559"/>
    </row>
    <row r="14" spans="1:20" s="539" customFormat="1" ht="18.600000000000001">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600000000000001">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600000000000001">
      <c r="A16" s="1277"/>
      <c r="B16" s="559"/>
      <c r="C16" s="559"/>
      <c r="D16" s="559"/>
      <c r="F16" s="588"/>
      <c r="G16" s="528" t="s">
        <v>483</v>
      </c>
      <c r="H16" s="589"/>
      <c r="I16" s="590"/>
      <c r="J16" s="584"/>
      <c r="K16" s="559"/>
      <c r="L16" s="559"/>
      <c r="M16" s="559"/>
      <c r="N16" s="559"/>
      <c r="O16" s="559"/>
      <c r="P16" s="559"/>
      <c r="Q16" s="559"/>
      <c r="R16" s="559"/>
      <c r="S16" s="559"/>
      <c r="T16" s="559"/>
    </row>
    <row r="17" spans="1:20" s="539" customFormat="1" ht="18.600000000000001">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15"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571</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625" defaultRowHeight="13.8"/>
  <cols>
    <col min="1" max="6" width="10.625" style="470" hidden="1" customWidth="1"/>
    <col min="7" max="8" width="9.125" style="476" hidden="1" customWidth="1"/>
    <col min="9" max="9" width="3.75" style="453" customWidth="1"/>
    <col min="10" max="11" width="3.75" style="452" customWidth="1"/>
    <col min="12" max="12" width="12.75" style="446" customWidth="1"/>
    <col min="13" max="13" width="44.75" style="446" customWidth="1"/>
    <col min="14" max="14" width="2" style="446" hidden="1" customWidth="1"/>
    <col min="15" max="17" width="23.75" style="446" hidden="1" customWidth="1"/>
    <col min="18" max="18" width="11.75" style="446" customWidth="1"/>
    <col min="19" max="19" width="3.75" style="446" customWidth="1"/>
    <col min="20" max="20" width="11.75" style="446" customWidth="1"/>
    <col min="21" max="21" width="8.625" style="446" hidden="1" customWidth="1"/>
    <col min="22" max="22" width="4.75" style="446" customWidth="1"/>
    <col min="23" max="23" width="115.75" style="446" customWidth="1"/>
    <col min="24" max="34" width="10.625" style="470"/>
    <col min="35" max="256" width="10.625" style="446"/>
    <col min="257" max="264" width="0" style="446" hidden="1" customWidth="1"/>
    <col min="265" max="267" width="3.75" style="446" customWidth="1"/>
    <col min="268" max="268" width="12.75" style="446" customWidth="1"/>
    <col min="269" max="269" width="47.375" style="446" customWidth="1"/>
    <col min="270" max="273" width="0" style="446" hidden="1"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512" width="10.625" style="446"/>
    <col min="513" max="520" width="0" style="446" hidden="1" customWidth="1"/>
    <col min="521" max="523" width="3.75" style="446" customWidth="1"/>
    <col min="524" max="524" width="12.75" style="446" customWidth="1"/>
    <col min="525" max="525" width="47.375" style="446" customWidth="1"/>
    <col min="526" max="529" width="0" style="446" hidden="1"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768" width="10.625" style="446"/>
    <col min="769" max="776" width="0" style="446" hidden="1" customWidth="1"/>
    <col min="777" max="779" width="3.75" style="446" customWidth="1"/>
    <col min="780" max="780" width="12.75" style="446" customWidth="1"/>
    <col min="781" max="781" width="47.375" style="446" customWidth="1"/>
    <col min="782" max="785" width="0" style="446" hidden="1"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1024" width="10.625" style="446"/>
    <col min="1025" max="1032" width="0" style="446" hidden="1" customWidth="1"/>
    <col min="1033" max="1035" width="3.75" style="446" customWidth="1"/>
    <col min="1036" max="1036" width="12.75" style="446" customWidth="1"/>
    <col min="1037" max="1037" width="47.375" style="446" customWidth="1"/>
    <col min="1038" max="1041" width="0" style="446" hidden="1"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280" width="10.625" style="446"/>
    <col min="1281" max="1288" width="0" style="446" hidden="1" customWidth="1"/>
    <col min="1289" max="1291" width="3.75" style="446" customWidth="1"/>
    <col min="1292" max="1292" width="12.75" style="446" customWidth="1"/>
    <col min="1293" max="1293" width="47.375" style="446" customWidth="1"/>
    <col min="1294" max="1297" width="0" style="446" hidden="1"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536" width="10.625" style="446"/>
    <col min="1537" max="1544" width="0" style="446" hidden="1" customWidth="1"/>
    <col min="1545" max="1547" width="3.75" style="446" customWidth="1"/>
    <col min="1548" max="1548" width="12.75" style="446" customWidth="1"/>
    <col min="1549" max="1549" width="47.375" style="446" customWidth="1"/>
    <col min="1550" max="1553" width="0" style="446" hidden="1"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792" width="10.625" style="446"/>
    <col min="1793" max="1800" width="0" style="446" hidden="1" customWidth="1"/>
    <col min="1801" max="1803" width="3.75" style="446" customWidth="1"/>
    <col min="1804" max="1804" width="12.75" style="446" customWidth="1"/>
    <col min="1805" max="1805" width="47.375" style="446" customWidth="1"/>
    <col min="1806" max="1809" width="0" style="446" hidden="1"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2048" width="10.625" style="446"/>
    <col min="2049" max="2056" width="0" style="446" hidden="1" customWidth="1"/>
    <col min="2057" max="2059" width="3.75" style="446" customWidth="1"/>
    <col min="2060" max="2060" width="12.75" style="446" customWidth="1"/>
    <col min="2061" max="2061" width="47.375" style="446" customWidth="1"/>
    <col min="2062" max="2065" width="0" style="446" hidden="1"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304" width="10.625" style="446"/>
    <col min="2305" max="2312" width="0" style="446" hidden="1" customWidth="1"/>
    <col min="2313" max="2315" width="3.75" style="446" customWidth="1"/>
    <col min="2316" max="2316" width="12.75" style="446" customWidth="1"/>
    <col min="2317" max="2317" width="47.375" style="446" customWidth="1"/>
    <col min="2318" max="2321" width="0" style="446" hidden="1"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560" width="10.625" style="446"/>
    <col min="2561" max="2568" width="0" style="446" hidden="1" customWidth="1"/>
    <col min="2569" max="2571" width="3.75" style="446" customWidth="1"/>
    <col min="2572" max="2572" width="12.75" style="446" customWidth="1"/>
    <col min="2573" max="2573" width="47.375" style="446" customWidth="1"/>
    <col min="2574" max="2577" width="0" style="446" hidden="1"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816" width="10.625" style="446"/>
    <col min="2817" max="2824" width="0" style="446" hidden="1" customWidth="1"/>
    <col min="2825" max="2827" width="3.75" style="446" customWidth="1"/>
    <col min="2828" max="2828" width="12.75" style="446" customWidth="1"/>
    <col min="2829" max="2829" width="47.375" style="446" customWidth="1"/>
    <col min="2830" max="2833" width="0" style="446" hidden="1"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3072" width="10.625" style="446"/>
    <col min="3073" max="3080" width="0" style="446" hidden="1" customWidth="1"/>
    <col min="3081" max="3083" width="3.75" style="446" customWidth="1"/>
    <col min="3084" max="3084" width="12.75" style="446" customWidth="1"/>
    <col min="3085" max="3085" width="47.375" style="446" customWidth="1"/>
    <col min="3086" max="3089" width="0" style="446" hidden="1"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328" width="10.625" style="446"/>
    <col min="3329" max="3336" width="0" style="446" hidden="1" customWidth="1"/>
    <col min="3337" max="3339" width="3.75" style="446" customWidth="1"/>
    <col min="3340" max="3340" width="12.75" style="446" customWidth="1"/>
    <col min="3341" max="3341" width="47.375" style="446" customWidth="1"/>
    <col min="3342" max="3345" width="0" style="446" hidden="1"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584" width="10.625" style="446"/>
    <col min="3585" max="3592" width="0" style="446" hidden="1" customWidth="1"/>
    <col min="3593" max="3595" width="3.75" style="446" customWidth="1"/>
    <col min="3596" max="3596" width="12.75" style="446" customWidth="1"/>
    <col min="3597" max="3597" width="47.375" style="446" customWidth="1"/>
    <col min="3598" max="3601" width="0" style="446" hidden="1"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840" width="10.625" style="446"/>
    <col min="3841" max="3848" width="0" style="446" hidden="1" customWidth="1"/>
    <col min="3849" max="3851" width="3.75" style="446" customWidth="1"/>
    <col min="3852" max="3852" width="12.75" style="446" customWidth="1"/>
    <col min="3853" max="3853" width="47.375" style="446" customWidth="1"/>
    <col min="3854" max="3857" width="0" style="446" hidden="1"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4096" width="10.625" style="446"/>
    <col min="4097" max="4104" width="0" style="446" hidden="1" customWidth="1"/>
    <col min="4105" max="4107" width="3.75" style="446" customWidth="1"/>
    <col min="4108" max="4108" width="12.75" style="446" customWidth="1"/>
    <col min="4109" max="4109" width="47.375" style="446" customWidth="1"/>
    <col min="4110" max="4113" width="0" style="446" hidden="1"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352" width="10.625" style="446"/>
    <col min="4353" max="4360" width="0" style="446" hidden="1" customWidth="1"/>
    <col min="4361" max="4363" width="3.75" style="446" customWidth="1"/>
    <col min="4364" max="4364" width="12.75" style="446" customWidth="1"/>
    <col min="4365" max="4365" width="47.375" style="446" customWidth="1"/>
    <col min="4366" max="4369" width="0" style="446" hidden="1"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608" width="10.625" style="446"/>
    <col min="4609" max="4616" width="0" style="446" hidden="1" customWidth="1"/>
    <col min="4617" max="4619" width="3.75" style="446" customWidth="1"/>
    <col min="4620" max="4620" width="12.75" style="446" customWidth="1"/>
    <col min="4621" max="4621" width="47.375" style="446" customWidth="1"/>
    <col min="4622" max="4625" width="0" style="446" hidden="1"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864" width="10.625" style="446"/>
    <col min="4865" max="4872" width="0" style="446" hidden="1" customWidth="1"/>
    <col min="4873" max="4875" width="3.75" style="446" customWidth="1"/>
    <col min="4876" max="4876" width="12.75" style="446" customWidth="1"/>
    <col min="4877" max="4877" width="47.375" style="446" customWidth="1"/>
    <col min="4878" max="4881" width="0" style="446" hidden="1"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5120" width="10.625" style="446"/>
    <col min="5121" max="5128" width="0" style="446" hidden="1" customWidth="1"/>
    <col min="5129" max="5131" width="3.75" style="446" customWidth="1"/>
    <col min="5132" max="5132" width="12.75" style="446" customWidth="1"/>
    <col min="5133" max="5133" width="47.375" style="446" customWidth="1"/>
    <col min="5134" max="5137" width="0" style="446" hidden="1"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376" width="10.625" style="446"/>
    <col min="5377" max="5384" width="0" style="446" hidden="1" customWidth="1"/>
    <col min="5385" max="5387" width="3.75" style="446" customWidth="1"/>
    <col min="5388" max="5388" width="12.75" style="446" customWidth="1"/>
    <col min="5389" max="5389" width="47.375" style="446" customWidth="1"/>
    <col min="5390" max="5393" width="0" style="446" hidden="1"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632" width="10.625" style="446"/>
    <col min="5633" max="5640" width="0" style="446" hidden="1" customWidth="1"/>
    <col min="5641" max="5643" width="3.75" style="446" customWidth="1"/>
    <col min="5644" max="5644" width="12.75" style="446" customWidth="1"/>
    <col min="5645" max="5645" width="47.375" style="446" customWidth="1"/>
    <col min="5646" max="5649" width="0" style="446" hidden="1"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888" width="10.625" style="446"/>
    <col min="5889" max="5896" width="0" style="446" hidden="1" customWidth="1"/>
    <col min="5897" max="5899" width="3.75" style="446" customWidth="1"/>
    <col min="5900" max="5900" width="12.75" style="446" customWidth="1"/>
    <col min="5901" max="5901" width="47.375" style="446" customWidth="1"/>
    <col min="5902" max="5905" width="0" style="446" hidden="1"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6144" width="10.625" style="446"/>
    <col min="6145" max="6152" width="0" style="446" hidden="1" customWidth="1"/>
    <col min="6153" max="6155" width="3.75" style="446" customWidth="1"/>
    <col min="6156" max="6156" width="12.75" style="446" customWidth="1"/>
    <col min="6157" max="6157" width="47.375" style="446" customWidth="1"/>
    <col min="6158" max="6161" width="0" style="446" hidden="1"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400" width="10.625" style="446"/>
    <col min="6401" max="6408" width="0" style="446" hidden="1" customWidth="1"/>
    <col min="6409" max="6411" width="3.75" style="446" customWidth="1"/>
    <col min="6412" max="6412" width="12.75" style="446" customWidth="1"/>
    <col min="6413" max="6413" width="47.375" style="446" customWidth="1"/>
    <col min="6414" max="6417" width="0" style="446" hidden="1"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656" width="10.625" style="446"/>
    <col min="6657" max="6664" width="0" style="446" hidden="1" customWidth="1"/>
    <col min="6665" max="6667" width="3.75" style="446" customWidth="1"/>
    <col min="6668" max="6668" width="12.75" style="446" customWidth="1"/>
    <col min="6669" max="6669" width="47.375" style="446" customWidth="1"/>
    <col min="6670" max="6673" width="0" style="446" hidden="1"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912" width="10.625" style="446"/>
    <col min="6913" max="6920" width="0" style="446" hidden="1" customWidth="1"/>
    <col min="6921" max="6923" width="3.75" style="446" customWidth="1"/>
    <col min="6924" max="6924" width="12.75" style="446" customWidth="1"/>
    <col min="6925" max="6925" width="47.375" style="446" customWidth="1"/>
    <col min="6926" max="6929" width="0" style="446" hidden="1"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7168" width="10.625" style="446"/>
    <col min="7169" max="7176" width="0" style="446" hidden="1" customWidth="1"/>
    <col min="7177" max="7179" width="3.75" style="446" customWidth="1"/>
    <col min="7180" max="7180" width="12.75" style="446" customWidth="1"/>
    <col min="7181" max="7181" width="47.375" style="446" customWidth="1"/>
    <col min="7182" max="7185" width="0" style="446" hidden="1"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424" width="10.625" style="446"/>
    <col min="7425" max="7432" width="0" style="446" hidden="1" customWidth="1"/>
    <col min="7433" max="7435" width="3.75" style="446" customWidth="1"/>
    <col min="7436" max="7436" width="12.75" style="446" customWidth="1"/>
    <col min="7437" max="7437" width="47.375" style="446" customWidth="1"/>
    <col min="7438" max="7441" width="0" style="446" hidden="1"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680" width="10.625" style="446"/>
    <col min="7681" max="7688" width="0" style="446" hidden="1" customWidth="1"/>
    <col min="7689" max="7691" width="3.75" style="446" customWidth="1"/>
    <col min="7692" max="7692" width="12.75" style="446" customWidth="1"/>
    <col min="7693" max="7693" width="47.375" style="446" customWidth="1"/>
    <col min="7694" max="7697" width="0" style="446" hidden="1"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936" width="10.625" style="446"/>
    <col min="7937" max="7944" width="0" style="446" hidden="1" customWidth="1"/>
    <col min="7945" max="7947" width="3.75" style="446" customWidth="1"/>
    <col min="7948" max="7948" width="12.75" style="446" customWidth="1"/>
    <col min="7949" max="7949" width="47.375" style="446" customWidth="1"/>
    <col min="7950" max="7953" width="0" style="446" hidden="1"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8192" width="10.625" style="446"/>
    <col min="8193" max="8200" width="0" style="446" hidden="1" customWidth="1"/>
    <col min="8201" max="8203" width="3.75" style="446" customWidth="1"/>
    <col min="8204" max="8204" width="12.75" style="446" customWidth="1"/>
    <col min="8205" max="8205" width="47.375" style="446" customWidth="1"/>
    <col min="8206" max="8209" width="0" style="446" hidden="1"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448" width="10.625" style="446"/>
    <col min="8449" max="8456" width="0" style="446" hidden="1" customWidth="1"/>
    <col min="8457" max="8459" width="3.75" style="446" customWidth="1"/>
    <col min="8460" max="8460" width="12.75" style="446" customWidth="1"/>
    <col min="8461" max="8461" width="47.375" style="446" customWidth="1"/>
    <col min="8462" max="8465" width="0" style="446" hidden="1"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704" width="10.625" style="446"/>
    <col min="8705" max="8712" width="0" style="446" hidden="1" customWidth="1"/>
    <col min="8713" max="8715" width="3.75" style="446" customWidth="1"/>
    <col min="8716" max="8716" width="12.75" style="446" customWidth="1"/>
    <col min="8717" max="8717" width="47.375" style="446" customWidth="1"/>
    <col min="8718" max="8721" width="0" style="446" hidden="1"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960" width="10.625" style="446"/>
    <col min="8961" max="8968" width="0" style="446" hidden="1" customWidth="1"/>
    <col min="8969" max="8971" width="3.75" style="446" customWidth="1"/>
    <col min="8972" max="8972" width="12.75" style="446" customWidth="1"/>
    <col min="8973" max="8973" width="47.375" style="446" customWidth="1"/>
    <col min="8974" max="8977" width="0" style="446" hidden="1"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9216" width="10.625" style="446"/>
    <col min="9217" max="9224" width="0" style="446" hidden="1" customWidth="1"/>
    <col min="9225" max="9227" width="3.75" style="446" customWidth="1"/>
    <col min="9228" max="9228" width="12.75" style="446" customWidth="1"/>
    <col min="9229" max="9229" width="47.375" style="446" customWidth="1"/>
    <col min="9230" max="9233" width="0" style="446" hidden="1"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472" width="10.625" style="446"/>
    <col min="9473" max="9480" width="0" style="446" hidden="1" customWidth="1"/>
    <col min="9481" max="9483" width="3.75" style="446" customWidth="1"/>
    <col min="9484" max="9484" width="12.75" style="446" customWidth="1"/>
    <col min="9485" max="9485" width="47.375" style="446" customWidth="1"/>
    <col min="9486" max="9489" width="0" style="446" hidden="1"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728" width="10.625" style="446"/>
    <col min="9729" max="9736" width="0" style="446" hidden="1" customWidth="1"/>
    <col min="9737" max="9739" width="3.75" style="446" customWidth="1"/>
    <col min="9740" max="9740" width="12.75" style="446" customWidth="1"/>
    <col min="9741" max="9741" width="47.375" style="446" customWidth="1"/>
    <col min="9742" max="9745" width="0" style="446" hidden="1"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984" width="10.625" style="446"/>
    <col min="9985" max="9992" width="0" style="446" hidden="1" customWidth="1"/>
    <col min="9993" max="9995" width="3.75" style="446" customWidth="1"/>
    <col min="9996" max="9996" width="12.75" style="446" customWidth="1"/>
    <col min="9997" max="9997" width="47.375" style="446" customWidth="1"/>
    <col min="9998" max="10001" width="0" style="446" hidden="1"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240" width="10.625" style="446"/>
    <col min="10241" max="10248" width="0" style="446" hidden="1" customWidth="1"/>
    <col min="10249" max="10251" width="3.75" style="446" customWidth="1"/>
    <col min="10252" max="10252" width="12.75" style="446" customWidth="1"/>
    <col min="10253" max="10253" width="47.375" style="446" customWidth="1"/>
    <col min="10254" max="10257" width="0" style="446" hidden="1"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496" width="10.625" style="446"/>
    <col min="10497" max="10504" width="0" style="446" hidden="1" customWidth="1"/>
    <col min="10505" max="10507" width="3.75" style="446" customWidth="1"/>
    <col min="10508" max="10508" width="12.75" style="446" customWidth="1"/>
    <col min="10509" max="10509" width="47.375" style="446" customWidth="1"/>
    <col min="10510" max="10513" width="0" style="446" hidden="1"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752" width="10.625" style="446"/>
    <col min="10753" max="10760" width="0" style="446" hidden="1" customWidth="1"/>
    <col min="10761" max="10763" width="3.75" style="446" customWidth="1"/>
    <col min="10764" max="10764" width="12.75" style="446" customWidth="1"/>
    <col min="10765" max="10765" width="47.375" style="446" customWidth="1"/>
    <col min="10766" max="10769" width="0" style="446" hidden="1"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1008" width="10.625" style="446"/>
    <col min="11009" max="11016" width="0" style="446" hidden="1" customWidth="1"/>
    <col min="11017" max="11019" width="3.75" style="446" customWidth="1"/>
    <col min="11020" max="11020" width="12.75" style="446" customWidth="1"/>
    <col min="11021" max="11021" width="47.375" style="446" customWidth="1"/>
    <col min="11022" max="11025" width="0" style="446" hidden="1"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264" width="10.625" style="446"/>
    <col min="11265" max="11272" width="0" style="446" hidden="1" customWidth="1"/>
    <col min="11273" max="11275" width="3.75" style="446" customWidth="1"/>
    <col min="11276" max="11276" width="12.75" style="446" customWidth="1"/>
    <col min="11277" max="11277" width="47.375" style="446" customWidth="1"/>
    <col min="11278" max="11281" width="0" style="446" hidden="1"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520" width="10.625" style="446"/>
    <col min="11521" max="11528" width="0" style="446" hidden="1" customWidth="1"/>
    <col min="11529" max="11531" width="3.75" style="446" customWidth="1"/>
    <col min="11532" max="11532" width="12.75" style="446" customWidth="1"/>
    <col min="11533" max="11533" width="47.375" style="446" customWidth="1"/>
    <col min="11534" max="11537" width="0" style="446" hidden="1"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776" width="10.625" style="446"/>
    <col min="11777" max="11784" width="0" style="446" hidden="1" customWidth="1"/>
    <col min="11785" max="11787" width="3.75" style="446" customWidth="1"/>
    <col min="11788" max="11788" width="12.75" style="446" customWidth="1"/>
    <col min="11789" max="11789" width="47.375" style="446" customWidth="1"/>
    <col min="11790" max="11793" width="0" style="446" hidden="1"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2032" width="10.625" style="446"/>
    <col min="12033" max="12040" width="0" style="446" hidden="1" customWidth="1"/>
    <col min="12041" max="12043" width="3.75" style="446" customWidth="1"/>
    <col min="12044" max="12044" width="12.75" style="446" customWidth="1"/>
    <col min="12045" max="12045" width="47.375" style="446" customWidth="1"/>
    <col min="12046" max="12049" width="0" style="446" hidden="1"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288" width="10.625" style="446"/>
    <col min="12289" max="12296" width="0" style="446" hidden="1" customWidth="1"/>
    <col min="12297" max="12299" width="3.75" style="446" customWidth="1"/>
    <col min="12300" max="12300" width="12.75" style="446" customWidth="1"/>
    <col min="12301" max="12301" width="47.375" style="446" customWidth="1"/>
    <col min="12302" max="12305" width="0" style="446" hidden="1"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544" width="10.625" style="446"/>
    <col min="12545" max="12552" width="0" style="446" hidden="1" customWidth="1"/>
    <col min="12553" max="12555" width="3.75" style="446" customWidth="1"/>
    <col min="12556" max="12556" width="12.75" style="446" customWidth="1"/>
    <col min="12557" max="12557" width="47.375" style="446" customWidth="1"/>
    <col min="12558" max="12561" width="0" style="446" hidden="1"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800" width="10.625" style="446"/>
    <col min="12801" max="12808" width="0" style="446" hidden="1" customWidth="1"/>
    <col min="12809" max="12811" width="3.75" style="446" customWidth="1"/>
    <col min="12812" max="12812" width="12.75" style="446" customWidth="1"/>
    <col min="12813" max="12813" width="47.375" style="446" customWidth="1"/>
    <col min="12814" max="12817" width="0" style="446" hidden="1"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3056" width="10.625" style="446"/>
    <col min="13057" max="13064" width="0" style="446" hidden="1" customWidth="1"/>
    <col min="13065" max="13067" width="3.75" style="446" customWidth="1"/>
    <col min="13068" max="13068" width="12.75" style="446" customWidth="1"/>
    <col min="13069" max="13069" width="47.375" style="446" customWidth="1"/>
    <col min="13070" max="13073" width="0" style="446" hidden="1"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312" width="10.625" style="446"/>
    <col min="13313" max="13320" width="0" style="446" hidden="1" customWidth="1"/>
    <col min="13321" max="13323" width="3.75" style="446" customWidth="1"/>
    <col min="13324" max="13324" width="12.75" style="446" customWidth="1"/>
    <col min="13325" max="13325" width="47.375" style="446" customWidth="1"/>
    <col min="13326" max="13329" width="0" style="446" hidden="1"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568" width="10.625" style="446"/>
    <col min="13569" max="13576" width="0" style="446" hidden="1" customWidth="1"/>
    <col min="13577" max="13579" width="3.75" style="446" customWidth="1"/>
    <col min="13580" max="13580" width="12.75" style="446" customWidth="1"/>
    <col min="13581" max="13581" width="47.375" style="446" customWidth="1"/>
    <col min="13582" max="13585" width="0" style="446" hidden="1"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824" width="10.625" style="446"/>
    <col min="13825" max="13832" width="0" style="446" hidden="1" customWidth="1"/>
    <col min="13833" max="13835" width="3.75" style="446" customWidth="1"/>
    <col min="13836" max="13836" width="12.75" style="446" customWidth="1"/>
    <col min="13837" max="13837" width="47.375" style="446" customWidth="1"/>
    <col min="13838" max="13841" width="0" style="446" hidden="1"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4080" width="10.625" style="446"/>
    <col min="14081" max="14088" width="0" style="446" hidden="1" customWidth="1"/>
    <col min="14089" max="14091" width="3.75" style="446" customWidth="1"/>
    <col min="14092" max="14092" width="12.75" style="446" customWidth="1"/>
    <col min="14093" max="14093" width="47.375" style="446" customWidth="1"/>
    <col min="14094" max="14097" width="0" style="446" hidden="1"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336" width="10.625" style="446"/>
    <col min="14337" max="14344" width="0" style="446" hidden="1" customWidth="1"/>
    <col min="14345" max="14347" width="3.75" style="446" customWidth="1"/>
    <col min="14348" max="14348" width="12.75" style="446" customWidth="1"/>
    <col min="14349" max="14349" width="47.375" style="446" customWidth="1"/>
    <col min="14350" max="14353" width="0" style="446" hidden="1"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592" width="10.625" style="446"/>
    <col min="14593" max="14600" width="0" style="446" hidden="1" customWidth="1"/>
    <col min="14601" max="14603" width="3.75" style="446" customWidth="1"/>
    <col min="14604" max="14604" width="12.75" style="446" customWidth="1"/>
    <col min="14605" max="14605" width="47.375" style="446" customWidth="1"/>
    <col min="14606" max="14609" width="0" style="446" hidden="1"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848" width="10.625" style="446"/>
    <col min="14849" max="14856" width="0" style="446" hidden="1" customWidth="1"/>
    <col min="14857" max="14859" width="3.75" style="446" customWidth="1"/>
    <col min="14860" max="14860" width="12.75" style="446" customWidth="1"/>
    <col min="14861" max="14861" width="47.375" style="446" customWidth="1"/>
    <col min="14862" max="14865" width="0" style="446" hidden="1"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5104" width="10.625" style="446"/>
    <col min="15105" max="15112" width="0" style="446" hidden="1" customWidth="1"/>
    <col min="15113" max="15115" width="3.75" style="446" customWidth="1"/>
    <col min="15116" max="15116" width="12.75" style="446" customWidth="1"/>
    <col min="15117" max="15117" width="47.375" style="446" customWidth="1"/>
    <col min="15118" max="15121" width="0" style="446" hidden="1"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360" width="10.625" style="446"/>
    <col min="15361" max="15368" width="0" style="446" hidden="1" customWidth="1"/>
    <col min="15369" max="15371" width="3.75" style="446" customWidth="1"/>
    <col min="15372" max="15372" width="12.75" style="446" customWidth="1"/>
    <col min="15373" max="15373" width="47.375" style="446" customWidth="1"/>
    <col min="15374" max="15377" width="0" style="446" hidden="1"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616" width="10.625" style="446"/>
    <col min="15617" max="15624" width="0" style="446" hidden="1" customWidth="1"/>
    <col min="15625" max="15627" width="3.75" style="446" customWidth="1"/>
    <col min="15628" max="15628" width="12.75" style="446" customWidth="1"/>
    <col min="15629" max="15629" width="47.375" style="446" customWidth="1"/>
    <col min="15630" max="15633" width="0" style="446" hidden="1"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872" width="10.625" style="446"/>
    <col min="15873" max="15880" width="0" style="446" hidden="1" customWidth="1"/>
    <col min="15881" max="15883" width="3.75" style="446" customWidth="1"/>
    <col min="15884" max="15884" width="12.75" style="446" customWidth="1"/>
    <col min="15885" max="15885" width="47.375" style="446" customWidth="1"/>
    <col min="15886" max="15889" width="0" style="446" hidden="1"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6128" width="10.625" style="446"/>
    <col min="16129" max="16136" width="0" style="446" hidden="1" customWidth="1"/>
    <col min="16137" max="16139" width="3.75" style="446" customWidth="1"/>
    <col min="16140" max="16140" width="12.75" style="446" customWidth="1"/>
    <col min="16141" max="16141" width="47.375" style="446" customWidth="1"/>
    <col min="16142" max="16145" width="0" style="446" hidden="1"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384" width="10.625" style="446"/>
  </cols>
  <sheetData>
    <row r="1" spans="1:34" hidden="1"/>
    <row r="2" spans="1:34" hidden="1"/>
    <row r="3" spans="1:34" hidden="1"/>
    <row r="4" spans="1:34" ht="3.15" customHeight="1">
      <c r="J4" s="451"/>
      <c r="K4" s="451"/>
      <c r="L4" s="447"/>
      <c r="M4" s="447"/>
      <c r="N4" s="447"/>
      <c r="O4" s="454"/>
      <c r="P4" s="454"/>
      <c r="Q4" s="454"/>
      <c r="R4" s="454"/>
      <c r="S4" s="454"/>
      <c r="T4" s="454"/>
      <c r="U4" s="447"/>
    </row>
    <row r="5" spans="1:34" ht="22.65" customHeight="1">
      <c r="J5" s="451"/>
      <c r="K5" s="451"/>
      <c r="L5" s="1294" t="s">
        <v>616</v>
      </c>
      <c r="M5" s="1294"/>
      <c r="N5" s="1294"/>
      <c r="O5" s="1294"/>
      <c r="P5" s="1294"/>
      <c r="Q5" s="1294"/>
      <c r="R5" s="1294"/>
      <c r="S5" s="1294"/>
      <c r="T5" s="1294"/>
      <c r="U5" s="467"/>
    </row>
    <row r="6" spans="1:34" ht="3.15" customHeight="1">
      <c r="J6" s="451"/>
      <c r="K6" s="451"/>
      <c r="L6" s="447"/>
      <c r="M6" s="447"/>
      <c r="N6" s="447"/>
      <c r="O6" s="450"/>
      <c r="P6" s="450"/>
      <c r="Q6" s="450"/>
      <c r="R6" s="450"/>
      <c r="S6" s="450"/>
      <c r="T6" s="450"/>
      <c r="U6" s="447"/>
    </row>
    <row r="7" spans="1:34"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4"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635"/>
      <c r="X8" s="559"/>
      <c r="Y8" s="559"/>
      <c r="Z8" s="559"/>
      <c r="AA8" s="559"/>
      <c r="AB8" s="559"/>
      <c r="AC8" s="559"/>
      <c r="AD8" s="559"/>
      <c r="AE8" s="559"/>
      <c r="AF8" s="559"/>
      <c r="AG8" s="559"/>
      <c r="AH8" s="559"/>
    </row>
    <row r="9" spans="1:34" s="461" customFormat="1" ht="22.8">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635"/>
      <c r="X9" s="475"/>
      <c r="Y9" s="475"/>
      <c r="Z9" s="475"/>
      <c r="AA9" s="475"/>
      <c r="AB9" s="475"/>
      <c r="AC9" s="475"/>
      <c r="AD9" s="475"/>
      <c r="AE9" s="475"/>
      <c r="AF9" s="475"/>
      <c r="AG9" s="475"/>
      <c r="AH9" s="475"/>
    </row>
    <row r="10" spans="1:34"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4" s="461" customFormat="1" ht="11.4"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27" t="s">
        <v>445</v>
      </c>
      <c r="M13" s="1227"/>
      <c r="N13" s="1227"/>
      <c r="O13" s="1227"/>
      <c r="P13" s="1227"/>
      <c r="Q13" s="1227"/>
      <c r="R13" s="1227"/>
      <c r="S13" s="1227"/>
      <c r="T13" s="1227"/>
      <c r="U13" s="1227"/>
      <c r="V13" s="1227"/>
      <c r="W13" s="1227" t="s">
        <v>446</v>
      </c>
    </row>
    <row r="14" spans="1:34" ht="14.25" customHeight="1">
      <c r="J14" s="451"/>
      <c r="K14" s="451"/>
      <c r="L14" s="1308" t="s">
        <v>91</v>
      </c>
      <c r="M14" s="1308" t="s">
        <v>602</v>
      </c>
      <c r="N14" s="491"/>
      <c r="O14" s="1309" t="s">
        <v>604</v>
      </c>
      <c r="P14" s="1310"/>
      <c r="Q14" s="1310"/>
      <c r="R14" s="1310"/>
      <c r="S14" s="1310"/>
      <c r="T14" s="1311"/>
      <c r="U14" s="1291" t="s">
        <v>339</v>
      </c>
      <c r="V14" s="1305" t="s">
        <v>274</v>
      </c>
      <c r="W14" s="1227"/>
    </row>
    <row r="15" spans="1:34" s="493" customFormat="1" ht="14.25" customHeight="1">
      <c r="A15" s="554"/>
      <c r="B15" s="554"/>
      <c r="C15" s="554"/>
      <c r="D15" s="554"/>
      <c r="E15" s="554"/>
      <c r="F15" s="554"/>
      <c r="G15" s="560"/>
      <c r="H15" s="560"/>
      <c r="I15" s="501"/>
      <c r="J15" s="499"/>
      <c r="K15" s="499"/>
      <c r="L15" s="1308"/>
      <c r="M15" s="1308"/>
      <c r="N15" s="491"/>
      <c r="O15" s="1314" t="s">
        <v>675</v>
      </c>
      <c r="P15" s="1312" t="s">
        <v>270</v>
      </c>
      <c r="Q15" s="1313"/>
      <c r="R15" s="1289" t="s">
        <v>615</v>
      </c>
      <c r="S15" s="1289"/>
      <c r="T15" s="1290"/>
      <c r="U15" s="1292"/>
      <c r="V15" s="1306"/>
      <c r="W15" s="1227"/>
      <c r="X15" s="554"/>
      <c r="Y15" s="554"/>
      <c r="Z15" s="554"/>
      <c r="AA15" s="554"/>
      <c r="AB15" s="554"/>
      <c r="AC15" s="554"/>
      <c r="AD15" s="554"/>
      <c r="AE15" s="554"/>
      <c r="AF15" s="554"/>
      <c r="AG15" s="554"/>
      <c r="AH15" s="554"/>
    </row>
    <row r="16" spans="1:34" ht="34.200000000000003">
      <c r="J16" s="451"/>
      <c r="K16" s="451"/>
      <c r="L16" s="1308"/>
      <c r="M16" s="1308"/>
      <c r="N16" s="490"/>
      <c r="O16" s="1315"/>
      <c r="P16" s="505" t="s">
        <v>670</v>
      </c>
      <c r="Q16" s="505" t="s">
        <v>671</v>
      </c>
      <c r="R16" s="506" t="s">
        <v>273</v>
      </c>
      <c r="S16" s="1303" t="s">
        <v>272</v>
      </c>
      <c r="T16" s="1304"/>
      <c r="U16" s="1293"/>
      <c r="V16" s="1307"/>
      <c r="W16" s="1227"/>
    </row>
    <row r="17" spans="1:35">
      <c r="J17" s="451"/>
      <c r="K17" s="459">
        <v>1</v>
      </c>
      <c r="L17" s="495" t="s">
        <v>92</v>
      </c>
      <c r="M17" s="495" t="s">
        <v>48</v>
      </c>
      <c r="N17" s="466" t="s">
        <v>48</v>
      </c>
      <c r="O17" s="457">
        <f ca="1">OFFSET(O17,0,-1)+1</f>
        <v>3</v>
      </c>
      <c r="P17" s="457">
        <f ca="1">OFFSET(P17,0,-1)+1</f>
        <v>4</v>
      </c>
      <c r="Q17" s="457">
        <f ca="1">OFFSET(Q17,0,-1)+1</f>
        <v>5</v>
      </c>
      <c r="R17" s="457">
        <f ca="1">OFFSET(R17,0,-1)+1</f>
        <v>6</v>
      </c>
      <c r="S17" s="1296">
        <f ca="1">OFFSET(S17,0,-1)+1</f>
        <v>7</v>
      </c>
      <c r="T17" s="1296"/>
      <c r="U17" s="457">
        <f ca="1">OFFSET(U17,0,-2)+1</f>
        <v>8</v>
      </c>
      <c r="V17" s="620">
        <f ca="1">OFFSET(V17,0,-1)</f>
        <v>8</v>
      </c>
      <c r="W17" s="457">
        <f ca="1">OFFSET(W17,0,-1)+1</f>
        <v>9</v>
      </c>
    </row>
    <row r="18" spans="1:35" ht="22.8">
      <c r="A18" s="1279">
        <v>1</v>
      </c>
      <c r="B18" s="906"/>
      <c r="C18" s="906"/>
      <c r="D18" s="906"/>
      <c r="E18" s="907"/>
      <c r="F18" s="908"/>
      <c r="G18" s="908"/>
      <c r="H18" s="908"/>
      <c r="I18" s="909"/>
      <c r="J18" s="904"/>
      <c r="K18" s="911"/>
      <c r="L18" s="562">
        <f>mergeValue(A18)</f>
        <v>1</v>
      </c>
      <c r="M18" s="610" t="s">
        <v>19</v>
      </c>
      <c r="N18" s="549"/>
      <c r="O18" s="1322"/>
      <c r="P18" s="1322"/>
      <c r="Q18" s="1322"/>
      <c r="R18" s="1322"/>
      <c r="S18" s="1322"/>
      <c r="T18" s="1322"/>
      <c r="U18" s="1322"/>
      <c r="V18" s="1322"/>
      <c r="W18" s="1129" t="s">
        <v>718</v>
      </c>
    </row>
    <row r="19" spans="1:35" ht="34.200000000000003">
      <c r="A19" s="1279"/>
      <c r="B19" s="1279">
        <v>1</v>
      </c>
      <c r="C19" s="906"/>
      <c r="D19" s="906"/>
      <c r="E19" s="908"/>
      <c r="F19" s="908"/>
      <c r="G19" s="908"/>
      <c r="H19" s="908"/>
      <c r="I19" s="903"/>
      <c r="J19" s="902"/>
      <c r="K19" s="905"/>
      <c r="L19" s="562" t="str">
        <f>mergeValue(A19) &amp;"."&amp; mergeValue(B19)</f>
        <v>1.1</v>
      </c>
      <c r="M19" s="516" t="s">
        <v>15</v>
      </c>
      <c r="N19" s="549"/>
      <c r="O19" s="1322"/>
      <c r="P19" s="1322"/>
      <c r="Q19" s="1322"/>
      <c r="R19" s="1322"/>
      <c r="S19" s="1322"/>
      <c r="T19" s="1322"/>
      <c r="U19" s="1322"/>
      <c r="V19" s="1322"/>
      <c r="W19" s="1129" t="s">
        <v>459</v>
      </c>
    </row>
    <row r="20" spans="1:35" ht="22.8">
      <c r="A20" s="1279"/>
      <c r="B20" s="1279"/>
      <c r="C20" s="1279">
        <v>1</v>
      </c>
      <c r="D20" s="906"/>
      <c r="E20" s="908"/>
      <c r="F20" s="908"/>
      <c r="G20" s="908"/>
      <c r="H20" s="908"/>
      <c r="I20" s="910"/>
      <c r="J20" s="902"/>
      <c r="K20" s="905"/>
      <c r="L20" s="562" t="str">
        <f>mergeValue(A20) &amp;"."&amp; mergeValue(B20)&amp;"."&amp; mergeValue(C20)</f>
        <v>1.1.1</v>
      </c>
      <c r="M20" s="517" t="s">
        <v>7</v>
      </c>
      <c r="N20" s="549"/>
      <c r="O20" s="1322"/>
      <c r="P20" s="1322"/>
      <c r="Q20" s="1322"/>
      <c r="R20" s="1322"/>
      <c r="S20" s="1322"/>
      <c r="T20" s="1322"/>
      <c r="U20" s="1322"/>
      <c r="V20" s="1322"/>
      <c r="W20" s="1129" t="s">
        <v>600</v>
      </c>
    </row>
    <row r="21" spans="1:35" ht="22.8">
      <c r="A21" s="1279"/>
      <c r="B21" s="1279"/>
      <c r="C21" s="1279"/>
      <c r="D21" s="1279">
        <v>1</v>
      </c>
      <c r="E21" s="908"/>
      <c r="F21" s="908"/>
      <c r="G21" s="908"/>
      <c r="H21" s="908"/>
      <c r="I21" s="910"/>
      <c r="J21" s="902"/>
      <c r="K21" s="905"/>
      <c r="L21" s="562" t="str">
        <f>mergeValue(A21) &amp;"."&amp; mergeValue(B21)&amp;"."&amp; mergeValue(C21)&amp;"."&amp; mergeValue(D21)</f>
        <v>1.1.1.1</v>
      </c>
      <c r="M21" s="518" t="s">
        <v>21</v>
      </c>
      <c r="N21" s="549"/>
      <c r="O21" s="1322"/>
      <c r="P21" s="1322"/>
      <c r="Q21" s="1322"/>
      <c r="R21" s="1322"/>
      <c r="S21" s="1322"/>
      <c r="T21" s="1322"/>
      <c r="U21" s="1322"/>
      <c r="V21" s="1322"/>
      <c r="W21" s="1129" t="s">
        <v>601</v>
      </c>
    </row>
    <row r="22" spans="1:35" ht="11.25" hidden="1" customHeight="1">
      <c r="A22" s="1279"/>
      <c r="B22" s="1279"/>
      <c r="C22" s="1279"/>
      <c r="D22" s="1279"/>
      <c r="E22" s="1279">
        <v>1</v>
      </c>
      <c r="F22" s="908"/>
      <c r="G22" s="908"/>
      <c r="H22" s="906">
        <v>1</v>
      </c>
      <c r="I22" s="1279">
        <v>1</v>
      </c>
      <c r="J22" s="908"/>
      <c r="K22" s="913"/>
      <c r="L22" s="562"/>
      <c r="M22" s="524"/>
      <c r="N22" s="550"/>
      <c r="O22" s="600"/>
      <c r="P22" s="600"/>
      <c r="Q22" s="600"/>
      <c r="R22" s="600"/>
      <c r="S22" s="600"/>
      <c r="T22" s="600"/>
      <c r="U22" s="600"/>
      <c r="V22" s="478"/>
      <c r="W22" s="1090"/>
    </row>
    <row r="23" spans="1:35" ht="45.6">
      <c r="A23" s="1279"/>
      <c r="B23" s="1279"/>
      <c r="C23" s="1279"/>
      <c r="D23" s="1279"/>
      <c r="E23" s="1279"/>
      <c r="F23" s="1279">
        <v>1</v>
      </c>
      <c r="G23" s="906"/>
      <c r="H23" s="906"/>
      <c r="I23" s="1279"/>
      <c r="J23" s="1279">
        <v>1</v>
      </c>
      <c r="K23" s="914"/>
      <c r="L23" s="562" t="str">
        <f>mergeValue(A23) &amp;"."&amp; mergeValue(B23)&amp;"."&amp; mergeValue(C23)&amp;"."&amp; mergeValue(D23)&amp;"."&amp;  mergeValue(F23)</f>
        <v>1.1.1.1.1</v>
      </c>
      <c r="M23" s="525" t="s">
        <v>9</v>
      </c>
      <c r="N23" s="550"/>
      <c r="O23" s="1281"/>
      <c r="P23" s="1281"/>
      <c r="Q23" s="1281"/>
      <c r="R23" s="1281"/>
      <c r="S23" s="1281"/>
      <c r="T23" s="1281"/>
      <c r="U23" s="1281"/>
      <c r="V23" s="1281"/>
      <c r="W23" s="1129" t="s">
        <v>720</v>
      </c>
      <c r="Y23" s="474" t="str">
        <f>strCheckUnique(Z23:Z26)</f>
        <v/>
      </c>
      <c r="AA23" s="474"/>
    </row>
    <row r="24" spans="1:35" ht="99" customHeight="1">
      <c r="A24" s="1279"/>
      <c r="B24" s="1279"/>
      <c r="C24" s="1279"/>
      <c r="D24" s="1279"/>
      <c r="E24" s="1279"/>
      <c r="F24" s="1279"/>
      <c r="G24" s="906">
        <v>1</v>
      </c>
      <c r="H24" s="906"/>
      <c r="I24" s="1279"/>
      <c r="J24" s="1279"/>
      <c r="K24" s="914">
        <v>1</v>
      </c>
      <c r="L24" s="562" t="str">
        <f>mergeValue(A24) &amp;"."&amp; mergeValue(B24)&amp;"."&amp; mergeValue(C24)&amp;"."&amp; mergeValue(D24)&amp;"."&amp; mergeValue(F24)&amp;"."&amp; mergeValue(G24)</f>
        <v>1.1.1.1.1.1</v>
      </c>
      <c r="M24" s="1088"/>
      <c r="N24" s="555"/>
      <c r="O24" s="532"/>
      <c r="P24" s="532"/>
      <c r="Q24" s="1040"/>
      <c r="R24" s="1285"/>
      <c r="S24" s="1287" t="s">
        <v>83</v>
      </c>
      <c r="T24" s="1285"/>
      <c r="U24" s="1287" t="s">
        <v>84</v>
      </c>
      <c r="V24" s="547"/>
      <c r="W24" s="1297" t="s">
        <v>733</v>
      </c>
      <c r="X24" s="470" t="str">
        <f>strCheckDate(O25:V25)</f>
        <v/>
      </c>
      <c r="Y24" s="474"/>
      <c r="Z24" s="474" t="str">
        <f>IF(M24="","",M24 )</f>
        <v/>
      </c>
      <c r="AA24" s="474"/>
      <c r="AB24" s="474"/>
      <c r="AC24" s="474"/>
    </row>
    <row r="25" spans="1:35" ht="11.4" hidden="1">
      <c r="A25" s="1279"/>
      <c r="B25" s="1279"/>
      <c r="C25" s="1279"/>
      <c r="D25" s="1279"/>
      <c r="E25" s="1279"/>
      <c r="F25" s="1279"/>
      <c r="G25" s="906"/>
      <c r="H25" s="906"/>
      <c r="I25" s="1279"/>
      <c r="J25" s="1279"/>
      <c r="K25" s="914"/>
      <c r="L25" s="569"/>
      <c r="M25" s="615"/>
      <c r="N25" s="555"/>
      <c r="O25" s="532"/>
      <c r="P25" s="532"/>
      <c r="Q25" s="553" t="str">
        <f>R24 &amp; "-" &amp; T24</f>
        <v>-</v>
      </c>
      <c r="R25" s="1286"/>
      <c r="S25" s="1287"/>
      <c r="T25" s="1286"/>
      <c r="U25" s="1287"/>
      <c r="V25" s="547"/>
      <c r="W25" s="1298"/>
    </row>
    <row r="26" spans="1:35" s="445" customFormat="1" ht="15" customHeight="1">
      <c r="A26" s="1279"/>
      <c r="B26" s="1279"/>
      <c r="C26" s="1279"/>
      <c r="D26" s="1279"/>
      <c r="E26" s="1279"/>
      <c r="F26" s="1279"/>
      <c r="G26" s="908"/>
      <c r="H26" s="906"/>
      <c r="I26" s="1279"/>
      <c r="J26" s="1279"/>
      <c r="K26" s="913"/>
      <c r="L26" s="508"/>
      <c r="M26" s="526" t="s">
        <v>24</v>
      </c>
      <c r="N26" s="521"/>
      <c r="O26" s="515"/>
      <c r="P26" s="515"/>
      <c r="Q26" s="515"/>
      <c r="R26" s="542"/>
      <c r="S26" s="534"/>
      <c r="T26" s="533"/>
      <c r="U26" s="521"/>
      <c r="V26" s="530"/>
      <c r="W26" s="1299"/>
      <c r="X26" s="471"/>
      <c r="Y26" s="471"/>
      <c r="Z26" s="471"/>
      <c r="AA26" s="471"/>
      <c r="AB26" s="471"/>
      <c r="AC26" s="471"/>
      <c r="AD26" s="471"/>
      <c r="AE26" s="471"/>
      <c r="AF26" s="471"/>
      <c r="AG26" s="471"/>
      <c r="AH26" s="471"/>
    </row>
    <row r="27" spans="1:35" s="445" customFormat="1" ht="15" customHeight="1">
      <c r="A27" s="1279"/>
      <c r="B27" s="1279"/>
      <c r="C27" s="1279"/>
      <c r="D27" s="1279"/>
      <c r="E27" s="1279"/>
      <c r="F27" s="908"/>
      <c r="G27" s="908"/>
      <c r="H27" s="906"/>
      <c r="I27" s="127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79"/>
      <c r="B28" s="1279"/>
      <c r="C28" s="1279"/>
      <c r="D28" s="127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79"/>
      <c r="B29" s="1279"/>
      <c r="C29" s="127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79"/>
      <c r="B30" s="127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7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15" customHeight="1">
      <c r="L33" s="455"/>
      <c r="M33" s="455"/>
      <c r="N33" s="455"/>
      <c r="O33" s="455"/>
      <c r="P33" s="455"/>
      <c r="Q33" s="455"/>
      <c r="R33" s="455"/>
      <c r="S33" s="455"/>
      <c r="T33" s="455"/>
      <c r="U33" s="455"/>
    </row>
    <row r="34" spans="12:23" ht="141.75" customHeight="1">
      <c r="L34" s="1">
        <v>1</v>
      </c>
      <c r="M34" s="1272" t="s">
        <v>734</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15" customHeight="1">
      <c r="A1" s="207" t="s">
        <v>67</v>
      </c>
    </row>
    <row r="2" spans="1:20" ht="22.2">
      <c r="F2" s="1273" t="s">
        <v>470</v>
      </c>
      <c r="G2" s="1274"/>
      <c r="H2" s="1275"/>
      <c r="I2" s="407"/>
    </row>
    <row r="3" spans="1:20" ht="3.15" customHeight="1"/>
    <row r="4" spans="1:20" s="182" customFormat="1" ht="11.4">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15"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471</v>
      </c>
      <c r="H7" s="297" t="str">
        <f>IF(dateCh="","",dateCh)</f>
        <v>30.08.2021</v>
      </c>
      <c r="I7" s="188" t="s">
        <v>472</v>
      </c>
      <c r="J7" s="312"/>
      <c r="K7" s="206"/>
      <c r="L7" s="206"/>
      <c r="M7" s="206"/>
      <c r="N7" s="206"/>
      <c r="O7" s="206"/>
      <c r="P7" s="206"/>
      <c r="Q7" s="206"/>
      <c r="R7" s="206"/>
      <c r="S7" s="206"/>
      <c r="T7" s="206"/>
    </row>
    <row r="8" spans="1:20" s="182" customFormat="1" ht="45.6">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8">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8">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600000000000001">
      <c r="A11" s="1277"/>
      <c r="B11" s="1277">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8">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15"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600000000000001">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600000000000001">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600000000000001">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600000000000001">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15"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625" defaultRowHeight="13.8"/>
  <cols>
    <col min="1" max="6" width="10.625" style="470" hidden="1" customWidth="1"/>
    <col min="7" max="8" width="11.125" style="476" hidden="1" customWidth="1"/>
    <col min="9" max="9" width="3.75" style="453" customWidth="1"/>
    <col min="10" max="11" width="3.75" style="452" customWidth="1"/>
    <col min="12" max="12" width="12.75" style="446" customWidth="1"/>
    <col min="13" max="13" width="44.75" style="446" customWidth="1"/>
    <col min="14" max="14" width="1.75" style="446" hidden="1" customWidth="1"/>
    <col min="15" max="21" width="23.75" style="446" hidden="1" customWidth="1"/>
    <col min="22" max="22" width="1.75" style="446" hidden="1" customWidth="1"/>
    <col min="23" max="23" width="11.75" style="446" customWidth="1"/>
    <col min="24" max="24" width="3.75" style="446" customWidth="1"/>
    <col min="25" max="25" width="11.75" style="446" customWidth="1"/>
    <col min="26" max="26" width="8.625" style="446" hidden="1" customWidth="1"/>
    <col min="27" max="27" width="4.75" style="446" customWidth="1"/>
    <col min="28" max="28" width="115.75" style="446" customWidth="1"/>
    <col min="29" max="33" width="10.625" style="470"/>
    <col min="34" max="249" width="10.625" style="446"/>
    <col min="250" max="257" width="0" style="446" hidden="1" customWidth="1"/>
    <col min="258" max="260" width="3.75" style="446" customWidth="1"/>
    <col min="261" max="261" width="12.75" style="446" customWidth="1"/>
    <col min="262" max="262" width="47.375" style="446" customWidth="1"/>
    <col min="263" max="271" width="0" style="446" hidden="1" customWidth="1"/>
    <col min="272" max="272" width="11.75" style="446" customWidth="1"/>
    <col min="273" max="273" width="6.375" style="446" bestFit="1" customWidth="1"/>
    <col min="274" max="274" width="11.75" style="446" customWidth="1"/>
    <col min="275" max="275" width="0" style="446" hidden="1" customWidth="1"/>
    <col min="276" max="276" width="3.75" style="446" customWidth="1"/>
    <col min="277" max="277" width="11.125" style="446" bestFit="1" customWidth="1"/>
    <col min="278" max="505" width="10.625" style="446"/>
    <col min="506" max="513" width="0" style="446" hidden="1" customWidth="1"/>
    <col min="514" max="516" width="3.75" style="446" customWidth="1"/>
    <col min="517" max="517" width="12.75" style="446" customWidth="1"/>
    <col min="518" max="518" width="47.375" style="446" customWidth="1"/>
    <col min="519" max="527" width="0" style="446" hidden="1" customWidth="1"/>
    <col min="528" max="528" width="11.75" style="446" customWidth="1"/>
    <col min="529" max="529" width="6.375" style="446" bestFit="1" customWidth="1"/>
    <col min="530" max="530" width="11.75" style="446" customWidth="1"/>
    <col min="531" max="531" width="0" style="446" hidden="1" customWidth="1"/>
    <col min="532" max="532" width="3.75" style="446" customWidth="1"/>
    <col min="533" max="533" width="11.125" style="446" bestFit="1" customWidth="1"/>
    <col min="534" max="761" width="10.625" style="446"/>
    <col min="762" max="769" width="0" style="446" hidden="1" customWidth="1"/>
    <col min="770" max="772" width="3.75" style="446" customWidth="1"/>
    <col min="773" max="773" width="12.75" style="446" customWidth="1"/>
    <col min="774" max="774" width="47.375" style="446" customWidth="1"/>
    <col min="775" max="783" width="0" style="446" hidden="1" customWidth="1"/>
    <col min="784" max="784" width="11.75" style="446" customWidth="1"/>
    <col min="785" max="785" width="6.375" style="446" bestFit="1" customWidth="1"/>
    <col min="786" max="786" width="11.75" style="446" customWidth="1"/>
    <col min="787" max="787" width="0" style="446" hidden="1" customWidth="1"/>
    <col min="788" max="788" width="3.75" style="446" customWidth="1"/>
    <col min="789" max="789" width="11.125" style="446" bestFit="1" customWidth="1"/>
    <col min="790" max="1017" width="10.625" style="446"/>
    <col min="1018" max="1025" width="0" style="446" hidden="1" customWidth="1"/>
    <col min="1026" max="1028" width="3.75" style="446" customWidth="1"/>
    <col min="1029" max="1029" width="12.75" style="446" customWidth="1"/>
    <col min="1030" max="1030" width="47.375" style="446" customWidth="1"/>
    <col min="1031" max="1039" width="0" style="446" hidden="1" customWidth="1"/>
    <col min="1040" max="1040" width="11.75" style="446" customWidth="1"/>
    <col min="1041" max="1041" width="6.375" style="446" bestFit="1" customWidth="1"/>
    <col min="1042" max="1042" width="11.75" style="446" customWidth="1"/>
    <col min="1043" max="1043" width="0" style="446" hidden="1" customWidth="1"/>
    <col min="1044" max="1044" width="3.75" style="446" customWidth="1"/>
    <col min="1045" max="1045" width="11.125" style="446" bestFit="1" customWidth="1"/>
    <col min="1046" max="1273" width="10.625" style="446"/>
    <col min="1274" max="1281" width="0" style="446" hidden="1" customWidth="1"/>
    <col min="1282" max="1284" width="3.75" style="446" customWidth="1"/>
    <col min="1285" max="1285" width="12.75" style="446" customWidth="1"/>
    <col min="1286" max="1286" width="47.375" style="446" customWidth="1"/>
    <col min="1287" max="1295" width="0" style="446" hidden="1" customWidth="1"/>
    <col min="1296" max="1296" width="11.75" style="446" customWidth="1"/>
    <col min="1297" max="1297" width="6.375" style="446" bestFit="1" customWidth="1"/>
    <col min="1298" max="1298" width="11.75" style="446" customWidth="1"/>
    <col min="1299" max="1299" width="0" style="446" hidden="1" customWidth="1"/>
    <col min="1300" max="1300" width="3.75" style="446" customWidth="1"/>
    <col min="1301" max="1301" width="11.125" style="446" bestFit="1" customWidth="1"/>
    <col min="1302" max="1529" width="10.625" style="446"/>
    <col min="1530" max="1537" width="0" style="446" hidden="1" customWidth="1"/>
    <col min="1538" max="1540" width="3.75" style="446" customWidth="1"/>
    <col min="1541" max="1541" width="12.75" style="446" customWidth="1"/>
    <col min="1542" max="1542" width="47.375" style="446" customWidth="1"/>
    <col min="1543" max="1551" width="0" style="446" hidden="1" customWidth="1"/>
    <col min="1552" max="1552" width="11.75" style="446" customWidth="1"/>
    <col min="1553" max="1553" width="6.375" style="446" bestFit="1" customWidth="1"/>
    <col min="1554" max="1554" width="11.75" style="446" customWidth="1"/>
    <col min="1555" max="1555" width="0" style="446" hidden="1" customWidth="1"/>
    <col min="1556" max="1556" width="3.75" style="446" customWidth="1"/>
    <col min="1557" max="1557" width="11.125" style="446" bestFit="1" customWidth="1"/>
    <col min="1558" max="1785" width="10.625" style="446"/>
    <col min="1786" max="1793" width="0" style="446" hidden="1" customWidth="1"/>
    <col min="1794" max="1796" width="3.75" style="446" customWidth="1"/>
    <col min="1797" max="1797" width="12.75" style="446" customWidth="1"/>
    <col min="1798" max="1798" width="47.375" style="446" customWidth="1"/>
    <col min="1799" max="1807" width="0" style="446" hidden="1" customWidth="1"/>
    <col min="1808" max="1808" width="11.75" style="446" customWidth="1"/>
    <col min="1809" max="1809" width="6.375" style="446" bestFit="1" customWidth="1"/>
    <col min="1810" max="1810" width="11.75" style="446" customWidth="1"/>
    <col min="1811" max="1811" width="0" style="446" hidden="1" customWidth="1"/>
    <col min="1812" max="1812" width="3.75" style="446" customWidth="1"/>
    <col min="1813" max="1813" width="11.125" style="446" bestFit="1" customWidth="1"/>
    <col min="1814" max="2041" width="10.625" style="446"/>
    <col min="2042" max="2049" width="0" style="446" hidden="1" customWidth="1"/>
    <col min="2050" max="2052" width="3.75" style="446" customWidth="1"/>
    <col min="2053" max="2053" width="12.75" style="446" customWidth="1"/>
    <col min="2054" max="2054" width="47.375" style="446" customWidth="1"/>
    <col min="2055" max="2063" width="0" style="446" hidden="1" customWidth="1"/>
    <col min="2064" max="2064" width="11.75" style="446" customWidth="1"/>
    <col min="2065" max="2065" width="6.375" style="446" bestFit="1" customWidth="1"/>
    <col min="2066" max="2066" width="11.75" style="446" customWidth="1"/>
    <col min="2067" max="2067" width="0" style="446" hidden="1" customWidth="1"/>
    <col min="2068" max="2068" width="3.75" style="446" customWidth="1"/>
    <col min="2069" max="2069" width="11.125" style="446" bestFit="1" customWidth="1"/>
    <col min="2070" max="2297" width="10.625" style="446"/>
    <col min="2298" max="2305" width="0" style="446" hidden="1" customWidth="1"/>
    <col min="2306" max="2308" width="3.75" style="446" customWidth="1"/>
    <col min="2309" max="2309" width="12.75" style="446" customWidth="1"/>
    <col min="2310" max="2310" width="47.375" style="446" customWidth="1"/>
    <col min="2311" max="2319" width="0" style="446" hidden="1" customWidth="1"/>
    <col min="2320" max="2320" width="11.75" style="446" customWidth="1"/>
    <col min="2321" max="2321" width="6.375" style="446" bestFit="1" customWidth="1"/>
    <col min="2322" max="2322" width="11.75" style="446" customWidth="1"/>
    <col min="2323" max="2323" width="0" style="446" hidden="1" customWidth="1"/>
    <col min="2324" max="2324" width="3.75" style="446" customWidth="1"/>
    <col min="2325" max="2325" width="11.125" style="446" bestFit="1" customWidth="1"/>
    <col min="2326" max="2553" width="10.625" style="446"/>
    <col min="2554" max="2561" width="0" style="446" hidden="1" customWidth="1"/>
    <col min="2562" max="2564" width="3.75" style="446" customWidth="1"/>
    <col min="2565" max="2565" width="12.75" style="446" customWidth="1"/>
    <col min="2566" max="2566" width="47.375" style="446" customWidth="1"/>
    <col min="2567" max="2575" width="0" style="446" hidden="1" customWidth="1"/>
    <col min="2576" max="2576" width="11.75" style="446" customWidth="1"/>
    <col min="2577" max="2577" width="6.375" style="446" bestFit="1" customWidth="1"/>
    <col min="2578" max="2578" width="11.75" style="446" customWidth="1"/>
    <col min="2579" max="2579" width="0" style="446" hidden="1" customWidth="1"/>
    <col min="2580" max="2580" width="3.75" style="446" customWidth="1"/>
    <col min="2581" max="2581" width="11.125" style="446" bestFit="1" customWidth="1"/>
    <col min="2582" max="2809" width="10.625" style="446"/>
    <col min="2810" max="2817" width="0" style="446" hidden="1" customWidth="1"/>
    <col min="2818" max="2820" width="3.75" style="446" customWidth="1"/>
    <col min="2821" max="2821" width="12.75" style="446" customWidth="1"/>
    <col min="2822" max="2822" width="47.375" style="446" customWidth="1"/>
    <col min="2823" max="2831" width="0" style="446" hidden="1" customWidth="1"/>
    <col min="2832" max="2832" width="11.75" style="446" customWidth="1"/>
    <col min="2833" max="2833" width="6.375" style="446" bestFit="1" customWidth="1"/>
    <col min="2834" max="2834" width="11.75" style="446" customWidth="1"/>
    <col min="2835" max="2835" width="0" style="446" hidden="1" customWidth="1"/>
    <col min="2836" max="2836" width="3.75" style="446" customWidth="1"/>
    <col min="2837" max="2837" width="11.125" style="446" bestFit="1" customWidth="1"/>
    <col min="2838" max="3065" width="10.625" style="446"/>
    <col min="3066" max="3073" width="0" style="446" hidden="1" customWidth="1"/>
    <col min="3074" max="3076" width="3.75" style="446" customWidth="1"/>
    <col min="3077" max="3077" width="12.75" style="446" customWidth="1"/>
    <col min="3078" max="3078" width="47.375" style="446" customWidth="1"/>
    <col min="3079" max="3087" width="0" style="446" hidden="1" customWidth="1"/>
    <col min="3088" max="3088" width="11.75" style="446" customWidth="1"/>
    <col min="3089" max="3089" width="6.375" style="446" bestFit="1" customWidth="1"/>
    <col min="3090" max="3090" width="11.75" style="446" customWidth="1"/>
    <col min="3091" max="3091" width="0" style="446" hidden="1" customWidth="1"/>
    <col min="3092" max="3092" width="3.75" style="446" customWidth="1"/>
    <col min="3093" max="3093" width="11.125" style="446" bestFit="1" customWidth="1"/>
    <col min="3094" max="3321" width="10.625" style="446"/>
    <col min="3322" max="3329" width="0" style="446" hidden="1" customWidth="1"/>
    <col min="3330" max="3332" width="3.75" style="446" customWidth="1"/>
    <col min="3333" max="3333" width="12.75" style="446" customWidth="1"/>
    <col min="3334" max="3334" width="47.375" style="446" customWidth="1"/>
    <col min="3335" max="3343" width="0" style="446" hidden="1" customWidth="1"/>
    <col min="3344" max="3344" width="11.75" style="446" customWidth="1"/>
    <col min="3345" max="3345" width="6.375" style="446" bestFit="1" customWidth="1"/>
    <col min="3346" max="3346" width="11.75" style="446" customWidth="1"/>
    <col min="3347" max="3347" width="0" style="446" hidden="1" customWidth="1"/>
    <col min="3348" max="3348" width="3.75" style="446" customWidth="1"/>
    <col min="3349" max="3349" width="11.125" style="446" bestFit="1" customWidth="1"/>
    <col min="3350" max="3577" width="10.625" style="446"/>
    <col min="3578" max="3585" width="0" style="446" hidden="1" customWidth="1"/>
    <col min="3586" max="3588" width="3.75" style="446" customWidth="1"/>
    <col min="3589" max="3589" width="12.75" style="446" customWidth="1"/>
    <col min="3590" max="3590" width="47.375" style="446" customWidth="1"/>
    <col min="3591" max="3599" width="0" style="446" hidden="1" customWidth="1"/>
    <col min="3600" max="3600" width="11.75" style="446" customWidth="1"/>
    <col min="3601" max="3601" width="6.375" style="446" bestFit="1" customWidth="1"/>
    <col min="3602" max="3602" width="11.75" style="446" customWidth="1"/>
    <col min="3603" max="3603" width="0" style="446" hidden="1" customWidth="1"/>
    <col min="3604" max="3604" width="3.75" style="446" customWidth="1"/>
    <col min="3605" max="3605" width="11.125" style="446" bestFit="1" customWidth="1"/>
    <col min="3606" max="3833" width="10.625" style="446"/>
    <col min="3834" max="3841" width="0" style="446" hidden="1" customWidth="1"/>
    <col min="3842" max="3844" width="3.75" style="446" customWidth="1"/>
    <col min="3845" max="3845" width="12.75" style="446" customWidth="1"/>
    <col min="3846" max="3846" width="47.375" style="446" customWidth="1"/>
    <col min="3847" max="3855" width="0" style="446" hidden="1" customWidth="1"/>
    <col min="3856" max="3856" width="11.75" style="446" customWidth="1"/>
    <col min="3857" max="3857" width="6.375" style="446" bestFit="1" customWidth="1"/>
    <col min="3858" max="3858" width="11.75" style="446" customWidth="1"/>
    <col min="3859" max="3859" width="0" style="446" hidden="1" customWidth="1"/>
    <col min="3860" max="3860" width="3.75" style="446" customWidth="1"/>
    <col min="3861" max="3861" width="11.125" style="446" bestFit="1" customWidth="1"/>
    <col min="3862" max="4089" width="10.625" style="446"/>
    <col min="4090" max="4097" width="0" style="446" hidden="1" customWidth="1"/>
    <col min="4098" max="4100" width="3.75" style="446" customWidth="1"/>
    <col min="4101" max="4101" width="12.75" style="446" customWidth="1"/>
    <col min="4102" max="4102" width="47.375" style="446" customWidth="1"/>
    <col min="4103" max="4111" width="0" style="446" hidden="1" customWidth="1"/>
    <col min="4112" max="4112" width="11.75" style="446" customWidth="1"/>
    <col min="4113" max="4113" width="6.375" style="446" bestFit="1" customWidth="1"/>
    <col min="4114" max="4114" width="11.75" style="446" customWidth="1"/>
    <col min="4115" max="4115" width="0" style="446" hidden="1" customWidth="1"/>
    <col min="4116" max="4116" width="3.75" style="446" customWidth="1"/>
    <col min="4117" max="4117" width="11.125" style="446" bestFit="1" customWidth="1"/>
    <col min="4118" max="4345" width="10.625" style="446"/>
    <col min="4346" max="4353" width="0" style="446" hidden="1" customWidth="1"/>
    <col min="4354" max="4356" width="3.75" style="446" customWidth="1"/>
    <col min="4357" max="4357" width="12.75" style="446" customWidth="1"/>
    <col min="4358" max="4358" width="47.375" style="446" customWidth="1"/>
    <col min="4359" max="4367" width="0" style="446" hidden="1" customWidth="1"/>
    <col min="4368" max="4368" width="11.75" style="446" customWidth="1"/>
    <col min="4369" max="4369" width="6.375" style="446" bestFit="1" customWidth="1"/>
    <col min="4370" max="4370" width="11.75" style="446" customWidth="1"/>
    <col min="4371" max="4371" width="0" style="446" hidden="1" customWidth="1"/>
    <col min="4372" max="4372" width="3.75" style="446" customWidth="1"/>
    <col min="4373" max="4373" width="11.125" style="446" bestFit="1" customWidth="1"/>
    <col min="4374" max="4601" width="10.625" style="446"/>
    <col min="4602" max="4609" width="0" style="446" hidden="1" customWidth="1"/>
    <col min="4610" max="4612" width="3.75" style="446" customWidth="1"/>
    <col min="4613" max="4613" width="12.75" style="446" customWidth="1"/>
    <col min="4614" max="4614" width="47.375" style="446" customWidth="1"/>
    <col min="4615" max="4623" width="0" style="446" hidden="1" customWidth="1"/>
    <col min="4624" max="4624" width="11.75" style="446" customWidth="1"/>
    <col min="4625" max="4625" width="6.375" style="446" bestFit="1" customWidth="1"/>
    <col min="4626" max="4626" width="11.75" style="446" customWidth="1"/>
    <col min="4627" max="4627" width="0" style="446" hidden="1" customWidth="1"/>
    <col min="4628" max="4628" width="3.75" style="446" customWidth="1"/>
    <col min="4629" max="4629" width="11.125" style="446" bestFit="1" customWidth="1"/>
    <col min="4630" max="4857" width="10.625" style="446"/>
    <col min="4858" max="4865" width="0" style="446" hidden="1" customWidth="1"/>
    <col min="4866" max="4868" width="3.75" style="446" customWidth="1"/>
    <col min="4869" max="4869" width="12.75" style="446" customWidth="1"/>
    <col min="4870" max="4870" width="47.375" style="446" customWidth="1"/>
    <col min="4871" max="4879" width="0" style="446" hidden="1" customWidth="1"/>
    <col min="4880" max="4880" width="11.75" style="446" customWidth="1"/>
    <col min="4881" max="4881" width="6.375" style="446" bestFit="1" customWidth="1"/>
    <col min="4882" max="4882" width="11.75" style="446" customWidth="1"/>
    <col min="4883" max="4883" width="0" style="446" hidden="1" customWidth="1"/>
    <col min="4884" max="4884" width="3.75" style="446" customWidth="1"/>
    <col min="4885" max="4885" width="11.125" style="446" bestFit="1" customWidth="1"/>
    <col min="4886" max="5113" width="10.625" style="446"/>
    <col min="5114" max="5121" width="0" style="446" hidden="1" customWidth="1"/>
    <col min="5122" max="5124" width="3.75" style="446" customWidth="1"/>
    <col min="5125" max="5125" width="12.75" style="446" customWidth="1"/>
    <col min="5126" max="5126" width="47.375" style="446" customWidth="1"/>
    <col min="5127" max="5135" width="0" style="446" hidden="1" customWidth="1"/>
    <col min="5136" max="5136" width="11.75" style="446" customWidth="1"/>
    <col min="5137" max="5137" width="6.375" style="446" bestFit="1" customWidth="1"/>
    <col min="5138" max="5138" width="11.75" style="446" customWidth="1"/>
    <col min="5139" max="5139" width="0" style="446" hidden="1" customWidth="1"/>
    <col min="5140" max="5140" width="3.75" style="446" customWidth="1"/>
    <col min="5141" max="5141" width="11.125" style="446" bestFit="1" customWidth="1"/>
    <col min="5142" max="5369" width="10.625" style="446"/>
    <col min="5370" max="5377" width="0" style="446" hidden="1" customWidth="1"/>
    <col min="5378" max="5380" width="3.75" style="446" customWidth="1"/>
    <col min="5381" max="5381" width="12.75" style="446" customWidth="1"/>
    <col min="5382" max="5382" width="47.375" style="446" customWidth="1"/>
    <col min="5383" max="5391" width="0" style="446" hidden="1" customWidth="1"/>
    <col min="5392" max="5392" width="11.75" style="446" customWidth="1"/>
    <col min="5393" max="5393" width="6.375" style="446" bestFit="1" customWidth="1"/>
    <col min="5394" max="5394" width="11.75" style="446" customWidth="1"/>
    <col min="5395" max="5395" width="0" style="446" hidden="1" customWidth="1"/>
    <col min="5396" max="5396" width="3.75" style="446" customWidth="1"/>
    <col min="5397" max="5397" width="11.125" style="446" bestFit="1" customWidth="1"/>
    <col min="5398" max="5625" width="10.625" style="446"/>
    <col min="5626" max="5633" width="0" style="446" hidden="1" customWidth="1"/>
    <col min="5634" max="5636" width="3.75" style="446" customWidth="1"/>
    <col min="5637" max="5637" width="12.75" style="446" customWidth="1"/>
    <col min="5638" max="5638" width="47.375" style="446" customWidth="1"/>
    <col min="5639" max="5647" width="0" style="446" hidden="1" customWidth="1"/>
    <col min="5648" max="5648" width="11.75" style="446" customWidth="1"/>
    <col min="5649" max="5649" width="6.375" style="446" bestFit="1" customWidth="1"/>
    <col min="5650" max="5650" width="11.75" style="446" customWidth="1"/>
    <col min="5651" max="5651" width="0" style="446" hidden="1" customWidth="1"/>
    <col min="5652" max="5652" width="3.75" style="446" customWidth="1"/>
    <col min="5653" max="5653" width="11.125" style="446" bestFit="1" customWidth="1"/>
    <col min="5654" max="5881" width="10.625" style="446"/>
    <col min="5882" max="5889" width="0" style="446" hidden="1" customWidth="1"/>
    <col min="5890" max="5892" width="3.75" style="446" customWidth="1"/>
    <col min="5893" max="5893" width="12.75" style="446" customWidth="1"/>
    <col min="5894" max="5894" width="47.375" style="446" customWidth="1"/>
    <col min="5895" max="5903" width="0" style="446" hidden="1" customWidth="1"/>
    <col min="5904" max="5904" width="11.75" style="446" customWidth="1"/>
    <col min="5905" max="5905" width="6.375" style="446" bestFit="1" customWidth="1"/>
    <col min="5906" max="5906" width="11.75" style="446" customWidth="1"/>
    <col min="5907" max="5907" width="0" style="446" hidden="1" customWidth="1"/>
    <col min="5908" max="5908" width="3.75" style="446" customWidth="1"/>
    <col min="5909" max="5909" width="11.125" style="446" bestFit="1" customWidth="1"/>
    <col min="5910" max="6137" width="10.625" style="446"/>
    <col min="6138" max="6145" width="0" style="446" hidden="1" customWidth="1"/>
    <col min="6146" max="6148" width="3.75" style="446" customWidth="1"/>
    <col min="6149" max="6149" width="12.75" style="446" customWidth="1"/>
    <col min="6150" max="6150" width="47.375" style="446" customWidth="1"/>
    <col min="6151" max="6159" width="0" style="446" hidden="1" customWidth="1"/>
    <col min="6160" max="6160" width="11.75" style="446" customWidth="1"/>
    <col min="6161" max="6161" width="6.375" style="446" bestFit="1" customWidth="1"/>
    <col min="6162" max="6162" width="11.75" style="446" customWidth="1"/>
    <col min="6163" max="6163" width="0" style="446" hidden="1" customWidth="1"/>
    <col min="6164" max="6164" width="3.75" style="446" customWidth="1"/>
    <col min="6165" max="6165" width="11.125" style="446" bestFit="1" customWidth="1"/>
    <col min="6166" max="6393" width="10.625" style="446"/>
    <col min="6394" max="6401" width="0" style="446" hidden="1" customWidth="1"/>
    <col min="6402" max="6404" width="3.75" style="446" customWidth="1"/>
    <col min="6405" max="6405" width="12.75" style="446" customWidth="1"/>
    <col min="6406" max="6406" width="47.375" style="446" customWidth="1"/>
    <col min="6407" max="6415" width="0" style="446" hidden="1" customWidth="1"/>
    <col min="6416" max="6416" width="11.75" style="446" customWidth="1"/>
    <col min="6417" max="6417" width="6.375" style="446" bestFit="1" customWidth="1"/>
    <col min="6418" max="6418" width="11.75" style="446" customWidth="1"/>
    <col min="6419" max="6419" width="0" style="446" hidden="1" customWidth="1"/>
    <col min="6420" max="6420" width="3.75" style="446" customWidth="1"/>
    <col min="6421" max="6421" width="11.125" style="446" bestFit="1" customWidth="1"/>
    <col min="6422" max="6649" width="10.625" style="446"/>
    <col min="6650" max="6657" width="0" style="446" hidden="1" customWidth="1"/>
    <col min="6658" max="6660" width="3.75" style="446" customWidth="1"/>
    <col min="6661" max="6661" width="12.75" style="446" customWidth="1"/>
    <col min="6662" max="6662" width="47.375" style="446" customWidth="1"/>
    <col min="6663" max="6671" width="0" style="446" hidden="1" customWidth="1"/>
    <col min="6672" max="6672" width="11.75" style="446" customWidth="1"/>
    <col min="6673" max="6673" width="6.375" style="446" bestFit="1" customWidth="1"/>
    <col min="6674" max="6674" width="11.75" style="446" customWidth="1"/>
    <col min="6675" max="6675" width="0" style="446" hidden="1" customWidth="1"/>
    <col min="6676" max="6676" width="3.75" style="446" customWidth="1"/>
    <col min="6677" max="6677" width="11.125" style="446" bestFit="1" customWidth="1"/>
    <col min="6678" max="6905" width="10.625" style="446"/>
    <col min="6906" max="6913" width="0" style="446" hidden="1" customWidth="1"/>
    <col min="6914" max="6916" width="3.75" style="446" customWidth="1"/>
    <col min="6917" max="6917" width="12.75" style="446" customWidth="1"/>
    <col min="6918" max="6918" width="47.375" style="446" customWidth="1"/>
    <col min="6919" max="6927" width="0" style="446" hidden="1" customWidth="1"/>
    <col min="6928" max="6928" width="11.75" style="446" customWidth="1"/>
    <col min="6929" max="6929" width="6.375" style="446" bestFit="1" customWidth="1"/>
    <col min="6930" max="6930" width="11.75" style="446" customWidth="1"/>
    <col min="6931" max="6931" width="0" style="446" hidden="1" customWidth="1"/>
    <col min="6932" max="6932" width="3.75" style="446" customWidth="1"/>
    <col min="6933" max="6933" width="11.125" style="446" bestFit="1" customWidth="1"/>
    <col min="6934" max="7161" width="10.625" style="446"/>
    <col min="7162" max="7169" width="0" style="446" hidden="1" customWidth="1"/>
    <col min="7170" max="7172" width="3.75" style="446" customWidth="1"/>
    <col min="7173" max="7173" width="12.75" style="446" customWidth="1"/>
    <col min="7174" max="7174" width="47.375" style="446" customWidth="1"/>
    <col min="7175" max="7183" width="0" style="446" hidden="1" customWidth="1"/>
    <col min="7184" max="7184" width="11.75" style="446" customWidth="1"/>
    <col min="7185" max="7185" width="6.375" style="446" bestFit="1" customWidth="1"/>
    <col min="7186" max="7186" width="11.75" style="446" customWidth="1"/>
    <col min="7187" max="7187" width="0" style="446" hidden="1" customWidth="1"/>
    <col min="7188" max="7188" width="3.75" style="446" customWidth="1"/>
    <col min="7189" max="7189" width="11.125" style="446" bestFit="1" customWidth="1"/>
    <col min="7190" max="7417" width="10.625" style="446"/>
    <col min="7418" max="7425" width="0" style="446" hidden="1" customWidth="1"/>
    <col min="7426" max="7428" width="3.75" style="446" customWidth="1"/>
    <col min="7429" max="7429" width="12.75" style="446" customWidth="1"/>
    <col min="7430" max="7430" width="47.375" style="446" customWidth="1"/>
    <col min="7431" max="7439" width="0" style="446" hidden="1" customWidth="1"/>
    <col min="7440" max="7440" width="11.75" style="446" customWidth="1"/>
    <col min="7441" max="7441" width="6.375" style="446" bestFit="1" customWidth="1"/>
    <col min="7442" max="7442" width="11.75" style="446" customWidth="1"/>
    <col min="7443" max="7443" width="0" style="446" hidden="1" customWidth="1"/>
    <col min="7444" max="7444" width="3.75" style="446" customWidth="1"/>
    <col min="7445" max="7445" width="11.125" style="446" bestFit="1" customWidth="1"/>
    <col min="7446" max="7673" width="10.625" style="446"/>
    <col min="7674" max="7681" width="0" style="446" hidden="1" customWidth="1"/>
    <col min="7682" max="7684" width="3.75" style="446" customWidth="1"/>
    <col min="7685" max="7685" width="12.75" style="446" customWidth="1"/>
    <col min="7686" max="7686" width="47.375" style="446" customWidth="1"/>
    <col min="7687" max="7695" width="0" style="446" hidden="1" customWidth="1"/>
    <col min="7696" max="7696" width="11.75" style="446" customWidth="1"/>
    <col min="7697" max="7697" width="6.375" style="446" bestFit="1" customWidth="1"/>
    <col min="7698" max="7698" width="11.75" style="446" customWidth="1"/>
    <col min="7699" max="7699" width="0" style="446" hidden="1" customWidth="1"/>
    <col min="7700" max="7700" width="3.75" style="446" customWidth="1"/>
    <col min="7701" max="7701" width="11.125" style="446" bestFit="1" customWidth="1"/>
    <col min="7702" max="7929" width="10.625" style="446"/>
    <col min="7930" max="7937" width="0" style="446" hidden="1" customWidth="1"/>
    <col min="7938" max="7940" width="3.75" style="446" customWidth="1"/>
    <col min="7941" max="7941" width="12.75" style="446" customWidth="1"/>
    <col min="7942" max="7942" width="47.375" style="446" customWidth="1"/>
    <col min="7943" max="7951" width="0" style="446" hidden="1" customWidth="1"/>
    <col min="7952" max="7952" width="11.75" style="446" customWidth="1"/>
    <col min="7953" max="7953" width="6.375" style="446" bestFit="1" customWidth="1"/>
    <col min="7954" max="7954" width="11.75" style="446" customWidth="1"/>
    <col min="7955" max="7955" width="0" style="446" hidden="1" customWidth="1"/>
    <col min="7956" max="7956" width="3.75" style="446" customWidth="1"/>
    <col min="7957" max="7957" width="11.125" style="446" bestFit="1" customWidth="1"/>
    <col min="7958" max="8185" width="10.625" style="446"/>
    <col min="8186" max="8193" width="0" style="446" hidden="1" customWidth="1"/>
    <col min="8194" max="8196" width="3.75" style="446" customWidth="1"/>
    <col min="8197" max="8197" width="12.75" style="446" customWidth="1"/>
    <col min="8198" max="8198" width="47.375" style="446" customWidth="1"/>
    <col min="8199" max="8207" width="0" style="446" hidden="1" customWidth="1"/>
    <col min="8208" max="8208" width="11.75" style="446" customWidth="1"/>
    <col min="8209" max="8209" width="6.375" style="446" bestFit="1" customWidth="1"/>
    <col min="8210" max="8210" width="11.75" style="446" customWidth="1"/>
    <col min="8211" max="8211" width="0" style="446" hidden="1" customWidth="1"/>
    <col min="8212" max="8212" width="3.75" style="446" customWidth="1"/>
    <col min="8213" max="8213" width="11.125" style="446" bestFit="1" customWidth="1"/>
    <col min="8214" max="8441" width="10.625" style="446"/>
    <col min="8442" max="8449" width="0" style="446" hidden="1" customWidth="1"/>
    <col min="8450" max="8452" width="3.75" style="446" customWidth="1"/>
    <col min="8453" max="8453" width="12.75" style="446" customWidth="1"/>
    <col min="8454" max="8454" width="47.375" style="446" customWidth="1"/>
    <col min="8455" max="8463" width="0" style="446" hidden="1" customWidth="1"/>
    <col min="8464" max="8464" width="11.75" style="446" customWidth="1"/>
    <col min="8465" max="8465" width="6.375" style="446" bestFit="1" customWidth="1"/>
    <col min="8466" max="8466" width="11.75" style="446" customWidth="1"/>
    <col min="8467" max="8467" width="0" style="446" hidden="1" customWidth="1"/>
    <col min="8468" max="8468" width="3.75" style="446" customWidth="1"/>
    <col min="8469" max="8469" width="11.125" style="446" bestFit="1" customWidth="1"/>
    <col min="8470" max="8697" width="10.625" style="446"/>
    <col min="8698" max="8705" width="0" style="446" hidden="1" customWidth="1"/>
    <col min="8706" max="8708" width="3.75" style="446" customWidth="1"/>
    <col min="8709" max="8709" width="12.75" style="446" customWidth="1"/>
    <col min="8710" max="8710" width="47.375" style="446" customWidth="1"/>
    <col min="8711" max="8719" width="0" style="446" hidden="1" customWidth="1"/>
    <col min="8720" max="8720" width="11.75" style="446" customWidth="1"/>
    <col min="8721" max="8721" width="6.375" style="446" bestFit="1" customWidth="1"/>
    <col min="8722" max="8722" width="11.75" style="446" customWidth="1"/>
    <col min="8723" max="8723" width="0" style="446" hidden="1" customWidth="1"/>
    <col min="8724" max="8724" width="3.75" style="446" customWidth="1"/>
    <col min="8725" max="8725" width="11.125" style="446" bestFit="1" customWidth="1"/>
    <col min="8726" max="8953" width="10.625" style="446"/>
    <col min="8954" max="8961" width="0" style="446" hidden="1" customWidth="1"/>
    <col min="8962" max="8964" width="3.75" style="446" customWidth="1"/>
    <col min="8965" max="8965" width="12.75" style="446" customWidth="1"/>
    <col min="8966" max="8966" width="47.375" style="446" customWidth="1"/>
    <col min="8967" max="8975" width="0" style="446" hidden="1" customWidth="1"/>
    <col min="8976" max="8976" width="11.75" style="446" customWidth="1"/>
    <col min="8977" max="8977" width="6.375" style="446" bestFit="1" customWidth="1"/>
    <col min="8978" max="8978" width="11.75" style="446" customWidth="1"/>
    <col min="8979" max="8979" width="0" style="446" hidden="1" customWidth="1"/>
    <col min="8980" max="8980" width="3.75" style="446" customWidth="1"/>
    <col min="8981" max="8981" width="11.125" style="446" bestFit="1" customWidth="1"/>
    <col min="8982" max="9209" width="10.625" style="446"/>
    <col min="9210" max="9217" width="0" style="446" hidden="1" customWidth="1"/>
    <col min="9218" max="9220" width="3.75" style="446" customWidth="1"/>
    <col min="9221" max="9221" width="12.75" style="446" customWidth="1"/>
    <col min="9222" max="9222" width="47.375" style="446" customWidth="1"/>
    <col min="9223" max="9231" width="0" style="446" hidden="1" customWidth="1"/>
    <col min="9232" max="9232" width="11.75" style="446" customWidth="1"/>
    <col min="9233" max="9233" width="6.375" style="446" bestFit="1" customWidth="1"/>
    <col min="9234" max="9234" width="11.75" style="446" customWidth="1"/>
    <col min="9235" max="9235" width="0" style="446" hidden="1" customWidth="1"/>
    <col min="9236" max="9236" width="3.75" style="446" customWidth="1"/>
    <col min="9237" max="9237" width="11.125" style="446" bestFit="1" customWidth="1"/>
    <col min="9238" max="9465" width="10.625" style="446"/>
    <col min="9466" max="9473" width="0" style="446" hidden="1" customWidth="1"/>
    <col min="9474" max="9476" width="3.75" style="446" customWidth="1"/>
    <col min="9477" max="9477" width="12.75" style="446" customWidth="1"/>
    <col min="9478" max="9478" width="47.375" style="446" customWidth="1"/>
    <col min="9479" max="9487" width="0" style="446" hidden="1" customWidth="1"/>
    <col min="9488" max="9488" width="11.75" style="446" customWidth="1"/>
    <col min="9489" max="9489" width="6.375" style="446" bestFit="1" customWidth="1"/>
    <col min="9490" max="9490" width="11.75" style="446" customWidth="1"/>
    <col min="9491" max="9491" width="0" style="446" hidden="1" customWidth="1"/>
    <col min="9492" max="9492" width="3.75" style="446" customWidth="1"/>
    <col min="9493" max="9493" width="11.125" style="446" bestFit="1" customWidth="1"/>
    <col min="9494" max="9721" width="10.625" style="446"/>
    <col min="9722" max="9729" width="0" style="446" hidden="1" customWidth="1"/>
    <col min="9730" max="9732" width="3.75" style="446" customWidth="1"/>
    <col min="9733" max="9733" width="12.75" style="446" customWidth="1"/>
    <col min="9734" max="9734" width="47.375" style="446" customWidth="1"/>
    <col min="9735" max="9743" width="0" style="446" hidden="1" customWidth="1"/>
    <col min="9744" max="9744" width="11.75" style="446" customWidth="1"/>
    <col min="9745" max="9745" width="6.375" style="446" bestFit="1" customWidth="1"/>
    <col min="9746" max="9746" width="11.75" style="446" customWidth="1"/>
    <col min="9747" max="9747" width="0" style="446" hidden="1" customWidth="1"/>
    <col min="9748" max="9748" width="3.75" style="446" customWidth="1"/>
    <col min="9749" max="9749" width="11.125" style="446" bestFit="1" customWidth="1"/>
    <col min="9750" max="9977" width="10.625" style="446"/>
    <col min="9978" max="9985" width="0" style="446" hidden="1" customWidth="1"/>
    <col min="9986" max="9988" width="3.75" style="446" customWidth="1"/>
    <col min="9989" max="9989" width="12.75" style="446" customWidth="1"/>
    <col min="9990" max="9990" width="47.375" style="446" customWidth="1"/>
    <col min="9991" max="9999" width="0" style="446" hidden="1" customWidth="1"/>
    <col min="10000" max="10000" width="11.75" style="446" customWidth="1"/>
    <col min="10001" max="10001" width="6.375" style="446" bestFit="1" customWidth="1"/>
    <col min="10002" max="10002" width="11.75" style="446" customWidth="1"/>
    <col min="10003" max="10003" width="0" style="446" hidden="1" customWidth="1"/>
    <col min="10004" max="10004" width="3.75" style="446" customWidth="1"/>
    <col min="10005" max="10005" width="11.125" style="446" bestFit="1" customWidth="1"/>
    <col min="10006" max="10233" width="10.625" style="446"/>
    <col min="10234" max="10241" width="0" style="446" hidden="1" customWidth="1"/>
    <col min="10242" max="10244" width="3.75" style="446" customWidth="1"/>
    <col min="10245" max="10245" width="12.75" style="446" customWidth="1"/>
    <col min="10246" max="10246" width="47.375" style="446" customWidth="1"/>
    <col min="10247" max="10255" width="0" style="446" hidden="1" customWidth="1"/>
    <col min="10256" max="10256" width="11.75" style="446" customWidth="1"/>
    <col min="10257" max="10257" width="6.375" style="446" bestFit="1" customWidth="1"/>
    <col min="10258" max="10258" width="11.75" style="446" customWidth="1"/>
    <col min="10259" max="10259" width="0" style="446" hidden="1" customWidth="1"/>
    <col min="10260" max="10260" width="3.75" style="446" customWidth="1"/>
    <col min="10261" max="10261" width="11.125" style="446" bestFit="1" customWidth="1"/>
    <col min="10262" max="10489" width="10.625" style="446"/>
    <col min="10490" max="10497" width="0" style="446" hidden="1" customWidth="1"/>
    <col min="10498" max="10500" width="3.75" style="446" customWidth="1"/>
    <col min="10501" max="10501" width="12.75" style="446" customWidth="1"/>
    <col min="10502" max="10502" width="47.375" style="446" customWidth="1"/>
    <col min="10503" max="10511" width="0" style="446" hidden="1" customWidth="1"/>
    <col min="10512" max="10512" width="11.75" style="446" customWidth="1"/>
    <col min="10513" max="10513" width="6.375" style="446" bestFit="1" customWidth="1"/>
    <col min="10514" max="10514" width="11.75" style="446" customWidth="1"/>
    <col min="10515" max="10515" width="0" style="446" hidden="1" customWidth="1"/>
    <col min="10516" max="10516" width="3.75" style="446" customWidth="1"/>
    <col min="10517" max="10517" width="11.125" style="446" bestFit="1" customWidth="1"/>
    <col min="10518" max="10745" width="10.625" style="446"/>
    <col min="10746" max="10753" width="0" style="446" hidden="1" customWidth="1"/>
    <col min="10754" max="10756" width="3.75" style="446" customWidth="1"/>
    <col min="10757" max="10757" width="12.75" style="446" customWidth="1"/>
    <col min="10758" max="10758" width="47.375" style="446" customWidth="1"/>
    <col min="10759" max="10767" width="0" style="446" hidden="1" customWidth="1"/>
    <col min="10768" max="10768" width="11.75" style="446" customWidth="1"/>
    <col min="10769" max="10769" width="6.375" style="446" bestFit="1" customWidth="1"/>
    <col min="10770" max="10770" width="11.75" style="446" customWidth="1"/>
    <col min="10771" max="10771" width="0" style="446" hidden="1" customWidth="1"/>
    <col min="10772" max="10772" width="3.75" style="446" customWidth="1"/>
    <col min="10773" max="10773" width="11.125" style="446" bestFit="1" customWidth="1"/>
    <col min="10774" max="11001" width="10.625" style="446"/>
    <col min="11002" max="11009" width="0" style="446" hidden="1" customWidth="1"/>
    <col min="11010" max="11012" width="3.75" style="446" customWidth="1"/>
    <col min="11013" max="11013" width="12.75" style="446" customWidth="1"/>
    <col min="11014" max="11014" width="47.375" style="446" customWidth="1"/>
    <col min="11015" max="11023" width="0" style="446" hidden="1" customWidth="1"/>
    <col min="11024" max="11024" width="11.75" style="446" customWidth="1"/>
    <col min="11025" max="11025" width="6.375" style="446" bestFit="1" customWidth="1"/>
    <col min="11026" max="11026" width="11.75" style="446" customWidth="1"/>
    <col min="11027" max="11027" width="0" style="446" hidden="1" customWidth="1"/>
    <col min="11028" max="11028" width="3.75" style="446" customWidth="1"/>
    <col min="11029" max="11029" width="11.125" style="446" bestFit="1" customWidth="1"/>
    <col min="11030" max="11257" width="10.625" style="446"/>
    <col min="11258" max="11265" width="0" style="446" hidden="1" customWidth="1"/>
    <col min="11266" max="11268" width="3.75" style="446" customWidth="1"/>
    <col min="11269" max="11269" width="12.75" style="446" customWidth="1"/>
    <col min="11270" max="11270" width="47.375" style="446" customWidth="1"/>
    <col min="11271" max="11279" width="0" style="446" hidden="1" customWidth="1"/>
    <col min="11280" max="11280" width="11.75" style="446" customWidth="1"/>
    <col min="11281" max="11281" width="6.375" style="446" bestFit="1" customWidth="1"/>
    <col min="11282" max="11282" width="11.75" style="446" customWidth="1"/>
    <col min="11283" max="11283" width="0" style="446" hidden="1" customWidth="1"/>
    <col min="11284" max="11284" width="3.75" style="446" customWidth="1"/>
    <col min="11285" max="11285" width="11.125" style="446" bestFit="1" customWidth="1"/>
    <col min="11286" max="11513" width="10.625" style="446"/>
    <col min="11514" max="11521" width="0" style="446" hidden="1" customWidth="1"/>
    <col min="11522" max="11524" width="3.75" style="446" customWidth="1"/>
    <col min="11525" max="11525" width="12.75" style="446" customWidth="1"/>
    <col min="11526" max="11526" width="47.375" style="446" customWidth="1"/>
    <col min="11527" max="11535" width="0" style="446" hidden="1" customWidth="1"/>
    <col min="11536" max="11536" width="11.75" style="446" customWidth="1"/>
    <col min="11537" max="11537" width="6.375" style="446" bestFit="1" customWidth="1"/>
    <col min="11538" max="11538" width="11.75" style="446" customWidth="1"/>
    <col min="11539" max="11539" width="0" style="446" hidden="1" customWidth="1"/>
    <col min="11540" max="11540" width="3.75" style="446" customWidth="1"/>
    <col min="11541" max="11541" width="11.125" style="446" bestFit="1" customWidth="1"/>
    <col min="11542" max="11769" width="10.625" style="446"/>
    <col min="11770" max="11777" width="0" style="446" hidden="1" customWidth="1"/>
    <col min="11778" max="11780" width="3.75" style="446" customWidth="1"/>
    <col min="11781" max="11781" width="12.75" style="446" customWidth="1"/>
    <col min="11782" max="11782" width="47.375" style="446" customWidth="1"/>
    <col min="11783" max="11791" width="0" style="446" hidden="1" customWidth="1"/>
    <col min="11792" max="11792" width="11.75" style="446" customWidth="1"/>
    <col min="11793" max="11793" width="6.375" style="446" bestFit="1" customWidth="1"/>
    <col min="11794" max="11794" width="11.75" style="446" customWidth="1"/>
    <col min="11795" max="11795" width="0" style="446" hidden="1" customWidth="1"/>
    <col min="11796" max="11796" width="3.75" style="446" customWidth="1"/>
    <col min="11797" max="11797" width="11.125" style="446" bestFit="1" customWidth="1"/>
    <col min="11798" max="12025" width="10.625" style="446"/>
    <col min="12026" max="12033" width="0" style="446" hidden="1" customWidth="1"/>
    <col min="12034" max="12036" width="3.75" style="446" customWidth="1"/>
    <col min="12037" max="12037" width="12.75" style="446" customWidth="1"/>
    <col min="12038" max="12038" width="47.375" style="446" customWidth="1"/>
    <col min="12039" max="12047" width="0" style="446" hidden="1" customWidth="1"/>
    <col min="12048" max="12048" width="11.75" style="446" customWidth="1"/>
    <col min="12049" max="12049" width="6.375" style="446" bestFit="1" customWidth="1"/>
    <col min="12050" max="12050" width="11.75" style="446" customWidth="1"/>
    <col min="12051" max="12051" width="0" style="446" hidden="1" customWidth="1"/>
    <col min="12052" max="12052" width="3.75" style="446" customWidth="1"/>
    <col min="12053" max="12053" width="11.125" style="446" bestFit="1" customWidth="1"/>
    <col min="12054" max="12281" width="10.625" style="446"/>
    <col min="12282" max="12289" width="0" style="446" hidden="1" customWidth="1"/>
    <col min="12290" max="12292" width="3.75" style="446" customWidth="1"/>
    <col min="12293" max="12293" width="12.75" style="446" customWidth="1"/>
    <col min="12294" max="12294" width="47.375" style="446" customWidth="1"/>
    <col min="12295" max="12303" width="0" style="446" hidden="1" customWidth="1"/>
    <col min="12304" max="12304" width="11.75" style="446" customWidth="1"/>
    <col min="12305" max="12305" width="6.375" style="446" bestFit="1" customWidth="1"/>
    <col min="12306" max="12306" width="11.75" style="446" customWidth="1"/>
    <col min="12307" max="12307" width="0" style="446" hidden="1" customWidth="1"/>
    <col min="12308" max="12308" width="3.75" style="446" customWidth="1"/>
    <col min="12309" max="12309" width="11.125" style="446" bestFit="1" customWidth="1"/>
    <col min="12310" max="12537" width="10.625" style="446"/>
    <col min="12538" max="12545" width="0" style="446" hidden="1" customWidth="1"/>
    <col min="12546" max="12548" width="3.75" style="446" customWidth="1"/>
    <col min="12549" max="12549" width="12.75" style="446" customWidth="1"/>
    <col min="12550" max="12550" width="47.375" style="446" customWidth="1"/>
    <col min="12551" max="12559" width="0" style="446" hidden="1" customWidth="1"/>
    <col min="12560" max="12560" width="11.75" style="446" customWidth="1"/>
    <col min="12561" max="12561" width="6.375" style="446" bestFit="1" customWidth="1"/>
    <col min="12562" max="12562" width="11.75" style="446" customWidth="1"/>
    <col min="12563" max="12563" width="0" style="446" hidden="1" customWidth="1"/>
    <col min="12564" max="12564" width="3.75" style="446" customWidth="1"/>
    <col min="12565" max="12565" width="11.125" style="446" bestFit="1" customWidth="1"/>
    <col min="12566" max="12793" width="10.625" style="446"/>
    <col min="12794" max="12801" width="0" style="446" hidden="1" customWidth="1"/>
    <col min="12802" max="12804" width="3.75" style="446" customWidth="1"/>
    <col min="12805" max="12805" width="12.75" style="446" customWidth="1"/>
    <col min="12806" max="12806" width="47.375" style="446" customWidth="1"/>
    <col min="12807" max="12815" width="0" style="446" hidden="1" customWidth="1"/>
    <col min="12816" max="12816" width="11.75" style="446" customWidth="1"/>
    <col min="12817" max="12817" width="6.375" style="446" bestFit="1" customWidth="1"/>
    <col min="12818" max="12818" width="11.75" style="446" customWidth="1"/>
    <col min="12819" max="12819" width="0" style="446" hidden="1" customWidth="1"/>
    <col min="12820" max="12820" width="3.75" style="446" customWidth="1"/>
    <col min="12821" max="12821" width="11.125" style="446" bestFit="1" customWidth="1"/>
    <col min="12822" max="13049" width="10.625" style="446"/>
    <col min="13050" max="13057" width="0" style="446" hidden="1" customWidth="1"/>
    <col min="13058" max="13060" width="3.75" style="446" customWidth="1"/>
    <col min="13061" max="13061" width="12.75" style="446" customWidth="1"/>
    <col min="13062" max="13062" width="47.375" style="446" customWidth="1"/>
    <col min="13063" max="13071" width="0" style="446" hidden="1" customWidth="1"/>
    <col min="13072" max="13072" width="11.75" style="446" customWidth="1"/>
    <col min="13073" max="13073" width="6.375" style="446" bestFit="1" customWidth="1"/>
    <col min="13074" max="13074" width="11.75" style="446" customWidth="1"/>
    <col min="13075" max="13075" width="0" style="446" hidden="1" customWidth="1"/>
    <col min="13076" max="13076" width="3.75" style="446" customWidth="1"/>
    <col min="13077" max="13077" width="11.125" style="446" bestFit="1" customWidth="1"/>
    <col min="13078" max="13305" width="10.625" style="446"/>
    <col min="13306" max="13313" width="0" style="446" hidden="1" customWidth="1"/>
    <col min="13314" max="13316" width="3.75" style="446" customWidth="1"/>
    <col min="13317" max="13317" width="12.75" style="446" customWidth="1"/>
    <col min="13318" max="13318" width="47.375" style="446" customWidth="1"/>
    <col min="13319" max="13327" width="0" style="446" hidden="1" customWidth="1"/>
    <col min="13328" max="13328" width="11.75" style="446" customWidth="1"/>
    <col min="13329" max="13329" width="6.375" style="446" bestFit="1" customWidth="1"/>
    <col min="13330" max="13330" width="11.75" style="446" customWidth="1"/>
    <col min="13331" max="13331" width="0" style="446" hidden="1" customWidth="1"/>
    <col min="13332" max="13332" width="3.75" style="446" customWidth="1"/>
    <col min="13333" max="13333" width="11.125" style="446" bestFit="1" customWidth="1"/>
    <col min="13334" max="13561" width="10.625" style="446"/>
    <col min="13562" max="13569" width="0" style="446" hidden="1" customWidth="1"/>
    <col min="13570" max="13572" width="3.75" style="446" customWidth="1"/>
    <col min="13573" max="13573" width="12.75" style="446" customWidth="1"/>
    <col min="13574" max="13574" width="47.375" style="446" customWidth="1"/>
    <col min="13575" max="13583" width="0" style="446" hidden="1" customWidth="1"/>
    <col min="13584" max="13584" width="11.75" style="446" customWidth="1"/>
    <col min="13585" max="13585" width="6.375" style="446" bestFit="1" customWidth="1"/>
    <col min="13586" max="13586" width="11.75" style="446" customWidth="1"/>
    <col min="13587" max="13587" width="0" style="446" hidden="1" customWidth="1"/>
    <col min="13588" max="13588" width="3.75" style="446" customWidth="1"/>
    <col min="13589" max="13589" width="11.125" style="446" bestFit="1" customWidth="1"/>
    <col min="13590" max="13817" width="10.625" style="446"/>
    <col min="13818" max="13825" width="0" style="446" hidden="1" customWidth="1"/>
    <col min="13826" max="13828" width="3.75" style="446" customWidth="1"/>
    <col min="13829" max="13829" width="12.75" style="446" customWidth="1"/>
    <col min="13830" max="13830" width="47.375" style="446" customWidth="1"/>
    <col min="13831" max="13839" width="0" style="446" hidden="1" customWidth="1"/>
    <col min="13840" max="13840" width="11.75" style="446" customWidth="1"/>
    <col min="13841" max="13841" width="6.375" style="446" bestFit="1" customWidth="1"/>
    <col min="13842" max="13842" width="11.75" style="446" customWidth="1"/>
    <col min="13843" max="13843" width="0" style="446" hidden="1" customWidth="1"/>
    <col min="13844" max="13844" width="3.75" style="446" customWidth="1"/>
    <col min="13845" max="13845" width="11.125" style="446" bestFit="1" customWidth="1"/>
    <col min="13846" max="14073" width="10.625" style="446"/>
    <col min="14074" max="14081" width="0" style="446" hidden="1" customWidth="1"/>
    <col min="14082" max="14084" width="3.75" style="446" customWidth="1"/>
    <col min="14085" max="14085" width="12.75" style="446" customWidth="1"/>
    <col min="14086" max="14086" width="47.375" style="446" customWidth="1"/>
    <col min="14087" max="14095" width="0" style="446" hidden="1" customWidth="1"/>
    <col min="14096" max="14096" width="11.75" style="446" customWidth="1"/>
    <col min="14097" max="14097" width="6.375" style="446" bestFit="1" customWidth="1"/>
    <col min="14098" max="14098" width="11.75" style="446" customWidth="1"/>
    <col min="14099" max="14099" width="0" style="446" hidden="1" customWidth="1"/>
    <col min="14100" max="14100" width="3.75" style="446" customWidth="1"/>
    <col min="14101" max="14101" width="11.125" style="446" bestFit="1" customWidth="1"/>
    <col min="14102" max="14329" width="10.625" style="446"/>
    <col min="14330" max="14337" width="0" style="446" hidden="1" customWidth="1"/>
    <col min="14338" max="14340" width="3.75" style="446" customWidth="1"/>
    <col min="14341" max="14341" width="12.75" style="446" customWidth="1"/>
    <col min="14342" max="14342" width="47.375" style="446" customWidth="1"/>
    <col min="14343" max="14351" width="0" style="446" hidden="1" customWidth="1"/>
    <col min="14352" max="14352" width="11.75" style="446" customWidth="1"/>
    <col min="14353" max="14353" width="6.375" style="446" bestFit="1" customWidth="1"/>
    <col min="14354" max="14354" width="11.75" style="446" customWidth="1"/>
    <col min="14355" max="14355" width="0" style="446" hidden="1" customWidth="1"/>
    <col min="14356" max="14356" width="3.75" style="446" customWidth="1"/>
    <col min="14357" max="14357" width="11.125" style="446" bestFit="1" customWidth="1"/>
    <col min="14358" max="14585" width="10.625" style="446"/>
    <col min="14586" max="14593" width="0" style="446" hidden="1" customWidth="1"/>
    <col min="14594" max="14596" width="3.75" style="446" customWidth="1"/>
    <col min="14597" max="14597" width="12.75" style="446" customWidth="1"/>
    <col min="14598" max="14598" width="47.375" style="446" customWidth="1"/>
    <col min="14599" max="14607" width="0" style="446" hidden="1" customWidth="1"/>
    <col min="14608" max="14608" width="11.75" style="446" customWidth="1"/>
    <col min="14609" max="14609" width="6.375" style="446" bestFit="1" customWidth="1"/>
    <col min="14610" max="14610" width="11.75" style="446" customWidth="1"/>
    <col min="14611" max="14611" width="0" style="446" hidden="1" customWidth="1"/>
    <col min="14612" max="14612" width="3.75" style="446" customWidth="1"/>
    <col min="14613" max="14613" width="11.125" style="446" bestFit="1" customWidth="1"/>
    <col min="14614" max="14841" width="10.625" style="446"/>
    <col min="14842" max="14849" width="0" style="446" hidden="1" customWidth="1"/>
    <col min="14850" max="14852" width="3.75" style="446" customWidth="1"/>
    <col min="14853" max="14853" width="12.75" style="446" customWidth="1"/>
    <col min="14854" max="14854" width="47.375" style="446" customWidth="1"/>
    <col min="14855" max="14863" width="0" style="446" hidden="1" customWidth="1"/>
    <col min="14864" max="14864" width="11.75" style="446" customWidth="1"/>
    <col min="14865" max="14865" width="6.375" style="446" bestFit="1" customWidth="1"/>
    <col min="14866" max="14866" width="11.75" style="446" customWidth="1"/>
    <col min="14867" max="14867" width="0" style="446" hidden="1" customWidth="1"/>
    <col min="14868" max="14868" width="3.75" style="446" customWidth="1"/>
    <col min="14869" max="14869" width="11.125" style="446" bestFit="1" customWidth="1"/>
    <col min="14870" max="15097" width="10.625" style="446"/>
    <col min="15098" max="15105" width="0" style="446" hidden="1" customWidth="1"/>
    <col min="15106" max="15108" width="3.75" style="446" customWidth="1"/>
    <col min="15109" max="15109" width="12.75" style="446" customWidth="1"/>
    <col min="15110" max="15110" width="47.375" style="446" customWidth="1"/>
    <col min="15111" max="15119" width="0" style="446" hidden="1" customWidth="1"/>
    <col min="15120" max="15120" width="11.75" style="446" customWidth="1"/>
    <col min="15121" max="15121" width="6.375" style="446" bestFit="1" customWidth="1"/>
    <col min="15122" max="15122" width="11.75" style="446" customWidth="1"/>
    <col min="15123" max="15123" width="0" style="446" hidden="1" customWidth="1"/>
    <col min="15124" max="15124" width="3.75" style="446" customWidth="1"/>
    <col min="15125" max="15125" width="11.125" style="446" bestFit="1" customWidth="1"/>
    <col min="15126" max="15353" width="10.625" style="446"/>
    <col min="15354" max="15361" width="0" style="446" hidden="1" customWidth="1"/>
    <col min="15362" max="15364" width="3.75" style="446" customWidth="1"/>
    <col min="15365" max="15365" width="12.75" style="446" customWidth="1"/>
    <col min="15366" max="15366" width="47.375" style="446" customWidth="1"/>
    <col min="15367" max="15375" width="0" style="446" hidden="1" customWidth="1"/>
    <col min="15376" max="15376" width="11.75" style="446" customWidth="1"/>
    <col min="15377" max="15377" width="6.375" style="446" bestFit="1" customWidth="1"/>
    <col min="15378" max="15378" width="11.75" style="446" customWidth="1"/>
    <col min="15379" max="15379" width="0" style="446" hidden="1" customWidth="1"/>
    <col min="15380" max="15380" width="3.75" style="446" customWidth="1"/>
    <col min="15381" max="15381" width="11.125" style="446" bestFit="1" customWidth="1"/>
    <col min="15382" max="15609" width="10.625" style="446"/>
    <col min="15610" max="15617" width="0" style="446" hidden="1" customWidth="1"/>
    <col min="15618" max="15620" width="3.75" style="446" customWidth="1"/>
    <col min="15621" max="15621" width="12.75" style="446" customWidth="1"/>
    <col min="15622" max="15622" width="47.375" style="446" customWidth="1"/>
    <col min="15623" max="15631" width="0" style="446" hidden="1" customWidth="1"/>
    <col min="15632" max="15632" width="11.75" style="446" customWidth="1"/>
    <col min="15633" max="15633" width="6.375" style="446" bestFit="1" customWidth="1"/>
    <col min="15634" max="15634" width="11.75" style="446" customWidth="1"/>
    <col min="15635" max="15635" width="0" style="446" hidden="1" customWidth="1"/>
    <col min="15636" max="15636" width="3.75" style="446" customWidth="1"/>
    <col min="15637" max="15637" width="11.125" style="446" bestFit="1" customWidth="1"/>
    <col min="15638" max="15865" width="10.625" style="446"/>
    <col min="15866" max="15873" width="0" style="446" hidden="1" customWidth="1"/>
    <col min="15874" max="15876" width="3.75" style="446" customWidth="1"/>
    <col min="15877" max="15877" width="12.75" style="446" customWidth="1"/>
    <col min="15878" max="15878" width="47.375" style="446" customWidth="1"/>
    <col min="15879" max="15887" width="0" style="446" hidden="1" customWidth="1"/>
    <col min="15888" max="15888" width="11.75" style="446" customWidth="1"/>
    <col min="15889" max="15889" width="6.375" style="446" bestFit="1" customWidth="1"/>
    <col min="15890" max="15890" width="11.75" style="446" customWidth="1"/>
    <col min="15891" max="15891" width="0" style="446" hidden="1" customWidth="1"/>
    <col min="15892" max="15892" width="3.75" style="446" customWidth="1"/>
    <col min="15893" max="15893" width="11.125" style="446" bestFit="1" customWidth="1"/>
    <col min="15894" max="16121" width="10.625" style="446"/>
    <col min="16122" max="16129" width="0" style="446" hidden="1" customWidth="1"/>
    <col min="16130" max="16132" width="3.75" style="446" customWidth="1"/>
    <col min="16133" max="16133" width="12.75" style="446" customWidth="1"/>
    <col min="16134" max="16134" width="47.375" style="446" customWidth="1"/>
    <col min="16135" max="16143" width="0" style="446" hidden="1" customWidth="1"/>
    <col min="16144" max="16144" width="11.75" style="446" customWidth="1"/>
    <col min="16145" max="16145" width="6.375" style="446" bestFit="1" customWidth="1"/>
    <col min="16146" max="16146" width="11.75" style="446" customWidth="1"/>
    <col min="16147" max="16147" width="0" style="446" hidden="1" customWidth="1"/>
    <col min="16148" max="16148" width="3.75" style="446" customWidth="1"/>
    <col min="16149" max="16149" width="11.125" style="446" bestFit="1" customWidth="1"/>
    <col min="16150" max="16384" width="10.625" style="446"/>
  </cols>
  <sheetData>
    <row r="1" spans="1:33" hidden="1"/>
    <row r="2" spans="1:33" hidden="1"/>
    <row r="3" spans="1:33" hidden="1"/>
    <row r="4" spans="1:33" ht="3.15" customHeight="1">
      <c r="J4" s="451"/>
      <c r="K4" s="451"/>
      <c r="L4" s="447"/>
      <c r="M4" s="447"/>
      <c r="N4" s="447"/>
      <c r="O4" s="454"/>
      <c r="P4" s="454"/>
      <c r="Q4" s="454"/>
      <c r="R4" s="454"/>
      <c r="S4" s="454"/>
      <c r="T4" s="454"/>
      <c r="U4" s="454"/>
      <c r="V4" s="454"/>
      <c r="W4" s="454"/>
      <c r="X4" s="454"/>
      <c r="Y4" s="454"/>
      <c r="Z4" s="447"/>
    </row>
    <row r="5" spans="1:33" ht="26.1" customHeight="1">
      <c r="J5" s="451"/>
      <c r="K5" s="451"/>
      <c r="L5" s="1294" t="s">
        <v>735</v>
      </c>
      <c r="M5" s="1294"/>
      <c r="N5" s="1294"/>
      <c r="O5" s="1294"/>
      <c r="P5" s="1294"/>
      <c r="Q5" s="1294"/>
      <c r="R5" s="1294"/>
      <c r="S5" s="1294"/>
      <c r="T5" s="1294"/>
      <c r="U5" s="548"/>
      <c r="V5" s="493"/>
      <c r="W5" s="493"/>
      <c r="X5" s="554"/>
      <c r="Y5" s="554"/>
      <c r="Z5" s="467"/>
    </row>
    <row r="6" spans="1:33" ht="3.15" customHeight="1">
      <c r="J6" s="451"/>
      <c r="K6" s="451"/>
      <c r="L6" s="447"/>
      <c r="M6" s="447"/>
      <c r="N6" s="447"/>
      <c r="O6" s="450"/>
      <c r="P6" s="450"/>
      <c r="Q6" s="450"/>
      <c r="R6" s="450"/>
      <c r="S6" s="450"/>
      <c r="T6" s="450"/>
      <c r="U6" s="447"/>
      <c r="V6" s="447"/>
    </row>
    <row r="7" spans="1:33"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3" s="461" customFormat="1" ht="22.8">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635"/>
      <c r="V8" s="456"/>
      <c r="AC8" s="475"/>
      <c r="AD8" s="475"/>
      <c r="AE8" s="475"/>
      <c r="AF8" s="475"/>
      <c r="AG8" s="475"/>
    </row>
    <row r="9" spans="1:33" s="461" customFormat="1" ht="22.8">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635"/>
      <c r="V9" s="456"/>
      <c r="AC9" s="475"/>
      <c r="AD9" s="475"/>
      <c r="AE9" s="475"/>
      <c r="AF9" s="475"/>
      <c r="AG9" s="475"/>
    </row>
    <row r="10" spans="1:33"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3" s="461" customFormat="1" ht="11.4"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1"/>
      <c r="P12" s="1321"/>
      <c r="Q12" s="1321"/>
      <c r="R12" s="1321"/>
      <c r="S12" s="1321"/>
      <c r="T12" s="1321"/>
      <c r="U12" s="1321"/>
      <c r="V12" s="1321"/>
      <c r="W12" s="1321"/>
      <c r="X12" s="1321"/>
      <c r="Y12" s="1321"/>
      <c r="Z12" s="1321"/>
    </row>
    <row r="13" spans="1:33" ht="14.25" customHeight="1">
      <c r="J13" s="451"/>
      <c r="K13" s="451"/>
      <c r="L13" s="1308" t="s">
        <v>445</v>
      </c>
      <c r="M13" s="1308"/>
      <c r="N13" s="1308"/>
      <c r="O13" s="1308"/>
      <c r="P13" s="1308"/>
      <c r="Q13" s="1308"/>
      <c r="R13" s="1308"/>
      <c r="S13" s="1308"/>
      <c r="T13" s="1308"/>
      <c r="U13" s="1308"/>
      <c r="V13" s="1308"/>
      <c r="W13" s="1308"/>
      <c r="X13" s="1308"/>
      <c r="Y13" s="1308"/>
      <c r="Z13" s="1308"/>
      <c r="AA13" s="1308"/>
      <c r="AB13" s="1227" t="s">
        <v>446</v>
      </c>
    </row>
    <row r="14" spans="1:33" ht="14.25" customHeight="1">
      <c r="J14" s="451"/>
      <c r="K14" s="451"/>
      <c r="L14" s="1308" t="s">
        <v>91</v>
      </c>
      <c r="M14" s="1308" t="s">
        <v>602</v>
      </c>
      <c r="N14" s="547"/>
      <c r="O14" s="1227" t="s">
        <v>604</v>
      </c>
      <c r="P14" s="1227"/>
      <c r="Q14" s="1227"/>
      <c r="R14" s="1227"/>
      <c r="S14" s="1227"/>
      <c r="T14" s="1227"/>
      <c r="U14" s="1227"/>
      <c r="V14" s="1227"/>
      <c r="W14" s="1227"/>
      <c r="X14" s="1227"/>
      <c r="Y14" s="1227"/>
      <c r="Z14" s="1308" t="s">
        <v>339</v>
      </c>
      <c r="AA14" s="1320" t="s">
        <v>274</v>
      </c>
      <c r="AB14" s="1227"/>
    </row>
    <row r="15" spans="1:33" s="493" customFormat="1" ht="14.25" customHeight="1">
      <c r="A15" s="554"/>
      <c r="B15" s="554"/>
      <c r="C15" s="554"/>
      <c r="D15" s="554"/>
      <c r="E15" s="554"/>
      <c r="F15" s="554"/>
      <c r="G15" s="560"/>
      <c r="H15" s="560"/>
      <c r="I15" s="501"/>
      <c r="J15" s="499"/>
      <c r="K15" s="499"/>
      <c r="L15" s="1308"/>
      <c r="M15" s="1308"/>
      <c r="N15" s="547"/>
      <c r="O15" s="1332" t="s">
        <v>617</v>
      </c>
      <c r="P15" s="1332" t="s">
        <v>589</v>
      </c>
      <c r="Q15" s="1332" t="s">
        <v>590</v>
      </c>
      <c r="R15" s="1332" t="s">
        <v>270</v>
      </c>
      <c r="S15" s="1332"/>
      <c r="T15" s="1332" t="s">
        <v>270</v>
      </c>
      <c r="U15" s="1332"/>
      <c r="V15" s="621"/>
      <c r="W15" s="1331" t="s">
        <v>615</v>
      </c>
      <c r="X15" s="1331"/>
      <c r="Y15" s="1331"/>
      <c r="Z15" s="1308"/>
      <c r="AA15" s="1320"/>
      <c r="AB15" s="1227"/>
      <c r="AC15" s="554"/>
      <c r="AD15" s="554"/>
      <c r="AE15" s="554"/>
      <c r="AF15" s="554"/>
      <c r="AG15" s="554"/>
    </row>
    <row r="16" spans="1:33" ht="56.25" customHeight="1">
      <c r="J16" s="451"/>
      <c r="K16" s="451"/>
      <c r="L16" s="1308"/>
      <c r="M16" s="1308"/>
      <c r="N16" s="547"/>
      <c r="O16" s="1332"/>
      <c r="P16" s="1332"/>
      <c r="Q16" s="1332"/>
      <c r="R16" s="505" t="s">
        <v>591</v>
      </c>
      <c r="S16" s="505" t="s">
        <v>592</v>
      </c>
      <c r="T16" s="505" t="s">
        <v>593</v>
      </c>
      <c r="U16" s="505" t="s">
        <v>594</v>
      </c>
      <c r="V16" s="505"/>
      <c r="W16" s="506" t="s">
        <v>273</v>
      </c>
      <c r="X16" s="1328" t="s">
        <v>272</v>
      </c>
      <c r="Y16" s="1328"/>
      <c r="Z16" s="1308"/>
      <c r="AA16" s="1320"/>
      <c r="AB16" s="1227"/>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6">
        <f ca="1">OFFSET(X17,0,-1)+1</f>
        <v>11</v>
      </c>
      <c r="Y17" s="1296"/>
      <c r="Z17" s="457">
        <f ca="1">OFFSET(Z17,0,-2)+1</f>
        <v>12</v>
      </c>
      <c r="AB17" s="457">
        <f ca="1">OFFSET(AB17,0,-2)+1</f>
        <v>13</v>
      </c>
    </row>
    <row r="18" spans="1:33" ht="22.8">
      <c r="A18" s="1279">
        <v>1</v>
      </c>
      <c r="B18" s="1000"/>
      <c r="C18" s="1000"/>
      <c r="D18" s="1000"/>
      <c r="E18" s="1001"/>
      <c r="F18" s="1002"/>
      <c r="G18" s="1000"/>
      <c r="H18" s="1000"/>
      <c r="I18" s="988"/>
      <c r="J18" s="993"/>
      <c r="K18" s="993"/>
      <c r="L18" s="562">
        <f>mergeValue(A18)</f>
        <v>1</v>
      </c>
      <c r="M18" s="610" t="s">
        <v>19</v>
      </c>
      <c r="N18" s="549"/>
      <c r="O18" s="1322"/>
      <c r="P18" s="1322"/>
      <c r="Q18" s="1322"/>
      <c r="R18" s="1322"/>
      <c r="S18" s="1322"/>
      <c r="T18" s="1322"/>
      <c r="U18" s="1322"/>
      <c r="V18" s="1322"/>
      <c r="W18" s="1322"/>
      <c r="X18" s="1322"/>
      <c r="Y18" s="1322"/>
      <c r="Z18" s="1322"/>
      <c r="AA18" s="1322"/>
      <c r="AB18" s="599" t="s">
        <v>718</v>
      </c>
    </row>
    <row r="19" spans="1:33" ht="34.200000000000003">
      <c r="A19" s="1279"/>
      <c r="B19" s="1279">
        <v>1</v>
      </c>
      <c r="C19" s="1000"/>
      <c r="D19" s="1000"/>
      <c r="E19" s="1002"/>
      <c r="F19" s="1002"/>
      <c r="G19" s="1000"/>
      <c r="H19" s="1000"/>
      <c r="I19" s="995"/>
      <c r="J19" s="990"/>
      <c r="K19" s="989"/>
      <c r="L19" s="562" t="str">
        <f>mergeValue(A19) &amp;"."&amp; mergeValue(B19)</f>
        <v>1.1</v>
      </c>
      <c r="M19" s="516" t="s">
        <v>15</v>
      </c>
      <c r="N19" s="549"/>
      <c r="O19" s="1322"/>
      <c r="P19" s="1322"/>
      <c r="Q19" s="1322"/>
      <c r="R19" s="1322"/>
      <c r="S19" s="1322"/>
      <c r="T19" s="1322"/>
      <c r="U19" s="1322"/>
      <c r="V19" s="1322"/>
      <c r="W19" s="1322"/>
      <c r="X19" s="1322"/>
      <c r="Y19" s="1322"/>
      <c r="Z19" s="1322"/>
      <c r="AA19" s="1322"/>
      <c r="AB19" s="599" t="s">
        <v>459</v>
      </c>
    </row>
    <row r="20" spans="1:33" ht="22.8">
      <c r="A20" s="1279"/>
      <c r="B20" s="1279"/>
      <c r="C20" s="1279">
        <v>1</v>
      </c>
      <c r="D20" s="1000"/>
      <c r="E20" s="1002"/>
      <c r="F20" s="1002"/>
      <c r="G20" s="1000"/>
      <c r="H20" s="1000"/>
      <c r="I20" s="995"/>
      <c r="J20" s="990"/>
      <c r="K20" s="989"/>
      <c r="L20" s="562" t="str">
        <f>mergeValue(A20) &amp;"."&amp; mergeValue(B20)&amp;"."&amp; mergeValue(C20)</f>
        <v>1.1.1</v>
      </c>
      <c r="M20" s="517" t="s">
        <v>7</v>
      </c>
      <c r="N20" s="549"/>
      <c r="O20" s="1322"/>
      <c r="P20" s="1322"/>
      <c r="Q20" s="1322"/>
      <c r="R20" s="1322"/>
      <c r="S20" s="1322"/>
      <c r="T20" s="1322"/>
      <c r="U20" s="1322"/>
      <c r="V20" s="1322"/>
      <c r="W20" s="1322"/>
      <c r="X20" s="1322"/>
      <c r="Y20" s="1322"/>
      <c r="Z20" s="1322"/>
      <c r="AA20" s="1322"/>
      <c r="AB20" s="599" t="s">
        <v>600</v>
      </c>
    </row>
    <row r="21" spans="1:33" ht="22.8">
      <c r="A21" s="1279"/>
      <c r="B21" s="1279"/>
      <c r="C21" s="1279"/>
      <c r="D21" s="1279">
        <v>1</v>
      </c>
      <c r="E21" s="1002"/>
      <c r="F21" s="1002"/>
      <c r="G21" s="1000"/>
      <c r="H21" s="1000"/>
      <c r="I21" s="995"/>
      <c r="J21" s="990"/>
      <c r="K21" s="989"/>
      <c r="L21" s="562" t="str">
        <f>mergeValue(A21) &amp;"."&amp; mergeValue(B21)&amp;"."&amp; mergeValue(C21)&amp;"."&amp; mergeValue(D21)</f>
        <v>1.1.1.1</v>
      </c>
      <c r="M21" s="518" t="s">
        <v>21</v>
      </c>
      <c r="N21" s="549"/>
      <c r="O21" s="1322"/>
      <c r="P21" s="1322"/>
      <c r="Q21" s="1322"/>
      <c r="R21" s="1322"/>
      <c r="S21" s="1322"/>
      <c r="T21" s="1322"/>
      <c r="U21" s="1322"/>
      <c r="V21" s="1322"/>
      <c r="W21" s="1322"/>
      <c r="X21" s="1322"/>
      <c r="Y21" s="1322"/>
      <c r="Z21" s="1322"/>
      <c r="AA21" s="1322"/>
      <c r="AB21" s="599" t="s">
        <v>601</v>
      </c>
    </row>
    <row r="22" spans="1:33" hidden="1">
      <c r="A22" s="1279"/>
      <c r="B22" s="1279"/>
      <c r="C22" s="1279"/>
      <c r="D22" s="1279"/>
      <c r="E22" s="127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45.6">
      <c r="A23" s="1279"/>
      <c r="B23" s="1279"/>
      <c r="C23" s="1279"/>
      <c r="D23" s="1279"/>
      <c r="E23" s="1279"/>
      <c r="F23" s="1279">
        <v>1</v>
      </c>
      <c r="G23" s="1000"/>
      <c r="H23" s="1000"/>
      <c r="I23" s="1329"/>
      <c r="J23" s="990"/>
      <c r="K23" s="989"/>
      <c r="L23" s="562" t="str">
        <f>mergeValue(A23) &amp;"."&amp; mergeValue(B23)&amp;"."&amp; mergeValue(C23)&amp;"."&amp; mergeValue(D23)&amp;"."&amp; mergeValue(F23)</f>
        <v>1.1.1.1.1</v>
      </c>
      <c r="M23" s="525" t="s">
        <v>9</v>
      </c>
      <c r="N23" s="550"/>
      <c r="O23" s="1282"/>
      <c r="P23" s="1283"/>
      <c r="Q23" s="1283"/>
      <c r="R23" s="1283"/>
      <c r="S23" s="1283"/>
      <c r="T23" s="1283"/>
      <c r="U23" s="1283"/>
      <c r="V23" s="1283"/>
      <c r="W23" s="1283"/>
      <c r="X23" s="1283"/>
      <c r="Y23" s="1283"/>
      <c r="Z23" s="1283"/>
      <c r="AA23" s="1284"/>
      <c r="AB23" s="599" t="s">
        <v>720</v>
      </c>
      <c r="AD23" s="474" t="str">
        <f>strCheckUnique(AE23:AE28)</f>
        <v/>
      </c>
      <c r="AF23" s="474"/>
    </row>
    <row r="24" spans="1:33" ht="57">
      <c r="A24" s="1279"/>
      <c r="B24" s="1279"/>
      <c r="C24" s="1279"/>
      <c r="D24" s="1279"/>
      <c r="E24" s="1279"/>
      <c r="F24" s="1279"/>
      <c r="G24" s="1279">
        <v>1</v>
      </c>
      <c r="H24" s="1000"/>
      <c r="I24" s="1329"/>
      <c r="J24" s="1330"/>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5"/>
      <c r="X24" s="1287" t="s">
        <v>83</v>
      </c>
      <c r="Y24" s="1285"/>
      <c r="Z24" s="1287"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 customHeight="1">
      <c r="A25" s="1279"/>
      <c r="B25" s="1279"/>
      <c r="C25" s="1279"/>
      <c r="D25" s="1279"/>
      <c r="E25" s="1279"/>
      <c r="F25" s="1279"/>
      <c r="G25" s="1279"/>
      <c r="H25" s="1000">
        <v>1</v>
      </c>
      <c r="I25" s="1329"/>
      <c r="J25" s="1330"/>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5"/>
      <c r="X25" s="1287"/>
      <c r="Y25" s="1285"/>
      <c r="Z25" s="1287"/>
      <c r="AA25" s="637"/>
      <c r="AB25" s="1297" t="s">
        <v>739</v>
      </c>
      <c r="AC25" s="470" t="str">
        <f>strCheckDate(O25:AA25)</f>
        <v/>
      </c>
      <c r="AF25" s="474"/>
    </row>
    <row r="26" spans="1:33" hidden="1">
      <c r="A26" s="1279"/>
      <c r="B26" s="1279"/>
      <c r="C26" s="1279"/>
      <c r="D26" s="1279"/>
      <c r="E26" s="1279"/>
      <c r="F26" s="1279"/>
      <c r="G26" s="1279"/>
      <c r="H26" s="1000"/>
      <c r="I26" s="1329"/>
      <c r="J26" s="1330"/>
      <c r="K26" s="996"/>
      <c r="L26" s="569"/>
      <c r="M26" s="615"/>
      <c r="N26" s="615"/>
      <c r="O26" s="532"/>
      <c r="P26" s="463"/>
      <c r="Q26" s="463"/>
      <c r="R26" s="463"/>
      <c r="S26" s="463"/>
      <c r="T26" s="463"/>
      <c r="U26" s="529"/>
      <c r="V26" s="553"/>
      <c r="W26" s="1286"/>
      <c r="X26" s="1287"/>
      <c r="Y26" s="1286"/>
      <c r="Z26" s="1287"/>
      <c r="AA26" s="507"/>
      <c r="AB26" s="1298"/>
      <c r="AF26" s="474">
        <f ca="1">OFFSET(AF26,-1,0)</f>
        <v>0</v>
      </c>
    </row>
    <row r="27" spans="1:33" s="445" customFormat="1" ht="15" customHeight="1">
      <c r="A27" s="1279"/>
      <c r="B27" s="1279"/>
      <c r="C27" s="1279"/>
      <c r="D27" s="1279"/>
      <c r="E27" s="1279"/>
      <c r="F27" s="1279"/>
      <c r="G27" s="1279"/>
      <c r="H27" s="1000"/>
      <c r="I27" s="1329"/>
      <c r="J27" s="1330"/>
      <c r="K27" s="997"/>
      <c r="L27" s="508"/>
      <c r="M27" s="527" t="s">
        <v>40</v>
      </c>
      <c r="N27" s="521"/>
      <c r="O27" s="515"/>
      <c r="P27" s="515"/>
      <c r="Q27" s="515"/>
      <c r="R27" s="515"/>
      <c r="S27" s="515"/>
      <c r="T27" s="515"/>
      <c r="U27" s="515"/>
      <c r="V27" s="515"/>
      <c r="W27" s="533"/>
      <c r="X27" s="534"/>
      <c r="Y27" s="533"/>
      <c r="Z27" s="521"/>
      <c r="AA27" s="530"/>
      <c r="AB27" s="1299"/>
      <c r="AC27" s="471"/>
      <c r="AD27" s="471"/>
      <c r="AE27" s="471"/>
      <c r="AF27" s="471"/>
      <c r="AG27" s="471"/>
    </row>
    <row r="28" spans="1:33" s="445" customFormat="1" ht="15" customHeight="1">
      <c r="A28" s="1279"/>
      <c r="B28" s="1279"/>
      <c r="C28" s="1279"/>
      <c r="D28" s="1279"/>
      <c r="E28" s="1279"/>
      <c r="F28" s="1279"/>
      <c r="G28" s="1000"/>
      <c r="H28" s="1000"/>
      <c r="I28" s="1329"/>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79"/>
      <c r="B29" s="1279"/>
      <c r="C29" s="1279"/>
      <c r="D29" s="1279"/>
      <c r="E29" s="127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79"/>
      <c r="B30" s="1279"/>
      <c r="C30" s="1279"/>
      <c r="D30" s="127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79"/>
      <c r="B31" s="1279"/>
      <c r="C31" s="127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79"/>
      <c r="B32" s="127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7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15" customHeight="1">
      <c r="L35" s="455"/>
      <c r="M35" s="455"/>
      <c r="N35" s="455"/>
      <c r="O35" s="455"/>
      <c r="P35" s="455"/>
      <c r="Q35" s="455"/>
      <c r="R35" s="455"/>
      <c r="S35" s="455"/>
      <c r="T35" s="455"/>
      <c r="U35" s="455"/>
      <c r="V35" s="455"/>
      <c r="W35" s="455"/>
      <c r="X35" s="455"/>
      <c r="Y35" s="455"/>
      <c r="Z35" s="455"/>
    </row>
    <row r="36" spans="1:33" ht="89.4" customHeight="1">
      <c r="L36" s="1">
        <v>1</v>
      </c>
      <c r="M36" s="1272" t="s">
        <v>740</v>
      </c>
      <c r="N36" s="1272"/>
      <c r="O36" s="1272"/>
      <c r="P36" s="1272"/>
      <c r="Q36" s="1272"/>
      <c r="R36" s="1272"/>
      <c r="S36" s="1272"/>
      <c r="T36" s="1272"/>
      <c r="U36" s="1272"/>
      <c r="V36" s="1272"/>
      <c r="W36" s="1272"/>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15" customHeight="1">
      <c r="A1" s="207" t="s">
        <v>208</v>
      </c>
    </row>
    <row r="2" spans="1:20" ht="22.2">
      <c r="F2" s="1273" t="s">
        <v>470</v>
      </c>
      <c r="G2" s="1274"/>
      <c r="H2" s="1275"/>
      <c r="I2" s="407"/>
    </row>
    <row r="3" spans="1:20" ht="3.15" customHeight="1"/>
    <row r="4" spans="1:20" s="182" customFormat="1" ht="11.4">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15"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471</v>
      </c>
      <c r="H7" s="297" t="str">
        <f>IF(dateCh="","",dateCh)</f>
        <v>30.08.2021</v>
      </c>
      <c r="I7" s="188" t="s">
        <v>472</v>
      </c>
      <c r="J7" s="312"/>
      <c r="K7" s="206"/>
      <c r="L7" s="206"/>
      <c r="M7" s="206"/>
      <c r="N7" s="206"/>
      <c r="O7" s="206"/>
      <c r="P7" s="206"/>
      <c r="Q7" s="206"/>
      <c r="R7" s="206"/>
      <c r="S7" s="206"/>
      <c r="T7" s="206"/>
    </row>
    <row r="8" spans="1:20" s="182" customFormat="1" ht="45.6">
      <c r="A8" s="1277">
        <v>1</v>
      </c>
      <c r="B8" s="206"/>
      <c r="C8" s="206"/>
      <c r="D8" s="206"/>
      <c r="F8" s="313" t="str">
        <f>"2." &amp;mergeValue(A8)</f>
        <v>2.1</v>
      </c>
      <c r="G8" s="389" t="s">
        <v>473</v>
      </c>
      <c r="H8" s="297" t="str">
        <f>IF('Перечень тарифов'!R21="","наименование отсутствует","" &amp; 'Перечень тарифов'!R21 &amp; "")</f>
        <v>наименование отсутствует</v>
      </c>
      <c r="I8" s="188" t="s">
        <v>568</v>
      </c>
      <c r="J8" s="312"/>
      <c r="K8" s="206"/>
      <c r="L8" s="206"/>
      <c r="M8" s="206"/>
      <c r="N8" s="206"/>
      <c r="O8" s="206"/>
      <c r="P8" s="206"/>
      <c r="Q8" s="206"/>
      <c r="R8" s="206"/>
      <c r="S8" s="206"/>
      <c r="T8" s="206"/>
    </row>
    <row r="9" spans="1:20" s="182" customFormat="1" ht="22.8">
      <c r="A9" s="1277"/>
      <c r="B9" s="206"/>
      <c r="C9" s="206"/>
      <c r="D9" s="206"/>
      <c r="F9" s="313" t="str">
        <f>"3." &amp;mergeValue(A9)</f>
        <v>3.1</v>
      </c>
      <c r="G9" s="389" t="s">
        <v>474</v>
      </c>
      <c r="H9" s="297" t="str">
        <f>IF('Перечень тарифов'!F21="","наименование отсутствует","" &amp; 'Перечень тарифов'!F21 &amp; "")</f>
        <v>Подключение (технологическое присоединение) к системе теплоснабжения</v>
      </c>
      <c r="I9" s="188" t="s">
        <v>566</v>
      </c>
      <c r="J9" s="312"/>
      <c r="K9" s="206"/>
      <c r="L9" s="206"/>
      <c r="M9" s="206"/>
      <c r="N9" s="206"/>
      <c r="O9" s="206"/>
      <c r="P9" s="206"/>
      <c r="Q9" s="206"/>
      <c r="R9" s="206"/>
      <c r="S9" s="206"/>
      <c r="T9" s="206"/>
    </row>
    <row r="10" spans="1:20" s="182" customFormat="1" ht="22.8">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600000000000001">
      <c r="A11" s="1277"/>
      <c r="B11" s="1277">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8">
      <c r="A12" s="1277"/>
      <c r="B12" s="1277"/>
      <c r="C12" s="1277">
        <v>1</v>
      </c>
      <c r="D12" s="321"/>
      <c r="F12" s="313" t="str">
        <f>"4."&amp;mergeValue(A12) &amp;"."&amp;mergeValue(B12)&amp;"."&amp;mergeValue(C12)</f>
        <v>4.1.1.1</v>
      </c>
      <c r="G12" s="318" t="s">
        <v>476</v>
      </c>
      <c r="H12" s="297" t="str">
        <f>IF(Территории!H13="","","" &amp; Территории!H13 &amp; "")</f>
        <v>город Санкт-Петербург</v>
      </c>
      <c r="I12" s="188" t="s">
        <v>479</v>
      </c>
      <c r="J12" s="312"/>
      <c r="K12" s="206"/>
      <c r="L12" s="206"/>
      <c r="M12" s="206"/>
      <c r="N12" s="206"/>
      <c r="O12" s="206"/>
      <c r="P12" s="206"/>
      <c r="Q12" s="206"/>
      <c r="R12" s="206"/>
      <c r="S12" s="206"/>
      <c r="T12" s="206"/>
    </row>
    <row r="13" spans="1:20" s="182" customFormat="1" ht="57">
      <c r="A13" s="1277"/>
      <c r="B13" s="1277"/>
      <c r="C13" s="1277"/>
      <c r="D13" s="321">
        <v>1</v>
      </c>
      <c r="F13" s="313" t="str">
        <f>"4."&amp;mergeValue(A13) &amp;"."&amp;mergeValue(B13)&amp;"."&amp;mergeValue(C13)&amp;"."&amp;mergeValue(D13)</f>
        <v>4.1.1.1.1</v>
      </c>
      <c r="G13" s="392" t="s">
        <v>477</v>
      </c>
      <c r="H13" s="297" t="str">
        <f>IF(Территории!R14="","","" &amp; Территории!R14 &amp; "")</f>
        <v>город Санкт-Петербург (40000000)</v>
      </c>
      <c r="I13" s="1183" t="s">
        <v>569</v>
      </c>
      <c r="J13" s="312"/>
      <c r="K13" s="206"/>
      <c r="L13" s="206"/>
      <c r="M13" s="206"/>
      <c r="N13" s="206"/>
      <c r="O13" s="206"/>
      <c r="P13" s="206"/>
      <c r="Q13" s="206"/>
      <c r="R13" s="206"/>
      <c r="S13" s="206"/>
      <c r="T13" s="206"/>
    </row>
    <row r="14" spans="1:20" s="306" customFormat="1" ht="3.15" customHeight="1">
      <c r="A14" s="307"/>
      <c r="B14" s="307"/>
      <c r="C14" s="307"/>
      <c r="D14" s="307"/>
      <c r="F14" s="305"/>
      <c r="G14" s="390"/>
      <c r="H14" s="391"/>
      <c r="I14" s="218"/>
      <c r="J14" s="307"/>
      <c r="K14" s="307"/>
      <c r="L14" s="307"/>
      <c r="M14" s="307"/>
      <c r="N14" s="307"/>
      <c r="O14" s="307"/>
      <c r="P14" s="307"/>
      <c r="Q14" s="307"/>
      <c r="R14" s="307"/>
      <c r="S14" s="307"/>
      <c r="T14" s="307"/>
    </row>
    <row r="15" spans="1:20" s="306" customFormat="1" ht="15" customHeight="1">
      <c r="A15" s="307"/>
      <c r="B15" s="307"/>
      <c r="C15" s="307"/>
      <c r="D15" s="307"/>
      <c r="F15" s="305"/>
      <c r="G15" s="1272" t="s">
        <v>571</v>
      </c>
      <c r="H15" s="1272"/>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1"/>
  <sheetViews>
    <sheetView showGridLines="0" topLeftCell="J4" zoomScale="80" zoomScaleNormal="80" workbookViewId="0">
      <selection activeCell="N8" sqref="N8:T8"/>
    </sheetView>
  </sheetViews>
  <sheetFormatPr defaultColWidth="10.625" defaultRowHeight="13.8"/>
  <cols>
    <col min="1" max="6" width="10.625" style="470" hidden="1" customWidth="1"/>
    <col min="7" max="8" width="7" style="476" hidden="1" customWidth="1"/>
    <col min="9" max="9" width="3.75" style="453" customWidth="1"/>
    <col min="10" max="11" width="3.75" style="452" customWidth="1"/>
    <col min="12" max="12" width="12.75" style="446" customWidth="1"/>
    <col min="13" max="13" width="47.375" style="446" customWidth="1"/>
    <col min="14" max="16" width="3.75" style="446" customWidth="1"/>
    <col min="17" max="17" width="23.75" style="446" customWidth="1"/>
    <col min="18" max="20" width="3.75" style="446" customWidth="1"/>
    <col min="21" max="21" width="23.75" style="446" customWidth="1"/>
    <col min="22" max="24" width="3.75" style="446" customWidth="1"/>
    <col min="25" max="27" width="23.75" style="446" customWidth="1"/>
    <col min="28" max="28" width="11.75" style="446" customWidth="1"/>
    <col min="29" max="29" width="3.75" style="446" customWidth="1"/>
    <col min="30" max="30" width="11.75" style="446" customWidth="1"/>
    <col min="31" max="31" width="8.625" style="446" hidden="1" customWidth="1"/>
    <col min="32" max="32" width="4.75" style="446" customWidth="1"/>
    <col min="33" max="33" width="115.75" style="446" customWidth="1"/>
    <col min="34" max="35" width="10.625" style="470"/>
    <col min="36" max="36" width="13.375" style="470" customWidth="1"/>
    <col min="37" max="37" width="10.625" style="470"/>
    <col min="38" max="246" width="10.625" style="446"/>
    <col min="247" max="254" width="0" style="446" hidden="1" customWidth="1"/>
    <col min="255" max="257" width="3.75" style="446" customWidth="1"/>
    <col min="258" max="258" width="12.75" style="446" customWidth="1"/>
    <col min="259" max="259" width="47.375" style="446" customWidth="1"/>
    <col min="260" max="260" width="5.625" style="446" customWidth="1"/>
    <col min="261" max="262" width="3.75" style="446" customWidth="1"/>
    <col min="263" max="263" width="22" style="446" customWidth="1"/>
    <col min="264" max="264" width="5.625" style="446" customWidth="1"/>
    <col min="265" max="266" width="3.75" style="446" customWidth="1"/>
    <col min="267" max="267" width="22" style="446" customWidth="1"/>
    <col min="268" max="268" width="5.625" style="446" customWidth="1"/>
    <col min="269" max="270" width="3.75" style="446" customWidth="1"/>
    <col min="271" max="271" width="22" style="446" customWidth="1"/>
    <col min="272" max="273" width="15.75" style="446" customWidth="1"/>
    <col min="274" max="274" width="11.75" style="446" customWidth="1"/>
    <col min="275" max="275" width="6.375" style="446" bestFit="1" customWidth="1"/>
    <col min="276" max="276" width="11.75" style="446" customWidth="1"/>
    <col min="277" max="277" width="0" style="446" hidden="1" customWidth="1"/>
    <col min="278" max="278" width="3.75" style="446" customWidth="1"/>
    <col min="279" max="279" width="11.125" style="446" bestFit="1" customWidth="1"/>
    <col min="280" max="281" width="10.625" style="446"/>
    <col min="282" max="282" width="13.375" style="446" customWidth="1"/>
    <col min="283" max="502" width="10.625" style="446"/>
    <col min="503" max="510" width="0" style="446" hidden="1" customWidth="1"/>
    <col min="511" max="513" width="3.75" style="446" customWidth="1"/>
    <col min="514" max="514" width="12.75" style="446" customWidth="1"/>
    <col min="515" max="515" width="47.375" style="446" customWidth="1"/>
    <col min="516" max="516" width="5.625" style="446" customWidth="1"/>
    <col min="517" max="518" width="3.75" style="446" customWidth="1"/>
    <col min="519" max="519" width="22" style="446" customWidth="1"/>
    <col min="520" max="520" width="5.625" style="446" customWidth="1"/>
    <col min="521" max="522" width="3.75" style="446" customWidth="1"/>
    <col min="523" max="523" width="22" style="446" customWidth="1"/>
    <col min="524" max="524" width="5.625" style="446" customWidth="1"/>
    <col min="525" max="526" width="3.75" style="446" customWidth="1"/>
    <col min="527" max="527" width="22" style="446" customWidth="1"/>
    <col min="528" max="529" width="15.75" style="446" customWidth="1"/>
    <col min="530" max="530" width="11.75" style="446" customWidth="1"/>
    <col min="531" max="531" width="6.375" style="446" bestFit="1" customWidth="1"/>
    <col min="532" max="532" width="11.75" style="446" customWidth="1"/>
    <col min="533" max="533" width="0" style="446" hidden="1" customWidth="1"/>
    <col min="534" max="534" width="3.75" style="446" customWidth="1"/>
    <col min="535" max="535" width="11.125" style="446" bestFit="1" customWidth="1"/>
    <col min="536" max="537" width="10.625" style="446"/>
    <col min="538" max="538" width="13.375" style="446" customWidth="1"/>
    <col min="539" max="758" width="10.625" style="446"/>
    <col min="759" max="766" width="0" style="446" hidden="1" customWidth="1"/>
    <col min="767" max="769" width="3.75" style="446" customWidth="1"/>
    <col min="770" max="770" width="12.75" style="446" customWidth="1"/>
    <col min="771" max="771" width="47.375" style="446" customWidth="1"/>
    <col min="772" max="772" width="5.625" style="446" customWidth="1"/>
    <col min="773" max="774" width="3.75" style="446" customWidth="1"/>
    <col min="775" max="775" width="22" style="446" customWidth="1"/>
    <col min="776" max="776" width="5.625" style="446" customWidth="1"/>
    <col min="777" max="778" width="3.75" style="446" customWidth="1"/>
    <col min="779" max="779" width="22" style="446" customWidth="1"/>
    <col min="780" max="780" width="5.625" style="446" customWidth="1"/>
    <col min="781" max="782" width="3.75" style="446" customWidth="1"/>
    <col min="783" max="783" width="22" style="446" customWidth="1"/>
    <col min="784" max="785" width="15.75" style="446" customWidth="1"/>
    <col min="786" max="786" width="11.75" style="446" customWidth="1"/>
    <col min="787" max="787" width="6.375" style="446" bestFit="1" customWidth="1"/>
    <col min="788" max="788" width="11.75" style="446" customWidth="1"/>
    <col min="789" max="789" width="0" style="446" hidden="1" customWidth="1"/>
    <col min="790" max="790" width="3.75" style="446" customWidth="1"/>
    <col min="791" max="791" width="11.125" style="446" bestFit="1" customWidth="1"/>
    <col min="792" max="793" width="10.625" style="446"/>
    <col min="794" max="794" width="13.375" style="446" customWidth="1"/>
    <col min="795" max="1014" width="10.625" style="446"/>
    <col min="1015" max="1022" width="0" style="446" hidden="1" customWidth="1"/>
    <col min="1023" max="1025" width="3.75" style="446" customWidth="1"/>
    <col min="1026" max="1026" width="12.75" style="446" customWidth="1"/>
    <col min="1027" max="1027" width="47.375" style="446" customWidth="1"/>
    <col min="1028" max="1028" width="5.625" style="446" customWidth="1"/>
    <col min="1029" max="1030" width="3.75" style="446" customWidth="1"/>
    <col min="1031" max="1031" width="22" style="446" customWidth="1"/>
    <col min="1032" max="1032" width="5.625" style="446" customWidth="1"/>
    <col min="1033" max="1034" width="3.75" style="446" customWidth="1"/>
    <col min="1035" max="1035" width="22" style="446" customWidth="1"/>
    <col min="1036" max="1036" width="5.625" style="446" customWidth="1"/>
    <col min="1037" max="1038" width="3.75" style="446" customWidth="1"/>
    <col min="1039" max="1039" width="22" style="446" customWidth="1"/>
    <col min="1040" max="1041" width="15.75" style="446" customWidth="1"/>
    <col min="1042" max="1042" width="11.75" style="446" customWidth="1"/>
    <col min="1043" max="1043" width="6.375" style="446" bestFit="1" customWidth="1"/>
    <col min="1044" max="1044" width="11.75" style="446" customWidth="1"/>
    <col min="1045" max="1045" width="0" style="446" hidden="1" customWidth="1"/>
    <col min="1046" max="1046" width="3.75" style="446" customWidth="1"/>
    <col min="1047" max="1047" width="11.125" style="446" bestFit="1" customWidth="1"/>
    <col min="1048" max="1049" width="10.625" style="446"/>
    <col min="1050" max="1050" width="13.375" style="446" customWidth="1"/>
    <col min="1051" max="1270" width="10.625" style="446"/>
    <col min="1271" max="1278" width="0" style="446" hidden="1" customWidth="1"/>
    <col min="1279" max="1281" width="3.75" style="446" customWidth="1"/>
    <col min="1282" max="1282" width="12.75" style="446" customWidth="1"/>
    <col min="1283" max="1283" width="47.375" style="446" customWidth="1"/>
    <col min="1284" max="1284" width="5.625" style="446" customWidth="1"/>
    <col min="1285" max="1286" width="3.75" style="446" customWidth="1"/>
    <col min="1287" max="1287" width="22" style="446" customWidth="1"/>
    <col min="1288" max="1288" width="5.625" style="446" customWidth="1"/>
    <col min="1289" max="1290" width="3.75" style="446" customWidth="1"/>
    <col min="1291" max="1291" width="22" style="446" customWidth="1"/>
    <col min="1292" max="1292" width="5.625" style="446" customWidth="1"/>
    <col min="1293" max="1294" width="3.75" style="446" customWidth="1"/>
    <col min="1295" max="1295" width="22" style="446" customWidth="1"/>
    <col min="1296" max="1297" width="15.75" style="446" customWidth="1"/>
    <col min="1298" max="1298" width="11.75" style="446" customWidth="1"/>
    <col min="1299" max="1299" width="6.375" style="446" bestFit="1" customWidth="1"/>
    <col min="1300" max="1300" width="11.75" style="446" customWidth="1"/>
    <col min="1301" max="1301" width="0" style="446" hidden="1" customWidth="1"/>
    <col min="1302" max="1302" width="3.75" style="446" customWidth="1"/>
    <col min="1303" max="1303" width="11.125" style="446" bestFit="1" customWidth="1"/>
    <col min="1304" max="1305" width="10.625" style="446"/>
    <col min="1306" max="1306" width="13.375" style="446" customWidth="1"/>
    <col min="1307" max="1526" width="10.625" style="446"/>
    <col min="1527" max="1534" width="0" style="446" hidden="1" customWidth="1"/>
    <col min="1535" max="1537" width="3.75" style="446" customWidth="1"/>
    <col min="1538" max="1538" width="12.75" style="446" customWidth="1"/>
    <col min="1539" max="1539" width="47.375" style="446" customWidth="1"/>
    <col min="1540" max="1540" width="5.625" style="446" customWidth="1"/>
    <col min="1541" max="1542" width="3.75" style="446" customWidth="1"/>
    <col min="1543" max="1543" width="22" style="446" customWidth="1"/>
    <col min="1544" max="1544" width="5.625" style="446" customWidth="1"/>
    <col min="1545" max="1546" width="3.75" style="446" customWidth="1"/>
    <col min="1547" max="1547" width="22" style="446" customWidth="1"/>
    <col min="1548" max="1548" width="5.625" style="446" customWidth="1"/>
    <col min="1549" max="1550" width="3.75" style="446" customWidth="1"/>
    <col min="1551" max="1551" width="22" style="446" customWidth="1"/>
    <col min="1552" max="1553" width="15.75" style="446" customWidth="1"/>
    <col min="1554" max="1554" width="11.75" style="446" customWidth="1"/>
    <col min="1555" max="1555" width="6.375" style="446" bestFit="1" customWidth="1"/>
    <col min="1556" max="1556" width="11.75" style="446" customWidth="1"/>
    <col min="1557" max="1557" width="0" style="446" hidden="1" customWidth="1"/>
    <col min="1558" max="1558" width="3.75" style="446" customWidth="1"/>
    <col min="1559" max="1559" width="11.125" style="446" bestFit="1" customWidth="1"/>
    <col min="1560" max="1561" width="10.625" style="446"/>
    <col min="1562" max="1562" width="13.375" style="446" customWidth="1"/>
    <col min="1563" max="1782" width="10.625" style="446"/>
    <col min="1783" max="1790" width="0" style="446" hidden="1" customWidth="1"/>
    <col min="1791" max="1793" width="3.75" style="446" customWidth="1"/>
    <col min="1794" max="1794" width="12.75" style="446" customWidth="1"/>
    <col min="1795" max="1795" width="47.375" style="446" customWidth="1"/>
    <col min="1796" max="1796" width="5.625" style="446" customWidth="1"/>
    <col min="1797" max="1798" width="3.75" style="446" customWidth="1"/>
    <col min="1799" max="1799" width="22" style="446" customWidth="1"/>
    <col min="1800" max="1800" width="5.625" style="446" customWidth="1"/>
    <col min="1801" max="1802" width="3.75" style="446" customWidth="1"/>
    <col min="1803" max="1803" width="22" style="446" customWidth="1"/>
    <col min="1804" max="1804" width="5.625" style="446" customWidth="1"/>
    <col min="1805" max="1806" width="3.75" style="446" customWidth="1"/>
    <col min="1807" max="1807" width="22" style="446" customWidth="1"/>
    <col min="1808" max="1809" width="15.75" style="446" customWidth="1"/>
    <col min="1810" max="1810" width="11.75" style="446" customWidth="1"/>
    <col min="1811" max="1811" width="6.375" style="446" bestFit="1" customWidth="1"/>
    <col min="1812" max="1812" width="11.75" style="446" customWidth="1"/>
    <col min="1813" max="1813" width="0" style="446" hidden="1" customWidth="1"/>
    <col min="1814" max="1814" width="3.75" style="446" customWidth="1"/>
    <col min="1815" max="1815" width="11.125" style="446" bestFit="1" customWidth="1"/>
    <col min="1816" max="1817" width="10.625" style="446"/>
    <col min="1818" max="1818" width="13.375" style="446" customWidth="1"/>
    <col min="1819" max="2038" width="10.625" style="446"/>
    <col min="2039" max="2046" width="0" style="446" hidden="1" customWidth="1"/>
    <col min="2047" max="2049" width="3.75" style="446" customWidth="1"/>
    <col min="2050" max="2050" width="12.75" style="446" customWidth="1"/>
    <col min="2051" max="2051" width="47.375" style="446" customWidth="1"/>
    <col min="2052" max="2052" width="5.625" style="446" customWidth="1"/>
    <col min="2053" max="2054" width="3.75" style="446" customWidth="1"/>
    <col min="2055" max="2055" width="22" style="446" customWidth="1"/>
    <col min="2056" max="2056" width="5.625" style="446" customWidth="1"/>
    <col min="2057" max="2058" width="3.75" style="446" customWidth="1"/>
    <col min="2059" max="2059" width="22" style="446" customWidth="1"/>
    <col min="2060" max="2060" width="5.625" style="446" customWidth="1"/>
    <col min="2061" max="2062" width="3.75" style="446" customWidth="1"/>
    <col min="2063" max="2063" width="22" style="446" customWidth="1"/>
    <col min="2064" max="2065" width="15.75" style="446" customWidth="1"/>
    <col min="2066" max="2066" width="11.75" style="446" customWidth="1"/>
    <col min="2067" max="2067" width="6.375" style="446" bestFit="1" customWidth="1"/>
    <col min="2068" max="2068" width="11.75" style="446" customWidth="1"/>
    <col min="2069" max="2069" width="0" style="446" hidden="1" customWidth="1"/>
    <col min="2070" max="2070" width="3.75" style="446" customWidth="1"/>
    <col min="2071" max="2071" width="11.125" style="446" bestFit="1" customWidth="1"/>
    <col min="2072" max="2073" width="10.625" style="446"/>
    <col min="2074" max="2074" width="13.375" style="446" customWidth="1"/>
    <col min="2075" max="2294" width="10.625" style="446"/>
    <col min="2295" max="2302" width="0" style="446" hidden="1" customWidth="1"/>
    <col min="2303" max="2305" width="3.75" style="446" customWidth="1"/>
    <col min="2306" max="2306" width="12.75" style="446" customWidth="1"/>
    <col min="2307" max="2307" width="47.375" style="446" customWidth="1"/>
    <col min="2308" max="2308" width="5.625" style="446" customWidth="1"/>
    <col min="2309" max="2310" width="3.75" style="446" customWidth="1"/>
    <col min="2311" max="2311" width="22" style="446" customWidth="1"/>
    <col min="2312" max="2312" width="5.625" style="446" customWidth="1"/>
    <col min="2313" max="2314" width="3.75" style="446" customWidth="1"/>
    <col min="2315" max="2315" width="22" style="446" customWidth="1"/>
    <col min="2316" max="2316" width="5.625" style="446" customWidth="1"/>
    <col min="2317" max="2318" width="3.75" style="446" customWidth="1"/>
    <col min="2319" max="2319" width="22" style="446" customWidth="1"/>
    <col min="2320" max="2321" width="15.75" style="446" customWidth="1"/>
    <col min="2322" max="2322" width="11.75" style="446" customWidth="1"/>
    <col min="2323" max="2323" width="6.375" style="446" bestFit="1" customWidth="1"/>
    <col min="2324" max="2324" width="11.75" style="446" customWidth="1"/>
    <col min="2325" max="2325" width="0" style="446" hidden="1" customWidth="1"/>
    <col min="2326" max="2326" width="3.75" style="446" customWidth="1"/>
    <col min="2327" max="2327" width="11.125" style="446" bestFit="1" customWidth="1"/>
    <col min="2328" max="2329" width="10.625" style="446"/>
    <col min="2330" max="2330" width="13.375" style="446" customWidth="1"/>
    <col min="2331" max="2550" width="10.625" style="446"/>
    <col min="2551" max="2558" width="0" style="446" hidden="1" customWidth="1"/>
    <col min="2559" max="2561" width="3.75" style="446" customWidth="1"/>
    <col min="2562" max="2562" width="12.75" style="446" customWidth="1"/>
    <col min="2563" max="2563" width="47.375" style="446" customWidth="1"/>
    <col min="2564" max="2564" width="5.625" style="446" customWidth="1"/>
    <col min="2565" max="2566" width="3.75" style="446" customWidth="1"/>
    <col min="2567" max="2567" width="22" style="446" customWidth="1"/>
    <col min="2568" max="2568" width="5.625" style="446" customWidth="1"/>
    <col min="2569" max="2570" width="3.75" style="446" customWidth="1"/>
    <col min="2571" max="2571" width="22" style="446" customWidth="1"/>
    <col min="2572" max="2572" width="5.625" style="446" customWidth="1"/>
    <col min="2573" max="2574" width="3.75" style="446" customWidth="1"/>
    <col min="2575" max="2575" width="22" style="446" customWidth="1"/>
    <col min="2576" max="2577" width="15.75" style="446" customWidth="1"/>
    <col min="2578" max="2578" width="11.75" style="446" customWidth="1"/>
    <col min="2579" max="2579" width="6.375" style="446" bestFit="1" customWidth="1"/>
    <col min="2580" max="2580" width="11.75" style="446" customWidth="1"/>
    <col min="2581" max="2581" width="0" style="446" hidden="1" customWidth="1"/>
    <col min="2582" max="2582" width="3.75" style="446" customWidth="1"/>
    <col min="2583" max="2583" width="11.125" style="446" bestFit="1" customWidth="1"/>
    <col min="2584" max="2585" width="10.625" style="446"/>
    <col min="2586" max="2586" width="13.375" style="446" customWidth="1"/>
    <col min="2587" max="2806" width="10.625" style="446"/>
    <col min="2807" max="2814" width="0" style="446" hidden="1" customWidth="1"/>
    <col min="2815" max="2817" width="3.75" style="446" customWidth="1"/>
    <col min="2818" max="2818" width="12.75" style="446" customWidth="1"/>
    <col min="2819" max="2819" width="47.375" style="446" customWidth="1"/>
    <col min="2820" max="2820" width="5.625" style="446" customWidth="1"/>
    <col min="2821" max="2822" width="3.75" style="446" customWidth="1"/>
    <col min="2823" max="2823" width="22" style="446" customWidth="1"/>
    <col min="2824" max="2824" width="5.625" style="446" customWidth="1"/>
    <col min="2825" max="2826" width="3.75" style="446" customWidth="1"/>
    <col min="2827" max="2827" width="22" style="446" customWidth="1"/>
    <col min="2828" max="2828" width="5.625" style="446" customWidth="1"/>
    <col min="2829" max="2830" width="3.75" style="446" customWidth="1"/>
    <col min="2831" max="2831" width="22" style="446" customWidth="1"/>
    <col min="2832" max="2833" width="15.75" style="446" customWidth="1"/>
    <col min="2834" max="2834" width="11.75" style="446" customWidth="1"/>
    <col min="2835" max="2835" width="6.375" style="446" bestFit="1" customWidth="1"/>
    <col min="2836" max="2836" width="11.75" style="446" customWidth="1"/>
    <col min="2837" max="2837" width="0" style="446" hidden="1" customWidth="1"/>
    <col min="2838" max="2838" width="3.75" style="446" customWidth="1"/>
    <col min="2839" max="2839" width="11.125" style="446" bestFit="1" customWidth="1"/>
    <col min="2840" max="2841" width="10.625" style="446"/>
    <col min="2842" max="2842" width="13.375" style="446" customWidth="1"/>
    <col min="2843" max="3062" width="10.625" style="446"/>
    <col min="3063" max="3070" width="0" style="446" hidden="1" customWidth="1"/>
    <col min="3071" max="3073" width="3.75" style="446" customWidth="1"/>
    <col min="3074" max="3074" width="12.75" style="446" customWidth="1"/>
    <col min="3075" max="3075" width="47.375" style="446" customWidth="1"/>
    <col min="3076" max="3076" width="5.625" style="446" customWidth="1"/>
    <col min="3077" max="3078" width="3.75" style="446" customWidth="1"/>
    <col min="3079" max="3079" width="22" style="446" customWidth="1"/>
    <col min="3080" max="3080" width="5.625" style="446" customWidth="1"/>
    <col min="3081" max="3082" width="3.75" style="446" customWidth="1"/>
    <col min="3083" max="3083" width="22" style="446" customWidth="1"/>
    <col min="3084" max="3084" width="5.625" style="446" customWidth="1"/>
    <col min="3085" max="3086" width="3.75" style="446" customWidth="1"/>
    <col min="3087" max="3087" width="22" style="446" customWidth="1"/>
    <col min="3088" max="3089" width="15.75" style="446" customWidth="1"/>
    <col min="3090" max="3090" width="11.75" style="446" customWidth="1"/>
    <col min="3091" max="3091" width="6.375" style="446" bestFit="1" customWidth="1"/>
    <col min="3092" max="3092" width="11.75" style="446" customWidth="1"/>
    <col min="3093" max="3093" width="0" style="446" hidden="1" customWidth="1"/>
    <col min="3094" max="3094" width="3.75" style="446" customWidth="1"/>
    <col min="3095" max="3095" width="11.125" style="446" bestFit="1" customWidth="1"/>
    <col min="3096" max="3097" width="10.625" style="446"/>
    <col min="3098" max="3098" width="13.375" style="446" customWidth="1"/>
    <col min="3099" max="3318" width="10.625" style="446"/>
    <col min="3319" max="3326" width="0" style="446" hidden="1" customWidth="1"/>
    <col min="3327" max="3329" width="3.75" style="446" customWidth="1"/>
    <col min="3330" max="3330" width="12.75" style="446" customWidth="1"/>
    <col min="3331" max="3331" width="47.375" style="446" customWidth="1"/>
    <col min="3332" max="3332" width="5.625" style="446" customWidth="1"/>
    <col min="3333" max="3334" width="3.75" style="446" customWidth="1"/>
    <col min="3335" max="3335" width="22" style="446" customWidth="1"/>
    <col min="3336" max="3336" width="5.625" style="446" customWidth="1"/>
    <col min="3337" max="3338" width="3.75" style="446" customWidth="1"/>
    <col min="3339" max="3339" width="22" style="446" customWidth="1"/>
    <col min="3340" max="3340" width="5.625" style="446" customWidth="1"/>
    <col min="3341" max="3342" width="3.75" style="446" customWidth="1"/>
    <col min="3343" max="3343" width="22" style="446" customWidth="1"/>
    <col min="3344" max="3345" width="15.75" style="446" customWidth="1"/>
    <col min="3346" max="3346" width="11.75" style="446" customWidth="1"/>
    <col min="3347" max="3347" width="6.375" style="446" bestFit="1" customWidth="1"/>
    <col min="3348" max="3348" width="11.75" style="446" customWidth="1"/>
    <col min="3349" max="3349" width="0" style="446" hidden="1" customWidth="1"/>
    <col min="3350" max="3350" width="3.75" style="446" customWidth="1"/>
    <col min="3351" max="3351" width="11.125" style="446" bestFit="1" customWidth="1"/>
    <col min="3352" max="3353" width="10.625" style="446"/>
    <col min="3354" max="3354" width="13.375" style="446" customWidth="1"/>
    <col min="3355" max="3574" width="10.625" style="446"/>
    <col min="3575" max="3582" width="0" style="446" hidden="1" customWidth="1"/>
    <col min="3583" max="3585" width="3.75" style="446" customWidth="1"/>
    <col min="3586" max="3586" width="12.75" style="446" customWidth="1"/>
    <col min="3587" max="3587" width="47.375" style="446" customWidth="1"/>
    <col min="3588" max="3588" width="5.625" style="446" customWidth="1"/>
    <col min="3589" max="3590" width="3.75" style="446" customWidth="1"/>
    <col min="3591" max="3591" width="22" style="446" customWidth="1"/>
    <col min="3592" max="3592" width="5.625" style="446" customWidth="1"/>
    <col min="3593" max="3594" width="3.75" style="446" customWidth="1"/>
    <col min="3595" max="3595" width="22" style="446" customWidth="1"/>
    <col min="3596" max="3596" width="5.625" style="446" customWidth="1"/>
    <col min="3597" max="3598" width="3.75" style="446" customWidth="1"/>
    <col min="3599" max="3599" width="22" style="446" customWidth="1"/>
    <col min="3600" max="3601" width="15.75" style="446" customWidth="1"/>
    <col min="3602" max="3602" width="11.75" style="446" customWidth="1"/>
    <col min="3603" max="3603" width="6.375" style="446" bestFit="1" customWidth="1"/>
    <col min="3604" max="3604" width="11.75" style="446" customWidth="1"/>
    <col min="3605" max="3605" width="0" style="446" hidden="1" customWidth="1"/>
    <col min="3606" max="3606" width="3.75" style="446" customWidth="1"/>
    <col min="3607" max="3607" width="11.125" style="446" bestFit="1" customWidth="1"/>
    <col min="3608" max="3609" width="10.625" style="446"/>
    <col min="3610" max="3610" width="13.375" style="446" customWidth="1"/>
    <col min="3611" max="3830" width="10.625" style="446"/>
    <col min="3831" max="3838" width="0" style="446" hidden="1" customWidth="1"/>
    <col min="3839" max="3841" width="3.75" style="446" customWidth="1"/>
    <col min="3842" max="3842" width="12.75" style="446" customWidth="1"/>
    <col min="3843" max="3843" width="47.375" style="446" customWidth="1"/>
    <col min="3844" max="3844" width="5.625" style="446" customWidth="1"/>
    <col min="3845" max="3846" width="3.75" style="446" customWidth="1"/>
    <col min="3847" max="3847" width="22" style="446" customWidth="1"/>
    <col min="3848" max="3848" width="5.625" style="446" customWidth="1"/>
    <col min="3849" max="3850" width="3.75" style="446" customWidth="1"/>
    <col min="3851" max="3851" width="22" style="446" customWidth="1"/>
    <col min="3852" max="3852" width="5.625" style="446" customWidth="1"/>
    <col min="3853" max="3854" width="3.75" style="446" customWidth="1"/>
    <col min="3855" max="3855" width="22" style="446" customWidth="1"/>
    <col min="3856" max="3857" width="15.75" style="446" customWidth="1"/>
    <col min="3858" max="3858" width="11.75" style="446" customWidth="1"/>
    <col min="3859" max="3859" width="6.375" style="446" bestFit="1" customWidth="1"/>
    <col min="3860" max="3860" width="11.75" style="446" customWidth="1"/>
    <col min="3861" max="3861" width="0" style="446" hidden="1" customWidth="1"/>
    <col min="3862" max="3862" width="3.75" style="446" customWidth="1"/>
    <col min="3863" max="3863" width="11.125" style="446" bestFit="1" customWidth="1"/>
    <col min="3864" max="3865" width="10.625" style="446"/>
    <col min="3866" max="3866" width="13.375" style="446" customWidth="1"/>
    <col min="3867" max="4086" width="10.625" style="446"/>
    <col min="4087" max="4094" width="0" style="446" hidden="1" customWidth="1"/>
    <col min="4095" max="4097" width="3.75" style="446" customWidth="1"/>
    <col min="4098" max="4098" width="12.75" style="446" customWidth="1"/>
    <col min="4099" max="4099" width="47.375" style="446" customWidth="1"/>
    <col min="4100" max="4100" width="5.625" style="446" customWidth="1"/>
    <col min="4101" max="4102" width="3.75" style="446" customWidth="1"/>
    <col min="4103" max="4103" width="22" style="446" customWidth="1"/>
    <col min="4104" max="4104" width="5.625" style="446" customWidth="1"/>
    <col min="4105" max="4106" width="3.75" style="446" customWidth="1"/>
    <col min="4107" max="4107" width="22" style="446" customWidth="1"/>
    <col min="4108" max="4108" width="5.625" style="446" customWidth="1"/>
    <col min="4109" max="4110" width="3.75" style="446" customWidth="1"/>
    <col min="4111" max="4111" width="22" style="446" customWidth="1"/>
    <col min="4112" max="4113" width="15.75" style="446" customWidth="1"/>
    <col min="4114" max="4114" width="11.75" style="446" customWidth="1"/>
    <col min="4115" max="4115" width="6.375" style="446" bestFit="1" customWidth="1"/>
    <col min="4116" max="4116" width="11.75" style="446" customWidth="1"/>
    <col min="4117" max="4117" width="0" style="446" hidden="1" customWidth="1"/>
    <col min="4118" max="4118" width="3.75" style="446" customWidth="1"/>
    <col min="4119" max="4119" width="11.125" style="446" bestFit="1" customWidth="1"/>
    <col min="4120" max="4121" width="10.625" style="446"/>
    <col min="4122" max="4122" width="13.375" style="446" customWidth="1"/>
    <col min="4123" max="4342" width="10.625" style="446"/>
    <col min="4343" max="4350" width="0" style="446" hidden="1" customWidth="1"/>
    <col min="4351" max="4353" width="3.75" style="446" customWidth="1"/>
    <col min="4354" max="4354" width="12.75" style="446" customWidth="1"/>
    <col min="4355" max="4355" width="47.375" style="446" customWidth="1"/>
    <col min="4356" max="4356" width="5.625" style="446" customWidth="1"/>
    <col min="4357" max="4358" width="3.75" style="446" customWidth="1"/>
    <col min="4359" max="4359" width="22" style="446" customWidth="1"/>
    <col min="4360" max="4360" width="5.625" style="446" customWidth="1"/>
    <col min="4361" max="4362" width="3.75" style="446" customWidth="1"/>
    <col min="4363" max="4363" width="22" style="446" customWidth="1"/>
    <col min="4364" max="4364" width="5.625" style="446" customWidth="1"/>
    <col min="4365" max="4366" width="3.75" style="446" customWidth="1"/>
    <col min="4367" max="4367" width="22" style="446" customWidth="1"/>
    <col min="4368" max="4369" width="15.75" style="446" customWidth="1"/>
    <col min="4370" max="4370" width="11.75" style="446" customWidth="1"/>
    <col min="4371" max="4371" width="6.375" style="446" bestFit="1" customWidth="1"/>
    <col min="4372" max="4372" width="11.75" style="446" customWidth="1"/>
    <col min="4373" max="4373" width="0" style="446" hidden="1" customWidth="1"/>
    <col min="4374" max="4374" width="3.75" style="446" customWidth="1"/>
    <col min="4375" max="4375" width="11.125" style="446" bestFit="1" customWidth="1"/>
    <col min="4376" max="4377" width="10.625" style="446"/>
    <col min="4378" max="4378" width="13.375" style="446" customWidth="1"/>
    <col min="4379" max="4598" width="10.625" style="446"/>
    <col min="4599" max="4606" width="0" style="446" hidden="1" customWidth="1"/>
    <col min="4607" max="4609" width="3.75" style="446" customWidth="1"/>
    <col min="4610" max="4610" width="12.75" style="446" customWidth="1"/>
    <col min="4611" max="4611" width="47.375" style="446" customWidth="1"/>
    <col min="4612" max="4612" width="5.625" style="446" customWidth="1"/>
    <col min="4613" max="4614" width="3.75" style="446" customWidth="1"/>
    <col min="4615" max="4615" width="22" style="446" customWidth="1"/>
    <col min="4616" max="4616" width="5.625" style="446" customWidth="1"/>
    <col min="4617" max="4618" width="3.75" style="446" customWidth="1"/>
    <col min="4619" max="4619" width="22" style="446" customWidth="1"/>
    <col min="4620" max="4620" width="5.625" style="446" customWidth="1"/>
    <col min="4621" max="4622" width="3.75" style="446" customWidth="1"/>
    <col min="4623" max="4623" width="22" style="446" customWidth="1"/>
    <col min="4624" max="4625" width="15.75" style="446" customWidth="1"/>
    <col min="4626" max="4626" width="11.75" style="446" customWidth="1"/>
    <col min="4627" max="4627" width="6.375" style="446" bestFit="1" customWidth="1"/>
    <col min="4628" max="4628" width="11.75" style="446" customWidth="1"/>
    <col min="4629" max="4629" width="0" style="446" hidden="1" customWidth="1"/>
    <col min="4630" max="4630" width="3.75" style="446" customWidth="1"/>
    <col min="4631" max="4631" width="11.125" style="446" bestFit="1" customWidth="1"/>
    <col min="4632" max="4633" width="10.625" style="446"/>
    <col min="4634" max="4634" width="13.375" style="446" customWidth="1"/>
    <col min="4635" max="4854" width="10.625" style="446"/>
    <col min="4855" max="4862" width="0" style="446" hidden="1" customWidth="1"/>
    <col min="4863" max="4865" width="3.75" style="446" customWidth="1"/>
    <col min="4866" max="4866" width="12.75" style="446" customWidth="1"/>
    <col min="4867" max="4867" width="47.375" style="446" customWidth="1"/>
    <col min="4868" max="4868" width="5.625" style="446" customWidth="1"/>
    <col min="4869" max="4870" width="3.75" style="446" customWidth="1"/>
    <col min="4871" max="4871" width="22" style="446" customWidth="1"/>
    <col min="4872" max="4872" width="5.625" style="446" customWidth="1"/>
    <col min="4873" max="4874" width="3.75" style="446" customWidth="1"/>
    <col min="4875" max="4875" width="22" style="446" customWidth="1"/>
    <col min="4876" max="4876" width="5.625" style="446" customWidth="1"/>
    <col min="4877" max="4878" width="3.75" style="446" customWidth="1"/>
    <col min="4879" max="4879" width="22" style="446" customWidth="1"/>
    <col min="4880" max="4881" width="15.75" style="446" customWidth="1"/>
    <col min="4882" max="4882" width="11.75" style="446" customWidth="1"/>
    <col min="4883" max="4883" width="6.375" style="446" bestFit="1" customWidth="1"/>
    <col min="4884" max="4884" width="11.75" style="446" customWidth="1"/>
    <col min="4885" max="4885" width="0" style="446" hidden="1" customWidth="1"/>
    <col min="4886" max="4886" width="3.75" style="446" customWidth="1"/>
    <col min="4887" max="4887" width="11.125" style="446" bestFit="1" customWidth="1"/>
    <col min="4888" max="4889" width="10.625" style="446"/>
    <col min="4890" max="4890" width="13.375" style="446" customWidth="1"/>
    <col min="4891" max="5110" width="10.625" style="446"/>
    <col min="5111" max="5118" width="0" style="446" hidden="1" customWidth="1"/>
    <col min="5119" max="5121" width="3.75" style="446" customWidth="1"/>
    <col min="5122" max="5122" width="12.75" style="446" customWidth="1"/>
    <col min="5123" max="5123" width="47.375" style="446" customWidth="1"/>
    <col min="5124" max="5124" width="5.625" style="446" customWidth="1"/>
    <col min="5125" max="5126" width="3.75" style="446" customWidth="1"/>
    <col min="5127" max="5127" width="22" style="446" customWidth="1"/>
    <col min="5128" max="5128" width="5.625" style="446" customWidth="1"/>
    <col min="5129" max="5130" width="3.75" style="446" customWidth="1"/>
    <col min="5131" max="5131" width="22" style="446" customWidth="1"/>
    <col min="5132" max="5132" width="5.625" style="446" customWidth="1"/>
    <col min="5133" max="5134" width="3.75" style="446" customWidth="1"/>
    <col min="5135" max="5135" width="22" style="446" customWidth="1"/>
    <col min="5136" max="5137" width="15.75" style="446" customWidth="1"/>
    <col min="5138" max="5138" width="11.75" style="446" customWidth="1"/>
    <col min="5139" max="5139" width="6.375" style="446" bestFit="1" customWidth="1"/>
    <col min="5140" max="5140" width="11.75" style="446" customWidth="1"/>
    <col min="5141" max="5141" width="0" style="446" hidden="1" customWidth="1"/>
    <col min="5142" max="5142" width="3.75" style="446" customWidth="1"/>
    <col min="5143" max="5143" width="11.125" style="446" bestFit="1" customWidth="1"/>
    <col min="5144" max="5145" width="10.625" style="446"/>
    <col min="5146" max="5146" width="13.375" style="446" customWidth="1"/>
    <col min="5147" max="5366" width="10.625" style="446"/>
    <col min="5367" max="5374" width="0" style="446" hidden="1" customWidth="1"/>
    <col min="5375" max="5377" width="3.75" style="446" customWidth="1"/>
    <col min="5378" max="5378" width="12.75" style="446" customWidth="1"/>
    <col min="5379" max="5379" width="47.375" style="446" customWidth="1"/>
    <col min="5380" max="5380" width="5.625" style="446" customWidth="1"/>
    <col min="5381" max="5382" width="3.75" style="446" customWidth="1"/>
    <col min="5383" max="5383" width="22" style="446" customWidth="1"/>
    <col min="5384" max="5384" width="5.625" style="446" customWidth="1"/>
    <col min="5385" max="5386" width="3.75" style="446" customWidth="1"/>
    <col min="5387" max="5387" width="22" style="446" customWidth="1"/>
    <col min="5388" max="5388" width="5.625" style="446" customWidth="1"/>
    <col min="5389" max="5390" width="3.75" style="446" customWidth="1"/>
    <col min="5391" max="5391" width="22" style="446" customWidth="1"/>
    <col min="5392" max="5393" width="15.75" style="446" customWidth="1"/>
    <col min="5394" max="5394" width="11.75" style="446" customWidth="1"/>
    <col min="5395" max="5395" width="6.375" style="446" bestFit="1" customWidth="1"/>
    <col min="5396" max="5396" width="11.75" style="446" customWidth="1"/>
    <col min="5397" max="5397" width="0" style="446" hidden="1" customWidth="1"/>
    <col min="5398" max="5398" width="3.75" style="446" customWidth="1"/>
    <col min="5399" max="5399" width="11.125" style="446" bestFit="1" customWidth="1"/>
    <col min="5400" max="5401" width="10.625" style="446"/>
    <col min="5402" max="5402" width="13.375" style="446" customWidth="1"/>
    <col min="5403" max="5622" width="10.625" style="446"/>
    <col min="5623" max="5630" width="0" style="446" hidden="1" customWidth="1"/>
    <col min="5631" max="5633" width="3.75" style="446" customWidth="1"/>
    <col min="5634" max="5634" width="12.75" style="446" customWidth="1"/>
    <col min="5635" max="5635" width="47.375" style="446" customWidth="1"/>
    <col min="5636" max="5636" width="5.625" style="446" customWidth="1"/>
    <col min="5637" max="5638" width="3.75" style="446" customWidth="1"/>
    <col min="5639" max="5639" width="22" style="446" customWidth="1"/>
    <col min="5640" max="5640" width="5.625" style="446" customWidth="1"/>
    <col min="5641" max="5642" width="3.75" style="446" customWidth="1"/>
    <col min="5643" max="5643" width="22" style="446" customWidth="1"/>
    <col min="5644" max="5644" width="5.625" style="446" customWidth="1"/>
    <col min="5645" max="5646" width="3.75" style="446" customWidth="1"/>
    <col min="5647" max="5647" width="22" style="446" customWidth="1"/>
    <col min="5648" max="5649" width="15.75" style="446" customWidth="1"/>
    <col min="5650" max="5650" width="11.75" style="446" customWidth="1"/>
    <col min="5651" max="5651" width="6.375" style="446" bestFit="1" customWidth="1"/>
    <col min="5652" max="5652" width="11.75" style="446" customWidth="1"/>
    <col min="5653" max="5653" width="0" style="446" hidden="1" customWidth="1"/>
    <col min="5654" max="5654" width="3.75" style="446" customWidth="1"/>
    <col min="5655" max="5655" width="11.125" style="446" bestFit="1" customWidth="1"/>
    <col min="5656" max="5657" width="10.625" style="446"/>
    <col min="5658" max="5658" width="13.375" style="446" customWidth="1"/>
    <col min="5659" max="5878" width="10.625" style="446"/>
    <col min="5879" max="5886" width="0" style="446" hidden="1" customWidth="1"/>
    <col min="5887" max="5889" width="3.75" style="446" customWidth="1"/>
    <col min="5890" max="5890" width="12.75" style="446" customWidth="1"/>
    <col min="5891" max="5891" width="47.375" style="446" customWidth="1"/>
    <col min="5892" max="5892" width="5.625" style="446" customWidth="1"/>
    <col min="5893" max="5894" width="3.75" style="446" customWidth="1"/>
    <col min="5895" max="5895" width="22" style="446" customWidth="1"/>
    <col min="5896" max="5896" width="5.625" style="446" customWidth="1"/>
    <col min="5897" max="5898" width="3.75" style="446" customWidth="1"/>
    <col min="5899" max="5899" width="22" style="446" customWidth="1"/>
    <col min="5900" max="5900" width="5.625" style="446" customWidth="1"/>
    <col min="5901" max="5902" width="3.75" style="446" customWidth="1"/>
    <col min="5903" max="5903" width="22" style="446" customWidth="1"/>
    <col min="5904" max="5905" width="15.75" style="446" customWidth="1"/>
    <col min="5906" max="5906" width="11.75" style="446" customWidth="1"/>
    <col min="5907" max="5907" width="6.375" style="446" bestFit="1" customWidth="1"/>
    <col min="5908" max="5908" width="11.75" style="446" customWidth="1"/>
    <col min="5909" max="5909" width="0" style="446" hidden="1" customWidth="1"/>
    <col min="5910" max="5910" width="3.75" style="446" customWidth="1"/>
    <col min="5911" max="5911" width="11.125" style="446" bestFit="1" customWidth="1"/>
    <col min="5912" max="5913" width="10.625" style="446"/>
    <col min="5914" max="5914" width="13.375" style="446" customWidth="1"/>
    <col min="5915" max="6134" width="10.625" style="446"/>
    <col min="6135" max="6142" width="0" style="446" hidden="1" customWidth="1"/>
    <col min="6143" max="6145" width="3.75" style="446" customWidth="1"/>
    <col min="6146" max="6146" width="12.75" style="446" customWidth="1"/>
    <col min="6147" max="6147" width="47.375" style="446" customWidth="1"/>
    <col min="6148" max="6148" width="5.625" style="446" customWidth="1"/>
    <col min="6149" max="6150" width="3.75" style="446" customWidth="1"/>
    <col min="6151" max="6151" width="22" style="446" customWidth="1"/>
    <col min="6152" max="6152" width="5.625" style="446" customWidth="1"/>
    <col min="6153" max="6154" width="3.75" style="446" customWidth="1"/>
    <col min="6155" max="6155" width="22" style="446" customWidth="1"/>
    <col min="6156" max="6156" width="5.625" style="446" customWidth="1"/>
    <col min="6157" max="6158" width="3.75" style="446" customWidth="1"/>
    <col min="6159" max="6159" width="22" style="446" customWidth="1"/>
    <col min="6160" max="6161" width="15.75" style="446" customWidth="1"/>
    <col min="6162" max="6162" width="11.75" style="446" customWidth="1"/>
    <col min="6163" max="6163" width="6.375" style="446" bestFit="1" customWidth="1"/>
    <col min="6164" max="6164" width="11.75" style="446" customWidth="1"/>
    <col min="6165" max="6165" width="0" style="446" hidden="1" customWidth="1"/>
    <col min="6166" max="6166" width="3.75" style="446" customWidth="1"/>
    <col min="6167" max="6167" width="11.125" style="446" bestFit="1" customWidth="1"/>
    <col min="6168" max="6169" width="10.625" style="446"/>
    <col min="6170" max="6170" width="13.375" style="446" customWidth="1"/>
    <col min="6171" max="6390" width="10.625" style="446"/>
    <col min="6391" max="6398" width="0" style="446" hidden="1" customWidth="1"/>
    <col min="6399" max="6401" width="3.75" style="446" customWidth="1"/>
    <col min="6402" max="6402" width="12.75" style="446" customWidth="1"/>
    <col min="6403" max="6403" width="47.375" style="446" customWidth="1"/>
    <col min="6404" max="6404" width="5.625" style="446" customWidth="1"/>
    <col min="6405" max="6406" width="3.75" style="446" customWidth="1"/>
    <col min="6407" max="6407" width="22" style="446" customWidth="1"/>
    <col min="6408" max="6408" width="5.625" style="446" customWidth="1"/>
    <col min="6409" max="6410" width="3.75" style="446" customWidth="1"/>
    <col min="6411" max="6411" width="22" style="446" customWidth="1"/>
    <col min="6412" max="6412" width="5.625" style="446" customWidth="1"/>
    <col min="6413" max="6414" width="3.75" style="446" customWidth="1"/>
    <col min="6415" max="6415" width="22" style="446" customWidth="1"/>
    <col min="6416" max="6417" width="15.75" style="446" customWidth="1"/>
    <col min="6418" max="6418" width="11.75" style="446" customWidth="1"/>
    <col min="6419" max="6419" width="6.375" style="446" bestFit="1" customWidth="1"/>
    <col min="6420" max="6420" width="11.75" style="446" customWidth="1"/>
    <col min="6421" max="6421" width="0" style="446" hidden="1" customWidth="1"/>
    <col min="6422" max="6422" width="3.75" style="446" customWidth="1"/>
    <col min="6423" max="6423" width="11.125" style="446" bestFit="1" customWidth="1"/>
    <col min="6424" max="6425" width="10.625" style="446"/>
    <col min="6426" max="6426" width="13.375" style="446" customWidth="1"/>
    <col min="6427" max="6646" width="10.625" style="446"/>
    <col min="6647" max="6654" width="0" style="446" hidden="1" customWidth="1"/>
    <col min="6655" max="6657" width="3.75" style="446" customWidth="1"/>
    <col min="6658" max="6658" width="12.75" style="446" customWidth="1"/>
    <col min="6659" max="6659" width="47.375" style="446" customWidth="1"/>
    <col min="6660" max="6660" width="5.625" style="446" customWidth="1"/>
    <col min="6661" max="6662" width="3.75" style="446" customWidth="1"/>
    <col min="6663" max="6663" width="22" style="446" customWidth="1"/>
    <col min="6664" max="6664" width="5.625" style="446" customWidth="1"/>
    <col min="6665" max="6666" width="3.75" style="446" customWidth="1"/>
    <col min="6667" max="6667" width="22" style="446" customWidth="1"/>
    <col min="6668" max="6668" width="5.625" style="446" customWidth="1"/>
    <col min="6669" max="6670" width="3.75" style="446" customWidth="1"/>
    <col min="6671" max="6671" width="22" style="446" customWidth="1"/>
    <col min="6672" max="6673" width="15.75" style="446" customWidth="1"/>
    <col min="6674" max="6674" width="11.75" style="446" customWidth="1"/>
    <col min="6675" max="6675" width="6.375" style="446" bestFit="1" customWidth="1"/>
    <col min="6676" max="6676" width="11.75" style="446" customWidth="1"/>
    <col min="6677" max="6677" width="0" style="446" hidden="1" customWidth="1"/>
    <col min="6678" max="6678" width="3.75" style="446" customWidth="1"/>
    <col min="6679" max="6679" width="11.125" style="446" bestFit="1" customWidth="1"/>
    <col min="6680" max="6681" width="10.625" style="446"/>
    <col min="6682" max="6682" width="13.375" style="446" customWidth="1"/>
    <col min="6683" max="6902" width="10.625" style="446"/>
    <col min="6903" max="6910" width="0" style="446" hidden="1" customWidth="1"/>
    <col min="6911" max="6913" width="3.75" style="446" customWidth="1"/>
    <col min="6914" max="6914" width="12.75" style="446" customWidth="1"/>
    <col min="6915" max="6915" width="47.375" style="446" customWidth="1"/>
    <col min="6916" max="6916" width="5.625" style="446" customWidth="1"/>
    <col min="6917" max="6918" width="3.75" style="446" customWidth="1"/>
    <col min="6919" max="6919" width="22" style="446" customWidth="1"/>
    <col min="6920" max="6920" width="5.625" style="446" customWidth="1"/>
    <col min="6921" max="6922" width="3.75" style="446" customWidth="1"/>
    <col min="6923" max="6923" width="22" style="446" customWidth="1"/>
    <col min="6924" max="6924" width="5.625" style="446" customWidth="1"/>
    <col min="6925" max="6926" width="3.75" style="446" customWidth="1"/>
    <col min="6927" max="6927" width="22" style="446" customWidth="1"/>
    <col min="6928" max="6929" width="15.75" style="446" customWidth="1"/>
    <col min="6930" max="6930" width="11.75" style="446" customWidth="1"/>
    <col min="6931" max="6931" width="6.375" style="446" bestFit="1" customWidth="1"/>
    <col min="6932" max="6932" width="11.75" style="446" customWidth="1"/>
    <col min="6933" max="6933" width="0" style="446" hidden="1" customWidth="1"/>
    <col min="6934" max="6934" width="3.75" style="446" customWidth="1"/>
    <col min="6935" max="6935" width="11.125" style="446" bestFit="1" customWidth="1"/>
    <col min="6936" max="6937" width="10.625" style="446"/>
    <col min="6938" max="6938" width="13.375" style="446" customWidth="1"/>
    <col min="6939" max="7158" width="10.625" style="446"/>
    <col min="7159" max="7166" width="0" style="446" hidden="1" customWidth="1"/>
    <col min="7167" max="7169" width="3.75" style="446" customWidth="1"/>
    <col min="7170" max="7170" width="12.75" style="446" customWidth="1"/>
    <col min="7171" max="7171" width="47.375" style="446" customWidth="1"/>
    <col min="7172" max="7172" width="5.625" style="446" customWidth="1"/>
    <col min="7173" max="7174" width="3.75" style="446" customWidth="1"/>
    <col min="7175" max="7175" width="22" style="446" customWidth="1"/>
    <col min="7176" max="7176" width="5.625" style="446" customWidth="1"/>
    <col min="7177" max="7178" width="3.75" style="446" customWidth="1"/>
    <col min="7179" max="7179" width="22" style="446" customWidth="1"/>
    <col min="7180" max="7180" width="5.625" style="446" customWidth="1"/>
    <col min="7181" max="7182" width="3.75" style="446" customWidth="1"/>
    <col min="7183" max="7183" width="22" style="446" customWidth="1"/>
    <col min="7184" max="7185" width="15.75" style="446" customWidth="1"/>
    <col min="7186" max="7186" width="11.75" style="446" customWidth="1"/>
    <col min="7187" max="7187" width="6.375" style="446" bestFit="1" customWidth="1"/>
    <col min="7188" max="7188" width="11.75" style="446" customWidth="1"/>
    <col min="7189" max="7189" width="0" style="446" hidden="1" customWidth="1"/>
    <col min="7190" max="7190" width="3.75" style="446" customWidth="1"/>
    <col min="7191" max="7191" width="11.125" style="446" bestFit="1" customWidth="1"/>
    <col min="7192" max="7193" width="10.625" style="446"/>
    <col min="7194" max="7194" width="13.375" style="446" customWidth="1"/>
    <col min="7195" max="7414" width="10.625" style="446"/>
    <col min="7415" max="7422" width="0" style="446" hidden="1" customWidth="1"/>
    <col min="7423" max="7425" width="3.75" style="446" customWidth="1"/>
    <col min="7426" max="7426" width="12.75" style="446" customWidth="1"/>
    <col min="7427" max="7427" width="47.375" style="446" customWidth="1"/>
    <col min="7428" max="7428" width="5.625" style="446" customWidth="1"/>
    <col min="7429" max="7430" width="3.75" style="446" customWidth="1"/>
    <col min="7431" max="7431" width="22" style="446" customWidth="1"/>
    <col min="7432" max="7432" width="5.625" style="446" customWidth="1"/>
    <col min="7433" max="7434" width="3.75" style="446" customWidth="1"/>
    <col min="7435" max="7435" width="22" style="446" customWidth="1"/>
    <col min="7436" max="7436" width="5.625" style="446" customWidth="1"/>
    <col min="7437" max="7438" width="3.75" style="446" customWidth="1"/>
    <col min="7439" max="7439" width="22" style="446" customWidth="1"/>
    <col min="7440" max="7441" width="15.75" style="446" customWidth="1"/>
    <col min="7442" max="7442" width="11.75" style="446" customWidth="1"/>
    <col min="7443" max="7443" width="6.375" style="446" bestFit="1" customWidth="1"/>
    <col min="7444" max="7444" width="11.75" style="446" customWidth="1"/>
    <col min="7445" max="7445" width="0" style="446" hidden="1" customWidth="1"/>
    <col min="7446" max="7446" width="3.75" style="446" customWidth="1"/>
    <col min="7447" max="7447" width="11.125" style="446" bestFit="1" customWidth="1"/>
    <col min="7448" max="7449" width="10.625" style="446"/>
    <col min="7450" max="7450" width="13.375" style="446" customWidth="1"/>
    <col min="7451" max="7670" width="10.625" style="446"/>
    <col min="7671" max="7678" width="0" style="446" hidden="1" customWidth="1"/>
    <col min="7679" max="7681" width="3.75" style="446" customWidth="1"/>
    <col min="7682" max="7682" width="12.75" style="446" customWidth="1"/>
    <col min="7683" max="7683" width="47.375" style="446" customWidth="1"/>
    <col min="7684" max="7684" width="5.625" style="446" customWidth="1"/>
    <col min="7685" max="7686" width="3.75" style="446" customWidth="1"/>
    <col min="7687" max="7687" width="22" style="446" customWidth="1"/>
    <col min="7688" max="7688" width="5.625" style="446" customWidth="1"/>
    <col min="7689" max="7690" width="3.75" style="446" customWidth="1"/>
    <col min="7691" max="7691" width="22" style="446" customWidth="1"/>
    <col min="7692" max="7692" width="5.625" style="446" customWidth="1"/>
    <col min="7693" max="7694" width="3.75" style="446" customWidth="1"/>
    <col min="7695" max="7695" width="22" style="446" customWidth="1"/>
    <col min="7696" max="7697" width="15.75" style="446" customWidth="1"/>
    <col min="7698" max="7698" width="11.75" style="446" customWidth="1"/>
    <col min="7699" max="7699" width="6.375" style="446" bestFit="1" customWidth="1"/>
    <col min="7700" max="7700" width="11.75" style="446" customWidth="1"/>
    <col min="7701" max="7701" width="0" style="446" hidden="1" customWidth="1"/>
    <col min="7702" max="7702" width="3.75" style="446" customWidth="1"/>
    <col min="7703" max="7703" width="11.125" style="446" bestFit="1" customWidth="1"/>
    <col min="7704" max="7705" width="10.625" style="446"/>
    <col min="7706" max="7706" width="13.375" style="446" customWidth="1"/>
    <col min="7707" max="7926" width="10.625" style="446"/>
    <col min="7927" max="7934" width="0" style="446" hidden="1" customWidth="1"/>
    <col min="7935" max="7937" width="3.75" style="446" customWidth="1"/>
    <col min="7938" max="7938" width="12.75" style="446" customWidth="1"/>
    <col min="7939" max="7939" width="47.375" style="446" customWidth="1"/>
    <col min="7940" max="7940" width="5.625" style="446" customWidth="1"/>
    <col min="7941" max="7942" width="3.75" style="446" customWidth="1"/>
    <col min="7943" max="7943" width="22" style="446" customWidth="1"/>
    <col min="7944" max="7944" width="5.625" style="446" customWidth="1"/>
    <col min="7945" max="7946" width="3.75" style="446" customWidth="1"/>
    <col min="7947" max="7947" width="22" style="446" customWidth="1"/>
    <col min="7948" max="7948" width="5.625" style="446" customWidth="1"/>
    <col min="7949" max="7950" width="3.75" style="446" customWidth="1"/>
    <col min="7951" max="7951" width="22" style="446" customWidth="1"/>
    <col min="7952" max="7953" width="15.75" style="446" customWidth="1"/>
    <col min="7954" max="7954" width="11.75" style="446" customWidth="1"/>
    <col min="7955" max="7955" width="6.375" style="446" bestFit="1" customWidth="1"/>
    <col min="7956" max="7956" width="11.75" style="446" customWidth="1"/>
    <col min="7957" max="7957" width="0" style="446" hidden="1" customWidth="1"/>
    <col min="7958" max="7958" width="3.75" style="446" customWidth="1"/>
    <col min="7959" max="7959" width="11.125" style="446" bestFit="1" customWidth="1"/>
    <col min="7960" max="7961" width="10.625" style="446"/>
    <col min="7962" max="7962" width="13.375" style="446" customWidth="1"/>
    <col min="7963" max="8182" width="10.625" style="446"/>
    <col min="8183" max="8190" width="0" style="446" hidden="1" customWidth="1"/>
    <col min="8191" max="8193" width="3.75" style="446" customWidth="1"/>
    <col min="8194" max="8194" width="12.75" style="446" customWidth="1"/>
    <col min="8195" max="8195" width="47.375" style="446" customWidth="1"/>
    <col min="8196" max="8196" width="5.625" style="446" customWidth="1"/>
    <col min="8197" max="8198" width="3.75" style="446" customWidth="1"/>
    <col min="8199" max="8199" width="22" style="446" customWidth="1"/>
    <col min="8200" max="8200" width="5.625" style="446" customWidth="1"/>
    <col min="8201" max="8202" width="3.75" style="446" customWidth="1"/>
    <col min="8203" max="8203" width="22" style="446" customWidth="1"/>
    <col min="8204" max="8204" width="5.625" style="446" customWidth="1"/>
    <col min="8205" max="8206" width="3.75" style="446" customWidth="1"/>
    <col min="8207" max="8207" width="22" style="446" customWidth="1"/>
    <col min="8208" max="8209" width="15.75" style="446" customWidth="1"/>
    <col min="8210" max="8210" width="11.75" style="446" customWidth="1"/>
    <col min="8211" max="8211" width="6.375" style="446" bestFit="1" customWidth="1"/>
    <col min="8212" max="8212" width="11.75" style="446" customWidth="1"/>
    <col min="8213" max="8213" width="0" style="446" hidden="1" customWidth="1"/>
    <col min="8214" max="8214" width="3.75" style="446" customWidth="1"/>
    <col min="8215" max="8215" width="11.125" style="446" bestFit="1" customWidth="1"/>
    <col min="8216" max="8217" width="10.625" style="446"/>
    <col min="8218" max="8218" width="13.375" style="446" customWidth="1"/>
    <col min="8219" max="8438" width="10.625" style="446"/>
    <col min="8439" max="8446" width="0" style="446" hidden="1" customWidth="1"/>
    <col min="8447" max="8449" width="3.75" style="446" customWidth="1"/>
    <col min="8450" max="8450" width="12.75" style="446" customWidth="1"/>
    <col min="8451" max="8451" width="47.375" style="446" customWidth="1"/>
    <col min="8452" max="8452" width="5.625" style="446" customWidth="1"/>
    <col min="8453" max="8454" width="3.75" style="446" customWidth="1"/>
    <col min="8455" max="8455" width="22" style="446" customWidth="1"/>
    <col min="8456" max="8456" width="5.625" style="446" customWidth="1"/>
    <col min="8457" max="8458" width="3.75" style="446" customWidth="1"/>
    <col min="8459" max="8459" width="22" style="446" customWidth="1"/>
    <col min="8460" max="8460" width="5.625" style="446" customWidth="1"/>
    <col min="8461" max="8462" width="3.75" style="446" customWidth="1"/>
    <col min="8463" max="8463" width="22" style="446" customWidth="1"/>
    <col min="8464" max="8465" width="15.75" style="446" customWidth="1"/>
    <col min="8466" max="8466" width="11.75" style="446" customWidth="1"/>
    <col min="8467" max="8467" width="6.375" style="446" bestFit="1" customWidth="1"/>
    <col min="8468" max="8468" width="11.75" style="446" customWidth="1"/>
    <col min="8469" max="8469" width="0" style="446" hidden="1" customWidth="1"/>
    <col min="8470" max="8470" width="3.75" style="446" customWidth="1"/>
    <col min="8471" max="8471" width="11.125" style="446" bestFit="1" customWidth="1"/>
    <col min="8472" max="8473" width="10.625" style="446"/>
    <col min="8474" max="8474" width="13.375" style="446" customWidth="1"/>
    <col min="8475" max="8694" width="10.625" style="446"/>
    <col min="8695" max="8702" width="0" style="446" hidden="1" customWidth="1"/>
    <col min="8703" max="8705" width="3.75" style="446" customWidth="1"/>
    <col min="8706" max="8706" width="12.75" style="446" customWidth="1"/>
    <col min="8707" max="8707" width="47.375" style="446" customWidth="1"/>
    <col min="8708" max="8708" width="5.625" style="446" customWidth="1"/>
    <col min="8709" max="8710" width="3.75" style="446" customWidth="1"/>
    <col min="8711" max="8711" width="22" style="446" customWidth="1"/>
    <col min="8712" max="8712" width="5.625" style="446" customWidth="1"/>
    <col min="8713" max="8714" width="3.75" style="446" customWidth="1"/>
    <col min="8715" max="8715" width="22" style="446" customWidth="1"/>
    <col min="8716" max="8716" width="5.625" style="446" customWidth="1"/>
    <col min="8717" max="8718" width="3.75" style="446" customWidth="1"/>
    <col min="8719" max="8719" width="22" style="446" customWidth="1"/>
    <col min="8720" max="8721" width="15.75" style="446" customWidth="1"/>
    <col min="8722" max="8722" width="11.75" style="446" customWidth="1"/>
    <col min="8723" max="8723" width="6.375" style="446" bestFit="1" customWidth="1"/>
    <col min="8724" max="8724" width="11.75" style="446" customWidth="1"/>
    <col min="8725" max="8725" width="0" style="446" hidden="1" customWidth="1"/>
    <col min="8726" max="8726" width="3.75" style="446" customWidth="1"/>
    <col min="8727" max="8727" width="11.125" style="446" bestFit="1" customWidth="1"/>
    <col min="8728" max="8729" width="10.625" style="446"/>
    <col min="8730" max="8730" width="13.375" style="446" customWidth="1"/>
    <col min="8731" max="8950" width="10.625" style="446"/>
    <col min="8951" max="8958" width="0" style="446" hidden="1" customWidth="1"/>
    <col min="8959" max="8961" width="3.75" style="446" customWidth="1"/>
    <col min="8962" max="8962" width="12.75" style="446" customWidth="1"/>
    <col min="8963" max="8963" width="47.375" style="446" customWidth="1"/>
    <col min="8964" max="8964" width="5.625" style="446" customWidth="1"/>
    <col min="8965" max="8966" width="3.75" style="446" customWidth="1"/>
    <col min="8967" max="8967" width="22" style="446" customWidth="1"/>
    <col min="8968" max="8968" width="5.625" style="446" customWidth="1"/>
    <col min="8969" max="8970" width="3.75" style="446" customWidth="1"/>
    <col min="8971" max="8971" width="22" style="446" customWidth="1"/>
    <col min="8972" max="8972" width="5.625" style="446" customWidth="1"/>
    <col min="8973" max="8974" width="3.75" style="446" customWidth="1"/>
    <col min="8975" max="8975" width="22" style="446" customWidth="1"/>
    <col min="8976" max="8977" width="15.75" style="446" customWidth="1"/>
    <col min="8978" max="8978" width="11.75" style="446" customWidth="1"/>
    <col min="8979" max="8979" width="6.375" style="446" bestFit="1" customWidth="1"/>
    <col min="8980" max="8980" width="11.75" style="446" customWidth="1"/>
    <col min="8981" max="8981" width="0" style="446" hidden="1" customWidth="1"/>
    <col min="8982" max="8982" width="3.75" style="446" customWidth="1"/>
    <col min="8983" max="8983" width="11.125" style="446" bestFit="1" customWidth="1"/>
    <col min="8984" max="8985" width="10.625" style="446"/>
    <col min="8986" max="8986" width="13.375" style="446" customWidth="1"/>
    <col min="8987" max="9206" width="10.625" style="446"/>
    <col min="9207" max="9214" width="0" style="446" hidden="1" customWidth="1"/>
    <col min="9215" max="9217" width="3.75" style="446" customWidth="1"/>
    <col min="9218" max="9218" width="12.75" style="446" customWidth="1"/>
    <col min="9219" max="9219" width="47.375" style="446" customWidth="1"/>
    <col min="9220" max="9220" width="5.625" style="446" customWidth="1"/>
    <col min="9221" max="9222" width="3.75" style="446" customWidth="1"/>
    <col min="9223" max="9223" width="22" style="446" customWidth="1"/>
    <col min="9224" max="9224" width="5.625" style="446" customWidth="1"/>
    <col min="9225" max="9226" width="3.75" style="446" customWidth="1"/>
    <col min="9227" max="9227" width="22" style="446" customWidth="1"/>
    <col min="9228" max="9228" width="5.625" style="446" customWidth="1"/>
    <col min="9229" max="9230" width="3.75" style="446" customWidth="1"/>
    <col min="9231" max="9231" width="22" style="446" customWidth="1"/>
    <col min="9232" max="9233" width="15.75" style="446" customWidth="1"/>
    <col min="9234" max="9234" width="11.75" style="446" customWidth="1"/>
    <col min="9235" max="9235" width="6.375" style="446" bestFit="1" customWidth="1"/>
    <col min="9236" max="9236" width="11.75" style="446" customWidth="1"/>
    <col min="9237" max="9237" width="0" style="446" hidden="1" customWidth="1"/>
    <col min="9238" max="9238" width="3.75" style="446" customWidth="1"/>
    <col min="9239" max="9239" width="11.125" style="446" bestFit="1" customWidth="1"/>
    <col min="9240" max="9241" width="10.625" style="446"/>
    <col min="9242" max="9242" width="13.375" style="446" customWidth="1"/>
    <col min="9243" max="9462" width="10.625" style="446"/>
    <col min="9463" max="9470" width="0" style="446" hidden="1" customWidth="1"/>
    <col min="9471" max="9473" width="3.75" style="446" customWidth="1"/>
    <col min="9474" max="9474" width="12.75" style="446" customWidth="1"/>
    <col min="9475" max="9475" width="47.375" style="446" customWidth="1"/>
    <col min="9476" max="9476" width="5.625" style="446" customWidth="1"/>
    <col min="9477" max="9478" width="3.75" style="446" customWidth="1"/>
    <col min="9479" max="9479" width="22" style="446" customWidth="1"/>
    <col min="9480" max="9480" width="5.625" style="446" customWidth="1"/>
    <col min="9481" max="9482" width="3.75" style="446" customWidth="1"/>
    <col min="9483" max="9483" width="22" style="446" customWidth="1"/>
    <col min="9484" max="9484" width="5.625" style="446" customWidth="1"/>
    <col min="9485" max="9486" width="3.75" style="446" customWidth="1"/>
    <col min="9487" max="9487" width="22" style="446" customWidth="1"/>
    <col min="9488" max="9489" width="15.75" style="446" customWidth="1"/>
    <col min="9490" max="9490" width="11.75" style="446" customWidth="1"/>
    <col min="9491" max="9491" width="6.375" style="446" bestFit="1" customWidth="1"/>
    <col min="9492" max="9492" width="11.75" style="446" customWidth="1"/>
    <col min="9493" max="9493" width="0" style="446" hidden="1" customWidth="1"/>
    <col min="9494" max="9494" width="3.75" style="446" customWidth="1"/>
    <col min="9495" max="9495" width="11.125" style="446" bestFit="1" customWidth="1"/>
    <col min="9496" max="9497" width="10.625" style="446"/>
    <col min="9498" max="9498" width="13.375" style="446" customWidth="1"/>
    <col min="9499" max="9718" width="10.625" style="446"/>
    <col min="9719" max="9726" width="0" style="446" hidden="1" customWidth="1"/>
    <col min="9727" max="9729" width="3.75" style="446" customWidth="1"/>
    <col min="9730" max="9730" width="12.75" style="446" customWidth="1"/>
    <col min="9731" max="9731" width="47.375" style="446" customWidth="1"/>
    <col min="9732" max="9732" width="5.625" style="446" customWidth="1"/>
    <col min="9733" max="9734" width="3.75" style="446" customWidth="1"/>
    <col min="9735" max="9735" width="22" style="446" customWidth="1"/>
    <col min="9736" max="9736" width="5.625" style="446" customWidth="1"/>
    <col min="9737" max="9738" width="3.75" style="446" customWidth="1"/>
    <col min="9739" max="9739" width="22" style="446" customWidth="1"/>
    <col min="9740" max="9740" width="5.625" style="446" customWidth="1"/>
    <col min="9741" max="9742" width="3.75" style="446" customWidth="1"/>
    <col min="9743" max="9743" width="22" style="446" customWidth="1"/>
    <col min="9744" max="9745" width="15.75" style="446" customWidth="1"/>
    <col min="9746" max="9746" width="11.75" style="446" customWidth="1"/>
    <col min="9747" max="9747" width="6.375" style="446" bestFit="1" customWidth="1"/>
    <col min="9748" max="9748" width="11.75" style="446" customWidth="1"/>
    <col min="9749" max="9749" width="0" style="446" hidden="1" customWidth="1"/>
    <col min="9750" max="9750" width="3.75" style="446" customWidth="1"/>
    <col min="9751" max="9751" width="11.125" style="446" bestFit="1" customWidth="1"/>
    <col min="9752" max="9753" width="10.625" style="446"/>
    <col min="9754" max="9754" width="13.375" style="446" customWidth="1"/>
    <col min="9755" max="9974" width="10.625" style="446"/>
    <col min="9975" max="9982" width="0" style="446" hidden="1" customWidth="1"/>
    <col min="9983" max="9985" width="3.75" style="446" customWidth="1"/>
    <col min="9986" max="9986" width="12.75" style="446" customWidth="1"/>
    <col min="9987" max="9987" width="47.375" style="446" customWidth="1"/>
    <col min="9988" max="9988" width="5.625" style="446" customWidth="1"/>
    <col min="9989" max="9990" width="3.75" style="446" customWidth="1"/>
    <col min="9991" max="9991" width="22" style="446" customWidth="1"/>
    <col min="9992" max="9992" width="5.625" style="446" customWidth="1"/>
    <col min="9993" max="9994" width="3.75" style="446" customWidth="1"/>
    <col min="9995" max="9995" width="22" style="446" customWidth="1"/>
    <col min="9996" max="9996" width="5.625" style="446" customWidth="1"/>
    <col min="9997" max="9998" width="3.75" style="446" customWidth="1"/>
    <col min="9999" max="9999" width="22" style="446" customWidth="1"/>
    <col min="10000" max="10001" width="15.75" style="446" customWidth="1"/>
    <col min="10002" max="10002" width="11.75" style="446" customWidth="1"/>
    <col min="10003" max="10003" width="6.375" style="446" bestFit="1" customWidth="1"/>
    <col min="10004" max="10004" width="11.75" style="446" customWidth="1"/>
    <col min="10005" max="10005" width="0" style="446" hidden="1" customWidth="1"/>
    <col min="10006" max="10006" width="3.75" style="446" customWidth="1"/>
    <col min="10007" max="10007" width="11.125" style="446" bestFit="1" customWidth="1"/>
    <col min="10008" max="10009" width="10.625" style="446"/>
    <col min="10010" max="10010" width="13.375" style="446" customWidth="1"/>
    <col min="10011" max="10230" width="10.625" style="446"/>
    <col min="10231" max="10238" width="0" style="446" hidden="1" customWidth="1"/>
    <col min="10239" max="10241" width="3.75" style="446" customWidth="1"/>
    <col min="10242" max="10242" width="12.75" style="446" customWidth="1"/>
    <col min="10243" max="10243" width="47.375" style="446" customWidth="1"/>
    <col min="10244" max="10244" width="5.625" style="446" customWidth="1"/>
    <col min="10245" max="10246" width="3.75" style="446" customWidth="1"/>
    <col min="10247" max="10247" width="22" style="446" customWidth="1"/>
    <col min="10248" max="10248" width="5.625" style="446" customWidth="1"/>
    <col min="10249" max="10250" width="3.75" style="446" customWidth="1"/>
    <col min="10251" max="10251" width="22" style="446" customWidth="1"/>
    <col min="10252" max="10252" width="5.625" style="446" customWidth="1"/>
    <col min="10253" max="10254" width="3.75" style="446" customWidth="1"/>
    <col min="10255" max="10255" width="22" style="446" customWidth="1"/>
    <col min="10256" max="10257" width="15.75" style="446" customWidth="1"/>
    <col min="10258" max="10258" width="11.75" style="446" customWidth="1"/>
    <col min="10259" max="10259" width="6.375" style="446" bestFit="1" customWidth="1"/>
    <col min="10260" max="10260" width="11.75" style="446" customWidth="1"/>
    <col min="10261" max="10261" width="0" style="446" hidden="1" customWidth="1"/>
    <col min="10262" max="10262" width="3.75" style="446" customWidth="1"/>
    <col min="10263" max="10263" width="11.125" style="446" bestFit="1" customWidth="1"/>
    <col min="10264" max="10265" width="10.625" style="446"/>
    <col min="10266" max="10266" width="13.375" style="446" customWidth="1"/>
    <col min="10267" max="10486" width="10.625" style="446"/>
    <col min="10487" max="10494" width="0" style="446" hidden="1" customWidth="1"/>
    <col min="10495" max="10497" width="3.75" style="446" customWidth="1"/>
    <col min="10498" max="10498" width="12.75" style="446" customWidth="1"/>
    <col min="10499" max="10499" width="47.375" style="446" customWidth="1"/>
    <col min="10500" max="10500" width="5.625" style="446" customWidth="1"/>
    <col min="10501" max="10502" width="3.75" style="446" customWidth="1"/>
    <col min="10503" max="10503" width="22" style="446" customWidth="1"/>
    <col min="10504" max="10504" width="5.625" style="446" customWidth="1"/>
    <col min="10505" max="10506" width="3.75" style="446" customWidth="1"/>
    <col min="10507" max="10507" width="22" style="446" customWidth="1"/>
    <col min="10508" max="10508" width="5.625" style="446" customWidth="1"/>
    <col min="10509" max="10510" width="3.75" style="446" customWidth="1"/>
    <col min="10511" max="10511" width="22" style="446" customWidth="1"/>
    <col min="10512" max="10513" width="15.75" style="446" customWidth="1"/>
    <col min="10514" max="10514" width="11.75" style="446" customWidth="1"/>
    <col min="10515" max="10515" width="6.375" style="446" bestFit="1" customWidth="1"/>
    <col min="10516" max="10516" width="11.75" style="446" customWidth="1"/>
    <col min="10517" max="10517" width="0" style="446" hidden="1" customWidth="1"/>
    <col min="10518" max="10518" width="3.75" style="446" customWidth="1"/>
    <col min="10519" max="10519" width="11.125" style="446" bestFit="1" customWidth="1"/>
    <col min="10520" max="10521" width="10.625" style="446"/>
    <col min="10522" max="10522" width="13.375" style="446" customWidth="1"/>
    <col min="10523" max="10742" width="10.625" style="446"/>
    <col min="10743" max="10750" width="0" style="446" hidden="1" customWidth="1"/>
    <col min="10751" max="10753" width="3.75" style="446" customWidth="1"/>
    <col min="10754" max="10754" width="12.75" style="446" customWidth="1"/>
    <col min="10755" max="10755" width="47.375" style="446" customWidth="1"/>
    <col min="10756" max="10756" width="5.625" style="446" customWidth="1"/>
    <col min="10757" max="10758" width="3.75" style="446" customWidth="1"/>
    <col min="10759" max="10759" width="22" style="446" customWidth="1"/>
    <col min="10760" max="10760" width="5.625" style="446" customWidth="1"/>
    <col min="10761" max="10762" width="3.75" style="446" customWidth="1"/>
    <col min="10763" max="10763" width="22" style="446" customWidth="1"/>
    <col min="10764" max="10764" width="5.625" style="446" customWidth="1"/>
    <col min="10765" max="10766" width="3.75" style="446" customWidth="1"/>
    <col min="10767" max="10767" width="22" style="446" customWidth="1"/>
    <col min="10768" max="10769" width="15.75" style="446" customWidth="1"/>
    <col min="10770" max="10770" width="11.75" style="446" customWidth="1"/>
    <col min="10771" max="10771" width="6.375" style="446" bestFit="1" customWidth="1"/>
    <col min="10772" max="10772" width="11.75" style="446" customWidth="1"/>
    <col min="10773" max="10773" width="0" style="446" hidden="1" customWidth="1"/>
    <col min="10774" max="10774" width="3.75" style="446" customWidth="1"/>
    <col min="10775" max="10775" width="11.125" style="446" bestFit="1" customWidth="1"/>
    <col min="10776" max="10777" width="10.625" style="446"/>
    <col min="10778" max="10778" width="13.375" style="446" customWidth="1"/>
    <col min="10779" max="10998" width="10.625" style="446"/>
    <col min="10999" max="11006" width="0" style="446" hidden="1" customWidth="1"/>
    <col min="11007" max="11009" width="3.75" style="446" customWidth="1"/>
    <col min="11010" max="11010" width="12.75" style="446" customWidth="1"/>
    <col min="11011" max="11011" width="47.375" style="446" customWidth="1"/>
    <col min="11012" max="11012" width="5.625" style="446" customWidth="1"/>
    <col min="11013" max="11014" width="3.75" style="446" customWidth="1"/>
    <col min="11015" max="11015" width="22" style="446" customWidth="1"/>
    <col min="11016" max="11016" width="5.625" style="446" customWidth="1"/>
    <col min="11017" max="11018" width="3.75" style="446" customWidth="1"/>
    <col min="11019" max="11019" width="22" style="446" customWidth="1"/>
    <col min="11020" max="11020" width="5.625" style="446" customWidth="1"/>
    <col min="11021" max="11022" width="3.75" style="446" customWidth="1"/>
    <col min="11023" max="11023" width="22" style="446" customWidth="1"/>
    <col min="11024" max="11025" width="15.75" style="446" customWidth="1"/>
    <col min="11026" max="11026" width="11.75" style="446" customWidth="1"/>
    <col min="11027" max="11027" width="6.375" style="446" bestFit="1" customWidth="1"/>
    <col min="11028" max="11028" width="11.75" style="446" customWidth="1"/>
    <col min="11029" max="11029" width="0" style="446" hidden="1" customWidth="1"/>
    <col min="11030" max="11030" width="3.75" style="446" customWidth="1"/>
    <col min="11031" max="11031" width="11.125" style="446" bestFit="1" customWidth="1"/>
    <col min="11032" max="11033" width="10.625" style="446"/>
    <col min="11034" max="11034" width="13.375" style="446" customWidth="1"/>
    <col min="11035" max="11254" width="10.625" style="446"/>
    <col min="11255" max="11262" width="0" style="446" hidden="1" customWidth="1"/>
    <col min="11263" max="11265" width="3.75" style="446" customWidth="1"/>
    <col min="11266" max="11266" width="12.75" style="446" customWidth="1"/>
    <col min="11267" max="11267" width="47.375" style="446" customWidth="1"/>
    <col min="11268" max="11268" width="5.625" style="446" customWidth="1"/>
    <col min="11269" max="11270" width="3.75" style="446" customWidth="1"/>
    <col min="11271" max="11271" width="22" style="446" customWidth="1"/>
    <col min="11272" max="11272" width="5.625" style="446" customWidth="1"/>
    <col min="11273" max="11274" width="3.75" style="446" customWidth="1"/>
    <col min="11275" max="11275" width="22" style="446" customWidth="1"/>
    <col min="11276" max="11276" width="5.625" style="446" customWidth="1"/>
    <col min="11277" max="11278" width="3.75" style="446" customWidth="1"/>
    <col min="11279" max="11279" width="22" style="446" customWidth="1"/>
    <col min="11280" max="11281" width="15.75" style="446" customWidth="1"/>
    <col min="11282" max="11282" width="11.75" style="446" customWidth="1"/>
    <col min="11283" max="11283" width="6.375" style="446" bestFit="1" customWidth="1"/>
    <col min="11284" max="11284" width="11.75" style="446" customWidth="1"/>
    <col min="11285" max="11285" width="0" style="446" hidden="1" customWidth="1"/>
    <col min="11286" max="11286" width="3.75" style="446" customWidth="1"/>
    <col min="11287" max="11287" width="11.125" style="446" bestFit="1" customWidth="1"/>
    <col min="11288" max="11289" width="10.625" style="446"/>
    <col min="11290" max="11290" width="13.375" style="446" customWidth="1"/>
    <col min="11291" max="11510" width="10.625" style="446"/>
    <col min="11511" max="11518" width="0" style="446" hidden="1" customWidth="1"/>
    <col min="11519" max="11521" width="3.75" style="446" customWidth="1"/>
    <col min="11522" max="11522" width="12.75" style="446" customWidth="1"/>
    <col min="11523" max="11523" width="47.375" style="446" customWidth="1"/>
    <col min="11524" max="11524" width="5.625" style="446" customWidth="1"/>
    <col min="11525" max="11526" width="3.75" style="446" customWidth="1"/>
    <col min="11527" max="11527" width="22" style="446" customWidth="1"/>
    <col min="11528" max="11528" width="5.625" style="446" customWidth="1"/>
    <col min="11529" max="11530" width="3.75" style="446" customWidth="1"/>
    <col min="11531" max="11531" width="22" style="446" customWidth="1"/>
    <col min="11532" max="11532" width="5.625" style="446" customWidth="1"/>
    <col min="11533" max="11534" width="3.75" style="446" customWidth="1"/>
    <col min="11535" max="11535" width="22" style="446" customWidth="1"/>
    <col min="11536" max="11537" width="15.75" style="446" customWidth="1"/>
    <col min="11538" max="11538" width="11.75" style="446" customWidth="1"/>
    <col min="11539" max="11539" width="6.375" style="446" bestFit="1" customWidth="1"/>
    <col min="11540" max="11540" width="11.75" style="446" customWidth="1"/>
    <col min="11541" max="11541" width="0" style="446" hidden="1" customWidth="1"/>
    <col min="11542" max="11542" width="3.75" style="446" customWidth="1"/>
    <col min="11543" max="11543" width="11.125" style="446" bestFit="1" customWidth="1"/>
    <col min="11544" max="11545" width="10.625" style="446"/>
    <col min="11546" max="11546" width="13.375" style="446" customWidth="1"/>
    <col min="11547" max="11766" width="10.625" style="446"/>
    <col min="11767" max="11774" width="0" style="446" hidden="1" customWidth="1"/>
    <col min="11775" max="11777" width="3.75" style="446" customWidth="1"/>
    <col min="11778" max="11778" width="12.75" style="446" customWidth="1"/>
    <col min="11779" max="11779" width="47.375" style="446" customWidth="1"/>
    <col min="11780" max="11780" width="5.625" style="446" customWidth="1"/>
    <col min="11781" max="11782" width="3.75" style="446" customWidth="1"/>
    <col min="11783" max="11783" width="22" style="446" customWidth="1"/>
    <col min="11784" max="11784" width="5.625" style="446" customWidth="1"/>
    <col min="11785" max="11786" width="3.75" style="446" customWidth="1"/>
    <col min="11787" max="11787" width="22" style="446" customWidth="1"/>
    <col min="11788" max="11788" width="5.625" style="446" customWidth="1"/>
    <col min="11789" max="11790" width="3.75" style="446" customWidth="1"/>
    <col min="11791" max="11791" width="22" style="446" customWidth="1"/>
    <col min="11792" max="11793" width="15.75" style="446" customWidth="1"/>
    <col min="11794" max="11794" width="11.75" style="446" customWidth="1"/>
    <col min="11795" max="11795" width="6.375" style="446" bestFit="1" customWidth="1"/>
    <col min="11796" max="11796" width="11.75" style="446" customWidth="1"/>
    <col min="11797" max="11797" width="0" style="446" hidden="1" customWidth="1"/>
    <col min="11798" max="11798" width="3.75" style="446" customWidth="1"/>
    <col min="11799" max="11799" width="11.125" style="446" bestFit="1" customWidth="1"/>
    <col min="11800" max="11801" width="10.625" style="446"/>
    <col min="11802" max="11802" width="13.375" style="446" customWidth="1"/>
    <col min="11803" max="12022" width="10.625" style="446"/>
    <col min="12023" max="12030" width="0" style="446" hidden="1" customWidth="1"/>
    <col min="12031" max="12033" width="3.75" style="446" customWidth="1"/>
    <col min="12034" max="12034" width="12.75" style="446" customWidth="1"/>
    <col min="12035" max="12035" width="47.375" style="446" customWidth="1"/>
    <col min="12036" max="12036" width="5.625" style="446" customWidth="1"/>
    <col min="12037" max="12038" width="3.75" style="446" customWidth="1"/>
    <col min="12039" max="12039" width="22" style="446" customWidth="1"/>
    <col min="12040" max="12040" width="5.625" style="446" customWidth="1"/>
    <col min="12041" max="12042" width="3.75" style="446" customWidth="1"/>
    <col min="12043" max="12043" width="22" style="446" customWidth="1"/>
    <col min="12044" max="12044" width="5.625" style="446" customWidth="1"/>
    <col min="12045" max="12046" width="3.75" style="446" customWidth="1"/>
    <col min="12047" max="12047" width="22" style="446" customWidth="1"/>
    <col min="12048" max="12049" width="15.75" style="446" customWidth="1"/>
    <col min="12050" max="12050" width="11.75" style="446" customWidth="1"/>
    <col min="12051" max="12051" width="6.375" style="446" bestFit="1" customWidth="1"/>
    <col min="12052" max="12052" width="11.75" style="446" customWidth="1"/>
    <col min="12053" max="12053" width="0" style="446" hidden="1" customWidth="1"/>
    <col min="12054" max="12054" width="3.75" style="446" customWidth="1"/>
    <col min="12055" max="12055" width="11.125" style="446" bestFit="1" customWidth="1"/>
    <col min="12056" max="12057" width="10.625" style="446"/>
    <col min="12058" max="12058" width="13.375" style="446" customWidth="1"/>
    <col min="12059" max="12278" width="10.625" style="446"/>
    <col min="12279" max="12286" width="0" style="446" hidden="1" customWidth="1"/>
    <col min="12287" max="12289" width="3.75" style="446" customWidth="1"/>
    <col min="12290" max="12290" width="12.75" style="446" customWidth="1"/>
    <col min="12291" max="12291" width="47.375" style="446" customWidth="1"/>
    <col min="12292" max="12292" width="5.625" style="446" customWidth="1"/>
    <col min="12293" max="12294" width="3.75" style="446" customWidth="1"/>
    <col min="12295" max="12295" width="22" style="446" customWidth="1"/>
    <col min="12296" max="12296" width="5.625" style="446" customWidth="1"/>
    <col min="12297" max="12298" width="3.75" style="446" customWidth="1"/>
    <col min="12299" max="12299" width="22" style="446" customWidth="1"/>
    <col min="12300" max="12300" width="5.625" style="446" customWidth="1"/>
    <col min="12301" max="12302" width="3.75" style="446" customWidth="1"/>
    <col min="12303" max="12303" width="22" style="446" customWidth="1"/>
    <col min="12304" max="12305" width="15.75" style="446" customWidth="1"/>
    <col min="12306" max="12306" width="11.75" style="446" customWidth="1"/>
    <col min="12307" max="12307" width="6.375" style="446" bestFit="1" customWidth="1"/>
    <col min="12308" max="12308" width="11.75" style="446" customWidth="1"/>
    <col min="12309" max="12309" width="0" style="446" hidden="1" customWidth="1"/>
    <col min="12310" max="12310" width="3.75" style="446" customWidth="1"/>
    <col min="12311" max="12311" width="11.125" style="446" bestFit="1" customWidth="1"/>
    <col min="12312" max="12313" width="10.625" style="446"/>
    <col min="12314" max="12314" width="13.375" style="446" customWidth="1"/>
    <col min="12315" max="12534" width="10.625" style="446"/>
    <col min="12535" max="12542" width="0" style="446" hidden="1" customWidth="1"/>
    <col min="12543" max="12545" width="3.75" style="446" customWidth="1"/>
    <col min="12546" max="12546" width="12.75" style="446" customWidth="1"/>
    <col min="12547" max="12547" width="47.375" style="446" customWidth="1"/>
    <col min="12548" max="12548" width="5.625" style="446" customWidth="1"/>
    <col min="12549" max="12550" width="3.75" style="446" customWidth="1"/>
    <col min="12551" max="12551" width="22" style="446" customWidth="1"/>
    <col min="12552" max="12552" width="5.625" style="446" customWidth="1"/>
    <col min="12553" max="12554" width="3.75" style="446" customWidth="1"/>
    <col min="12555" max="12555" width="22" style="446" customWidth="1"/>
    <col min="12556" max="12556" width="5.625" style="446" customWidth="1"/>
    <col min="12557" max="12558" width="3.75" style="446" customWidth="1"/>
    <col min="12559" max="12559" width="22" style="446" customWidth="1"/>
    <col min="12560" max="12561" width="15.75" style="446" customWidth="1"/>
    <col min="12562" max="12562" width="11.75" style="446" customWidth="1"/>
    <col min="12563" max="12563" width="6.375" style="446" bestFit="1" customWidth="1"/>
    <col min="12564" max="12564" width="11.75" style="446" customWidth="1"/>
    <col min="12565" max="12565" width="0" style="446" hidden="1" customWidth="1"/>
    <col min="12566" max="12566" width="3.75" style="446" customWidth="1"/>
    <col min="12567" max="12567" width="11.125" style="446" bestFit="1" customWidth="1"/>
    <col min="12568" max="12569" width="10.625" style="446"/>
    <col min="12570" max="12570" width="13.375" style="446" customWidth="1"/>
    <col min="12571" max="12790" width="10.625" style="446"/>
    <col min="12791" max="12798" width="0" style="446" hidden="1" customWidth="1"/>
    <col min="12799" max="12801" width="3.75" style="446" customWidth="1"/>
    <col min="12802" max="12802" width="12.75" style="446" customWidth="1"/>
    <col min="12803" max="12803" width="47.375" style="446" customWidth="1"/>
    <col min="12804" max="12804" width="5.625" style="446" customWidth="1"/>
    <col min="12805" max="12806" width="3.75" style="446" customWidth="1"/>
    <col min="12807" max="12807" width="22" style="446" customWidth="1"/>
    <col min="12808" max="12808" width="5.625" style="446" customWidth="1"/>
    <col min="12809" max="12810" width="3.75" style="446" customWidth="1"/>
    <col min="12811" max="12811" width="22" style="446" customWidth="1"/>
    <col min="12812" max="12812" width="5.625" style="446" customWidth="1"/>
    <col min="12813" max="12814" width="3.75" style="446" customWidth="1"/>
    <col min="12815" max="12815" width="22" style="446" customWidth="1"/>
    <col min="12816" max="12817" width="15.75" style="446" customWidth="1"/>
    <col min="12818" max="12818" width="11.75" style="446" customWidth="1"/>
    <col min="12819" max="12819" width="6.375" style="446" bestFit="1" customWidth="1"/>
    <col min="12820" max="12820" width="11.75" style="446" customWidth="1"/>
    <col min="12821" max="12821" width="0" style="446" hidden="1" customWidth="1"/>
    <col min="12822" max="12822" width="3.75" style="446" customWidth="1"/>
    <col min="12823" max="12823" width="11.125" style="446" bestFit="1" customWidth="1"/>
    <col min="12824" max="12825" width="10.625" style="446"/>
    <col min="12826" max="12826" width="13.375" style="446" customWidth="1"/>
    <col min="12827" max="13046" width="10.625" style="446"/>
    <col min="13047" max="13054" width="0" style="446" hidden="1" customWidth="1"/>
    <col min="13055" max="13057" width="3.75" style="446" customWidth="1"/>
    <col min="13058" max="13058" width="12.75" style="446" customWidth="1"/>
    <col min="13059" max="13059" width="47.375" style="446" customWidth="1"/>
    <col min="13060" max="13060" width="5.625" style="446" customWidth="1"/>
    <col min="13061" max="13062" width="3.75" style="446" customWidth="1"/>
    <col min="13063" max="13063" width="22" style="446" customWidth="1"/>
    <col min="13064" max="13064" width="5.625" style="446" customWidth="1"/>
    <col min="13065" max="13066" width="3.75" style="446" customWidth="1"/>
    <col min="13067" max="13067" width="22" style="446" customWidth="1"/>
    <col min="13068" max="13068" width="5.625" style="446" customWidth="1"/>
    <col min="13069" max="13070" width="3.75" style="446" customWidth="1"/>
    <col min="13071" max="13071" width="22" style="446" customWidth="1"/>
    <col min="13072" max="13073" width="15.75" style="446" customWidth="1"/>
    <col min="13074" max="13074" width="11.75" style="446" customWidth="1"/>
    <col min="13075" max="13075" width="6.375" style="446" bestFit="1" customWidth="1"/>
    <col min="13076" max="13076" width="11.75" style="446" customWidth="1"/>
    <col min="13077" max="13077" width="0" style="446" hidden="1" customWidth="1"/>
    <col min="13078" max="13078" width="3.75" style="446" customWidth="1"/>
    <col min="13079" max="13079" width="11.125" style="446" bestFit="1" customWidth="1"/>
    <col min="13080" max="13081" width="10.625" style="446"/>
    <col min="13082" max="13082" width="13.375" style="446" customWidth="1"/>
    <col min="13083" max="13302" width="10.625" style="446"/>
    <col min="13303" max="13310" width="0" style="446" hidden="1" customWidth="1"/>
    <col min="13311" max="13313" width="3.75" style="446" customWidth="1"/>
    <col min="13314" max="13314" width="12.75" style="446" customWidth="1"/>
    <col min="13315" max="13315" width="47.375" style="446" customWidth="1"/>
    <col min="13316" max="13316" width="5.625" style="446" customWidth="1"/>
    <col min="13317" max="13318" width="3.75" style="446" customWidth="1"/>
    <col min="13319" max="13319" width="22" style="446" customWidth="1"/>
    <col min="13320" max="13320" width="5.625" style="446" customWidth="1"/>
    <col min="13321" max="13322" width="3.75" style="446" customWidth="1"/>
    <col min="13323" max="13323" width="22" style="446" customWidth="1"/>
    <col min="13324" max="13324" width="5.625" style="446" customWidth="1"/>
    <col min="13325" max="13326" width="3.75" style="446" customWidth="1"/>
    <col min="13327" max="13327" width="22" style="446" customWidth="1"/>
    <col min="13328" max="13329" width="15.75" style="446" customWidth="1"/>
    <col min="13330" max="13330" width="11.75" style="446" customWidth="1"/>
    <col min="13331" max="13331" width="6.375" style="446" bestFit="1" customWidth="1"/>
    <col min="13332" max="13332" width="11.75" style="446" customWidth="1"/>
    <col min="13333" max="13333" width="0" style="446" hidden="1" customWidth="1"/>
    <col min="13334" max="13334" width="3.75" style="446" customWidth="1"/>
    <col min="13335" max="13335" width="11.125" style="446" bestFit="1" customWidth="1"/>
    <col min="13336" max="13337" width="10.625" style="446"/>
    <col min="13338" max="13338" width="13.375" style="446" customWidth="1"/>
    <col min="13339" max="13558" width="10.625" style="446"/>
    <col min="13559" max="13566" width="0" style="446" hidden="1" customWidth="1"/>
    <col min="13567" max="13569" width="3.75" style="446" customWidth="1"/>
    <col min="13570" max="13570" width="12.75" style="446" customWidth="1"/>
    <col min="13571" max="13571" width="47.375" style="446" customWidth="1"/>
    <col min="13572" max="13572" width="5.625" style="446" customWidth="1"/>
    <col min="13573" max="13574" width="3.75" style="446" customWidth="1"/>
    <col min="13575" max="13575" width="22" style="446" customWidth="1"/>
    <col min="13576" max="13576" width="5.625" style="446" customWidth="1"/>
    <col min="13577" max="13578" width="3.75" style="446" customWidth="1"/>
    <col min="13579" max="13579" width="22" style="446" customWidth="1"/>
    <col min="13580" max="13580" width="5.625" style="446" customWidth="1"/>
    <col min="13581" max="13582" width="3.75" style="446" customWidth="1"/>
    <col min="13583" max="13583" width="22" style="446" customWidth="1"/>
    <col min="13584" max="13585" width="15.75" style="446" customWidth="1"/>
    <col min="13586" max="13586" width="11.75" style="446" customWidth="1"/>
    <col min="13587" max="13587" width="6.375" style="446" bestFit="1" customWidth="1"/>
    <col min="13588" max="13588" width="11.75" style="446" customWidth="1"/>
    <col min="13589" max="13589" width="0" style="446" hidden="1" customWidth="1"/>
    <col min="13590" max="13590" width="3.75" style="446" customWidth="1"/>
    <col min="13591" max="13591" width="11.125" style="446" bestFit="1" customWidth="1"/>
    <col min="13592" max="13593" width="10.625" style="446"/>
    <col min="13594" max="13594" width="13.375" style="446" customWidth="1"/>
    <col min="13595" max="13814" width="10.625" style="446"/>
    <col min="13815" max="13822" width="0" style="446" hidden="1" customWidth="1"/>
    <col min="13823" max="13825" width="3.75" style="446" customWidth="1"/>
    <col min="13826" max="13826" width="12.75" style="446" customWidth="1"/>
    <col min="13827" max="13827" width="47.375" style="446" customWidth="1"/>
    <col min="13828" max="13828" width="5.625" style="446" customWidth="1"/>
    <col min="13829" max="13830" width="3.75" style="446" customWidth="1"/>
    <col min="13831" max="13831" width="22" style="446" customWidth="1"/>
    <col min="13832" max="13832" width="5.625" style="446" customWidth="1"/>
    <col min="13833" max="13834" width="3.75" style="446" customWidth="1"/>
    <col min="13835" max="13835" width="22" style="446" customWidth="1"/>
    <col min="13836" max="13836" width="5.625" style="446" customWidth="1"/>
    <col min="13837" max="13838" width="3.75" style="446" customWidth="1"/>
    <col min="13839" max="13839" width="22" style="446" customWidth="1"/>
    <col min="13840" max="13841" width="15.75" style="446" customWidth="1"/>
    <col min="13842" max="13842" width="11.75" style="446" customWidth="1"/>
    <col min="13843" max="13843" width="6.375" style="446" bestFit="1" customWidth="1"/>
    <col min="13844" max="13844" width="11.75" style="446" customWidth="1"/>
    <col min="13845" max="13845" width="0" style="446" hidden="1" customWidth="1"/>
    <col min="13846" max="13846" width="3.75" style="446" customWidth="1"/>
    <col min="13847" max="13847" width="11.125" style="446" bestFit="1" customWidth="1"/>
    <col min="13848" max="13849" width="10.625" style="446"/>
    <col min="13850" max="13850" width="13.375" style="446" customWidth="1"/>
    <col min="13851" max="14070" width="10.625" style="446"/>
    <col min="14071" max="14078" width="0" style="446" hidden="1" customWidth="1"/>
    <col min="14079" max="14081" width="3.75" style="446" customWidth="1"/>
    <col min="14082" max="14082" width="12.75" style="446" customWidth="1"/>
    <col min="14083" max="14083" width="47.375" style="446" customWidth="1"/>
    <col min="14084" max="14084" width="5.625" style="446" customWidth="1"/>
    <col min="14085" max="14086" width="3.75" style="446" customWidth="1"/>
    <col min="14087" max="14087" width="22" style="446" customWidth="1"/>
    <col min="14088" max="14088" width="5.625" style="446" customWidth="1"/>
    <col min="14089" max="14090" width="3.75" style="446" customWidth="1"/>
    <col min="14091" max="14091" width="22" style="446" customWidth="1"/>
    <col min="14092" max="14092" width="5.625" style="446" customWidth="1"/>
    <col min="14093" max="14094" width="3.75" style="446" customWidth="1"/>
    <col min="14095" max="14095" width="22" style="446" customWidth="1"/>
    <col min="14096" max="14097" width="15.75" style="446" customWidth="1"/>
    <col min="14098" max="14098" width="11.75" style="446" customWidth="1"/>
    <col min="14099" max="14099" width="6.375" style="446" bestFit="1" customWidth="1"/>
    <col min="14100" max="14100" width="11.75" style="446" customWidth="1"/>
    <col min="14101" max="14101" width="0" style="446" hidden="1" customWidth="1"/>
    <col min="14102" max="14102" width="3.75" style="446" customWidth="1"/>
    <col min="14103" max="14103" width="11.125" style="446" bestFit="1" customWidth="1"/>
    <col min="14104" max="14105" width="10.625" style="446"/>
    <col min="14106" max="14106" width="13.375" style="446" customWidth="1"/>
    <col min="14107" max="14326" width="10.625" style="446"/>
    <col min="14327" max="14334" width="0" style="446" hidden="1" customWidth="1"/>
    <col min="14335" max="14337" width="3.75" style="446" customWidth="1"/>
    <col min="14338" max="14338" width="12.75" style="446" customWidth="1"/>
    <col min="14339" max="14339" width="47.375" style="446" customWidth="1"/>
    <col min="14340" max="14340" width="5.625" style="446" customWidth="1"/>
    <col min="14341" max="14342" width="3.75" style="446" customWidth="1"/>
    <col min="14343" max="14343" width="22" style="446" customWidth="1"/>
    <col min="14344" max="14344" width="5.625" style="446" customWidth="1"/>
    <col min="14345" max="14346" width="3.75" style="446" customWidth="1"/>
    <col min="14347" max="14347" width="22" style="446" customWidth="1"/>
    <col min="14348" max="14348" width="5.625" style="446" customWidth="1"/>
    <col min="14349" max="14350" width="3.75" style="446" customWidth="1"/>
    <col min="14351" max="14351" width="22" style="446" customWidth="1"/>
    <col min="14352" max="14353" width="15.75" style="446" customWidth="1"/>
    <col min="14354" max="14354" width="11.75" style="446" customWidth="1"/>
    <col min="14355" max="14355" width="6.375" style="446" bestFit="1" customWidth="1"/>
    <col min="14356" max="14356" width="11.75" style="446" customWidth="1"/>
    <col min="14357" max="14357" width="0" style="446" hidden="1" customWidth="1"/>
    <col min="14358" max="14358" width="3.75" style="446" customWidth="1"/>
    <col min="14359" max="14359" width="11.125" style="446" bestFit="1" customWidth="1"/>
    <col min="14360" max="14361" width="10.625" style="446"/>
    <col min="14362" max="14362" width="13.375" style="446" customWidth="1"/>
    <col min="14363" max="14582" width="10.625" style="446"/>
    <col min="14583" max="14590" width="0" style="446" hidden="1" customWidth="1"/>
    <col min="14591" max="14593" width="3.75" style="446" customWidth="1"/>
    <col min="14594" max="14594" width="12.75" style="446" customWidth="1"/>
    <col min="14595" max="14595" width="47.375" style="446" customWidth="1"/>
    <col min="14596" max="14596" width="5.625" style="446" customWidth="1"/>
    <col min="14597" max="14598" width="3.75" style="446" customWidth="1"/>
    <col min="14599" max="14599" width="22" style="446" customWidth="1"/>
    <col min="14600" max="14600" width="5.625" style="446" customWidth="1"/>
    <col min="14601" max="14602" width="3.75" style="446" customWidth="1"/>
    <col min="14603" max="14603" width="22" style="446" customWidth="1"/>
    <col min="14604" max="14604" width="5.625" style="446" customWidth="1"/>
    <col min="14605" max="14606" width="3.75" style="446" customWidth="1"/>
    <col min="14607" max="14607" width="22" style="446" customWidth="1"/>
    <col min="14608" max="14609" width="15.75" style="446" customWidth="1"/>
    <col min="14610" max="14610" width="11.75" style="446" customWidth="1"/>
    <col min="14611" max="14611" width="6.375" style="446" bestFit="1" customWidth="1"/>
    <col min="14612" max="14612" width="11.75" style="446" customWidth="1"/>
    <col min="14613" max="14613" width="0" style="446" hidden="1" customWidth="1"/>
    <col min="14614" max="14614" width="3.75" style="446" customWidth="1"/>
    <col min="14615" max="14615" width="11.125" style="446" bestFit="1" customWidth="1"/>
    <col min="14616" max="14617" width="10.625" style="446"/>
    <col min="14618" max="14618" width="13.375" style="446" customWidth="1"/>
    <col min="14619" max="14838" width="10.625" style="446"/>
    <col min="14839" max="14846" width="0" style="446" hidden="1" customWidth="1"/>
    <col min="14847" max="14849" width="3.75" style="446" customWidth="1"/>
    <col min="14850" max="14850" width="12.75" style="446" customWidth="1"/>
    <col min="14851" max="14851" width="47.375" style="446" customWidth="1"/>
    <col min="14852" max="14852" width="5.625" style="446" customWidth="1"/>
    <col min="14853" max="14854" width="3.75" style="446" customWidth="1"/>
    <col min="14855" max="14855" width="22" style="446" customWidth="1"/>
    <col min="14856" max="14856" width="5.625" style="446" customWidth="1"/>
    <col min="14857" max="14858" width="3.75" style="446" customWidth="1"/>
    <col min="14859" max="14859" width="22" style="446" customWidth="1"/>
    <col min="14860" max="14860" width="5.625" style="446" customWidth="1"/>
    <col min="14861" max="14862" width="3.75" style="446" customWidth="1"/>
    <col min="14863" max="14863" width="22" style="446" customWidth="1"/>
    <col min="14864" max="14865" width="15.75" style="446" customWidth="1"/>
    <col min="14866" max="14866" width="11.75" style="446" customWidth="1"/>
    <col min="14867" max="14867" width="6.375" style="446" bestFit="1" customWidth="1"/>
    <col min="14868" max="14868" width="11.75" style="446" customWidth="1"/>
    <col min="14869" max="14869" width="0" style="446" hidden="1" customWidth="1"/>
    <col min="14870" max="14870" width="3.75" style="446" customWidth="1"/>
    <col min="14871" max="14871" width="11.125" style="446" bestFit="1" customWidth="1"/>
    <col min="14872" max="14873" width="10.625" style="446"/>
    <col min="14874" max="14874" width="13.375" style="446" customWidth="1"/>
    <col min="14875" max="15094" width="10.625" style="446"/>
    <col min="15095" max="15102" width="0" style="446" hidden="1" customWidth="1"/>
    <col min="15103" max="15105" width="3.75" style="446" customWidth="1"/>
    <col min="15106" max="15106" width="12.75" style="446" customWidth="1"/>
    <col min="15107" max="15107" width="47.375" style="446" customWidth="1"/>
    <col min="15108" max="15108" width="5.625" style="446" customWidth="1"/>
    <col min="15109" max="15110" width="3.75" style="446" customWidth="1"/>
    <col min="15111" max="15111" width="22" style="446" customWidth="1"/>
    <col min="15112" max="15112" width="5.625" style="446" customWidth="1"/>
    <col min="15113" max="15114" width="3.75" style="446" customWidth="1"/>
    <col min="15115" max="15115" width="22" style="446" customWidth="1"/>
    <col min="15116" max="15116" width="5.625" style="446" customWidth="1"/>
    <col min="15117" max="15118" width="3.75" style="446" customWidth="1"/>
    <col min="15119" max="15119" width="22" style="446" customWidth="1"/>
    <col min="15120" max="15121" width="15.75" style="446" customWidth="1"/>
    <col min="15122" max="15122" width="11.75" style="446" customWidth="1"/>
    <col min="15123" max="15123" width="6.375" style="446" bestFit="1" customWidth="1"/>
    <col min="15124" max="15124" width="11.75" style="446" customWidth="1"/>
    <col min="15125" max="15125" width="0" style="446" hidden="1" customWidth="1"/>
    <col min="15126" max="15126" width="3.75" style="446" customWidth="1"/>
    <col min="15127" max="15127" width="11.125" style="446" bestFit="1" customWidth="1"/>
    <col min="15128" max="15129" width="10.625" style="446"/>
    <col min="15130" max="15130" width="13.375" style="446" customWidth="1"/>
    <col min="15131" max="15350" width="10.625" style="446"/>
    <col min="15351" max="15358" width="0" style="446" hidden="1" customWidth="1"/>
    <col min="15359" max="15361" width="3.75" style="446" customWidth="1"/>
    <col min="15362" max="15362" width="12.75" style="446" customWidth="1"/>
    <col min="15363" max="15363" width="47.375" style="446" customWidth="1"/>
    <col min="15364" max="15364" width="5.625" style="446" customWidth="1"/>
    <col min="15365" max="15366" width="3.75" style="446" customWidth="1"/>
    <col min="15367" max="15367" width="22" style="446" customWidth="1"/>
    <col min="15368" max="15368" width="5.625" style="446" customWidth="1"/>
    <col min="15369" max="15370" width="3.75" style="446" customWidth="1"/>
    <col min="15371" max="15371" width="22" style="446" customWidth="1"/>
    <col min="15372" max="15372" width="5.625" style="446" customWidth="1"/>
    <col min="15373" max="15374" width="3.75" style="446" customWidth="1"/>
    <col min="15375" max="15375" width="22" style="446" customWidth="1"/>
    <col min="15376" max="15377" width="15.75" style="446" customWidth="1"/>
    <col min="15378" max="15378" width="11.75" style="446" customWidth="1"/>
    <col min="15379" max="15379" width="6.375" style="446" bestFit="1" customWidth="1"/>
    <col min="15380" max="15380" width="11.75" style="446" customWidth="1"/>
    <col min="15381" max="15381" width="0" style="446" hidden="1" customWidth="1"/>
    <col min="15382" max="15382" width="3.75" style="446" customWidth="1"/>
    <col min="15383" max="15383" width="11.125" style="446" bestFit="1" customWidth="1"/>
    <col min="15384" max="15385" width="10.625" style="446"/>
    <col min="15386" max="15386" width="13.375" style="446" customWidth="1"/>
    <col min="15387" max="15606" width="10.625" style="446"/>
    <col min="15607" max="15614" width="0" style="446" hidden="1" customWidth="1"/>
    <col min="15615" max="15617" width="3.75" style="446" customWidth="1"/>
    <col min="15618" max="15618" width="12.75" style="446" customWidth="1"/>
    <col min="15619" max="15619" width="47.375" style="446" customWidth="1"/>
    <col min="15620" max="15620" width="5.625" style="446" customWidth="1"/>
    <col min="15621" max="15622" width="3.75" style="446" customWidth="1"/>
    <col min="15623" max="15623" width="22" style="446" customWidth="1"/>
    <col min="15624" max="15624" width="5.625" style="446" customWidth="1"/>
    <col min="15625" max="15626" width="3.75" style="446" customWidth="1"/>
    <col min="15627" max="15627" width="22" style="446" customWidth="1"/>
    <col min="15628" max="15628" width="5.625" style="446" customWidth="1"/>
    <col min="15629" max="15630" width="3.75" style="446" customWidth="1"/>
    <col min="15631" max="15631" width="22" style="446" customWidth="1"/>
    <col min="15632" max="15633" width="15.75" style="446" customWidth="1"/>
    <col min="15634" max="15634" width="11.75" style="446" customWidth="1"/>
    <col min="15635" max="15635" width="6.375" style="446" bestFit="1" customWidth="1"/>
    <col min="15636" max="15636" width="11.75" style="446" customWidth="1"/>
    <col min="15637" max="15637" width="0" style="446" hidden="1" customWidth="1"/>
    <col min="15638" max="15638" width="3.75" style="446" customWidth="1"/>
    <col min="15639" max="15639" width="11.125" style="446" bestFit="1" customWidth="1"/>
    <col min="15640" max="15641" width="10.625" style="446"/>
    <col min="15642" max="15642" width="13.375" style="446" customWidth="1"/>
    <col min="15643" max="15862" width="10.625" style="446"/>
    <col min="15863" max="15870" width="0" style="446" hidden="1" customWidth="1"/>
    <col min="15871" max="15873" width="3.75" style="446" customWidth="1"/>
    <col min="15874" max="15874" width="12.75" style="446" customWidth="1"/>
    <col min="15875" max="15875" width="47.375" style="446" customWidth="1"/>
    <col min="15876" max="15876" width="5.625" style="446" customWidth="1"/>
    <col min="15877" max="15878" width="3.75" style="446" customWidth="1"/>
    <col min="15879" max="15879" width="22" style="446" customWidth="1"/>
    <col min="15880" max="15880" width="5.625" style="446" customWidth="1"/>
    <col min="15881" max="15882" width="3.75" style="446" customWidth="1"/>
    <col min="15883" max="15883" width="22" style="446" customWidth="1"/>
    <col min="15884" max="15884" width="5.625" style="446" customWidth="1"/>
    <col min="15885" max="15886" width="3.75" style="446" customWidth="1"/>
    <col min="15887" max="15887" width="22" style="446" customWidth="1"/>
    <col min="15888" max="15889" width="15.75" style="446" customWidth="1"/>
    <col min="15890" max="15890" width="11.75" style="446" customWidth="1"/>
    <col min="15891" max="15891" width="6.375" style="446" bestFit="1" customWidth="1"/>
    <col min="15892" max="15892" width="11.75" style="446" customWidth="1"/>
    <col min="15893" max="15893" width="0" style="446" hidden="1" customWidth="1"/>
    <col min="15894" max="15894" width="3.75" style="446" customWidth="1"/>
    <col min="15895" max="15895" width="11.125" style="446" bestFit="1" customWidth="1"/>
    <col min="15896" max="15897" width="10.625" style="446"/>
    <col min="15898" max="15898" width="13.375" style="446" customWidth="1"/>
    <col min="15899" max="16118" width="10.625" style="446"/>
    <col min="16119" max="16126" width="0" style="446" hidden="1" customWidth="1"/>
    <col min="16127" max="16129" width="3.75" style="446" customWidth="1"/>
    <col min="16130" max="16130" width="12.75" style="446" customWidth="1"/>
    <col min="16131" max="16131" width="47.375" style="446" customWidth="1"/>
    <col min="16132" max="16132" width="5.625" style="446" customWidth="1"/>
    <col min="16133" max="16134" width="3.75" style="446" customWidth="1"/>
    <col min="16135" max="16135" width="22" style="446" customWidth="1"/>
    <col min="16136" max="16136" width="5.625" style="446" customWidth="1"/>
    <col min="16137" max="16138" width="3.75" style="446" customWidth="1"/>
    <col min="16139" max="16139" width="22" style="446" customWidth="1"/>
    <col min="16140" max="16140" width="5.625" style="446" customWidth="1"/>
    <col min="16141" max="16142" width="3.75" style="446" customWidth="1"/>
    <col min="16143" max="16143" width="22" style="446" customWidth="1"/>
    <col min="16144" max="16145" width="15.75" style="446" customWidth="1"/>
    <col min="16146" max="16146" width="11.75" style="446" customWidth="1"/>
    <col min="16147" max="16147" width="6.375" style="446" bestFit="1" customWidth="1"/>
    <col min="16148" max="16148" width="11.75" style="446" customWidth="1"/>
    <col min="16149" max="16149" width="0" style="446" hidden="1" customWidth="1"/>
    <col min="16150" max="16150" width="3.75" style="446" customWidth="1"/>
    <col min="16151" max="16151" width="11.125" style="446" bestFit="1" customWidth="1"/>
    <col min="16152" max="16153" width="10.625" style="446"/>
    <col min="16154" max="16154" width="13.375" style="446" customWidth="1"/>
    <col min="16155" max="16384" width="10.625" style="446"/>
  </cols>
  <sheetData>
    <row r="1" spans="1:37" hidden="1"/>
    <row r="2" spans="1:37" hidden="1"/>
    <row r="3" spans="1:37" hidden="1"/>
    <row r="4" spans="1:37" ht="3.15"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65" customHeight="1">
      <c r="J5" s="451"/>
      <c r="K5" s="451"/>
      <c r="L5" s="1294" t="s">
        <v>745</v>
      </c>
      <c r="M5" s="1294"/>
      <c r="N5" s="1294"/>
      <c r="O5" s="1294"/>
      <c r="P5" s="1294"/>
      <c r="Q5" s="1294"/>
      <c r="R5" s="1294"/>
      <c r="S5" s="1294"/>
      <c r="T5" s="1294"/>
      <c r="U5" s="548"/>
      <c r="V5" s="548"/>
      <c r="W5" s="493"/>
      <c r="X5" s="493"/>
      <c r="Y5" s="554"/>
      <c r="Z5" s="554"/>
      <c r="AA5" s="554"/>
      <c r="AB5" s="554"/>
      <c r="AC5" s="554"/>
      <c r="AD5" s="554"/>
      <c r="AE5" s="467"/>
    </row>
    <row r="6" spans="1:37" ht="3.15" customHeight="1">
      <c r="J6" s="451"/>
      <c r="K6" s="451"/>
      <c r="L6" s="447"/>
      <c r="M6" s="447"/>
      <c r="N6" s="447"/>
      <c r="O6" s="450"/>
      <c r="P6" s="450"/>
      <c r="Q6" s="450"/>
      <c r="R6" s="450"/>
      <c r="S6" s="450"/>
      <c r="T6" s="450"/>
      <c r="U6" s="447"/>
    </row>
    <row r="7" spans="1:37"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7" s="461" customFormat="1" ht="24.45" customHeight="1">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1" t="str">
        <f>IF(datePr_ch="",IF(datePr="","",datePr),datePr_ch)</f>
        <v>30.08.2021</v>
      </c>
      <c r="O8" s="1301"/>
      <c r="P8" s="1301"/>
      <c r="Q8" s="1301"/>
      <c r="R8" s="1301"/>
      <c r="S8" s="1301"/>
      <c r="T8" s="1301"/>
      <c r="U8" s="635"/>
      <c r="V8" s="539"/>
      <c r="W8" s="539"/>
      <c r="X8" s="539"/>
      <c r="Y8" s="539"/>
      <c r="Z8" s="539"/>
      <c r="AA8" s="539"/>
      <c r="AH8" s="475"/>
      <c r="AI8" s="475"/>
      <c r="AJ8" s="475"/>
      <c r="AK8" s="475"/>
    </row>
    <row r="9" spans="1:37" s="461" customFormat="1" ht="29.25" customHeight="1">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1" t="str">
        <f>IF(numberPr_ch="",IF(numberPr="","",numberPr),numberPr_ch)</f>
        <v>01-13/41186</v>
      </c>
      <c r="O9" s="1301"/>
      <c r="P9" s="1301"/>
      <c r="Q9" s="1301"/>
      <c r="R9" s="1301"/>
      <c r="S9" s="1301"/>
      <c r="T9" s="1301"/>
      <c r="U9" s="635"/>
      <c r="V9" s="539"/>
      <c r="W9" s="539"/>
      <c r="X9" s="539"/>
      <c r="Y9" s="539"/>
      <c r="Z9" s="539"/>
      <c r="AA9" s="539"/>
      <c r="AH9" s="475"/>
      <c r="AI9" s="475"/>
      <c r="AJ9" s="475"/>
      <c r="AK9" s="475"/>
    </row>
    <row r="10" spans="1:37"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7" s="735" customFormat="1" ht="18.600000000000001"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4" hidden="1">
      <c r="A12" s="475"/>
      <c r="B12" s="475"/>
      <c r="C12" s="475"/>
      <c r="D12" s="475"/>
      <c r="E12" s="475"/>
      <c r="F12" s="475"/>
      <c r="G12" s="475"/>
      <c r="H12" s="475"/>
      <c r="L12" s="1295"/>
      <c r="M12" s="1295"/>
      <c r="N12" s="536"/>
      <c r="O12" s="1327"/>
      <c r="P12" s="1327"/>
      <c r="Q12" s="1327"/>
      <c r="R12" s="1327"/>
      <c r="S12" s="1327"/>
      <c r="T12" s="1327"/>
      <c r="U12" s="456"/>
      <c r="AE12" s="473" t="s">
        <v>371</v>
      </c>
      <c r="AH12" s="475"/>
      <c r="AI12" s="475"/>
      <c r="AJ12" s="475"/>
      <c r="AK12" s="475"/>
    </row>
    <row r="13" spans="1:37">
      <c r="J13" s="451"/>
      <c r="K13" s="451"/>
      <c r="L13" s="447"/>
      <c r="M13" s="447"/>
      <c r="N13" s="447"/>
      <c r="O13" s="1321"/>
      <c r="P13" s="1321"/>
      <c r="Q13" s="1321"/>
      <c r="R13" s="1321"/>
      <c r="S13" s="1321"/>
      <c r="T13" s="1321"/>
      <c r="U13" s="568"/>
      <c r="Z13" s="1321"/>
      <c r="AA13" s="1321"/>
      <c r="AB13" s="1321"/>
      <c r="AC13" s="1321"/>
      <c r="AD13" s="1321"/>
      <c r="AE13" s="1321"/>
    </row>
    <row r="14" spans="1:37">
      <c r="J14" s="451"/>
      <c r="K14" s="451"/>
      <c r="L14" s="1227" t="s">
        <v>445</v>
      </c>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t="s">
        <v>446</v>
      </c>
    </row>
    <row r="15" spans="1:37" ht="14.25" customHeight="1">
      <c r="J15" s="451"/>
      <c r="K15" s="451"/>
      <c r="L15" s="1308" t="s">
        <v>91</v>
      </c>
      <c r="M15" s="1308" t="s">
        <v>618</v>
      </c>
      <c r="N15" s="1333" t="s">
        <v>597</v>
      </c>
      <c r="O15" s="1333"/>
      <c r="P15" s="1333"/>
      <c r="Q15" s="1333"/>
      <c r="R15" s="1333" t="s">
        <v>598</v>
      </c>
      <c r="S15" s="1333"/>
      <c r="T15" s="1333"/>
      <c r="U15" s="1333"/>
      <c r="V15" s="1333" t="s">
        <v>599</v>
      </c>
      <c r="W15" s="1333"/>
      <c r="X15" s="1333"/>
      <c r="Y15" s="1333"/>
      <c r="Z15" s="1308" t="s">
        <v>604</v>
      </c>
      <c r="AA15" s="1308"/>
      <c r="AB15" s="1308"/>
      <c r="AC15" s="1308"/>
      <c r="AD15" s="1308"/>
      <c r="AE15" s="1308" t="s">
        <v>339</v>
      </c>
      <c r="AF15" s="1320" t="s">
        <v>274</v>
      </c>
      <c r="AG15" s="1227"/>
    </row>
    <row r="16" spans="1:37" s="493" customFormat="1" ht="27.75" customHeight="1">
      <c r="A16" s="554"/>
      <c r="B16" s="554"/>
      <c r="C16" s="554"/>
      <c r="D16" s="554"/>
      <c r="E16" s="554"/>
      <c r="F16" s="554"/>
      <c r="G16" s="560"/>
      <c r="H16" s="560"/>
      <c r="I16" s="501"/>
      <c r="J16" s="499"/>
      <c r="K16" s="499"/>
      <c r="L16" s="1308"/>
      <c r="M16" s="1308"/>
      <c r="N16" s="1333"/>
      <c r="O16" s="1333"/>
      <c r="P16" s="1333"/>
      <c r="Q16" s="1333"/>
      <c r="R16" s="1333"/>
      <c r="S16" s="1333"/>
      <c r="T16" s="1333"/>
      <c r="U16" s="1333"/>
      <c r="V16" s="1333"/>
      <c r="W16" s="1333"/>
      <c r="X16" s="1333"/>
      <c r="Y16" s="1333"/>
      <c r="Z16" s="1227" t="s">
        <v>621</v>
      </c>
      <c r="AA16" s="1227"/>
      <c r="AB16" s="1227" t="s">
        <v>615</v>
      </c>
      <c r="AC16" s="1227"/>
      <c r="AD16" s="1227"/>
      <c r="AE16" s="1308"/>
      <c r="AF16" s="1320"/>
      <c r="AG16" s="1227"/>
      <c r="AH16" s="554"/>
      <c r="AI16" s="554"/>
      <c r="AJ16" s="554"/>
      <c r="AK16" s="554"/>
    </row>
    <row r="17" spans="1:44" ht="26.4" customHeight="1">
      <c r="J17" s="451"/>
      <c r="K17" s="451"/>
      <c r="L17" s="1308"/>
      <c r="M17" s="1308"/>
      <c r="N17" s="1333"/>
      <c r="O17" s="1333"/>
      <c r="P17" s="1333"/>
      <c r="Q17" s="1333"/>
      <c r="R17" s="1333"/>
      <c r="S17" s="1333"/>
      <c r="T17" s="1333"/>
      <c r="U17" s="1333"/>
      <c r="V17" s="1333"/>
      <c r="W17" s="1333"/>
      <c r="X17" s="1333"/>
      <c r="Y17" s="1333"/>
      <c r="Z17" s="504" t="s">
        <v>619</v>
      </c>
      <c r="AA17" s="504" t="s">
        <v>620</v>
      </c>
      <c r="AB17" s="506" t="s">
        <v>273</v>
      </c>
      <c r="AC17" s="1328" t="s">
        <v>272</v>
      </c>
      <c r="AD17" s="1328"/>
      <c r="AE17" s="1308"/>
      <c r="AF17" s="1320"/>
      <c r="AG17" s="1227"/>
    </row>
    <row r="18" spans="1:44">
      <c r="J18" s="451"/>
      <c r="K18" s="459">
        <v>1</v>
      </c>
      <c r="L18" s="448" t="s">
        <v>92</v>
      </c>
      <c r="M18" s="448" t="s">
        <v>48</v>
      </c>
      <c r="N18" s="1334">
        <f ca="1">OFFSET(N18,0,-1)+1</f>
        <v>3</v>
      </c>
      <c r="O18" s="1334"/>
      <c r="P18" s="1334"/>
      <c r="Q18" s="1334"/>
      <c r="R18" s="1334">
        <f ca="1">OFFSET(N18,0,0)+1</f>
        <v>4</v>
      </c>
      <c r="S18" s="1334"/>
      <c r="T18" s="1334"/>
      <c r="U18" s="1334"/>
      <c r="V18" s="640"/>
      <c r="W18" s="640"/>
      <c r="X18" s="640"/>
      <c r="Y18" s="641">
        <f ca="1">OFFSET(R18,0,0)+1</f>
        <v>5</v>
      </c>
      <c r="Z18" s="457">
        <f ca="1">OFFSET(Z18,0,-1)+1</f>
        <v>6</v>
      </c>
      <c r="AA18" s="457">
        <f ca="1">OFFSET(AA18,0,-1)+1</f>
        <v>7</v>
      </c>
      <c r="AB18" s="457">
        <f ca="1">OFFSET(AB18,0,-1)+1</f>
        <v>8</v>
      </c>
      <c r="AC18" s="1334">
        <f ca="1">OFFSET(AC18,0,-1)+1</f>
        <v>9</v>
      </c>
      <c r="AD18" s="1334"/>
      <c r="AE18" s="457">
        <f ca="1">OFFSET(AE18,0,-2)+1</f>
        <v>10</v>
      </c>
      <c r="AF18" s="493"/>
      <c r="AG18" s="457">
        <f ca="1">OFFSET(AG18,0,-2)+1</f>
        <v>11</v>
      </c>
    </row>
    <row r="19" spans="1:44" ht="22.8">
      <c r="A19" s="1279">
        <v>1</v>
      </c>
      <c r="B19" s="963"/>
      <c r="C19" s="963"/>
      <c r="D19" s="963"/>
      <c r="E19" s="963"/>
      <c r="F19" s="956"/>
      <c r="G19" s="962"/>
      <c r="H19" s="962"/>
      <c r="I19" s="944"/>
      <c r="J19" s="943"/>
      <c r="K19" s="943"/>
      <c r="L19" s="562">
        <f>mergeValue(A19)</f>
        <v>1</v>
      </c>
      <c r="M19" s="610" t="s">
        <v>19</v>
      </c>
      <c r="N19" s="1335" t="str">
        <f>IF('Перечень тарифов'!J21="","","" &amp; 'Перечень тарифов'!J21 &amp; "")</f>
        <v>Плата за подключение (технологическое присоединение) к системе теплоснабжения объектов заявителей при наличии технической возможности подключения на территории Санкт-Петербурга</v>
      </c>
      <c r="O19" s="1335"/>
      <c r="P19" s="1335"/>
      <c r="Q19" s="1335"/>
      <c r="R19" s="1335"/>
      <c r="S19" s="1335"/>
      <c r="T19" s="1335"/>
      <c r="U19" s="1335"/>
      <c r="V19" s="1335"/>
      <c r="W19" s="1335"/>
      <c r="X19" s="1335"/>
      <c r="Y19" s="1335"/>
      <c r="Z19" s="1335"/>
      <c r="AA19" s="1335"/>
      <c r="AB19" s="1335"/>
      <c r="AC19" s="1335"/>
      <c r="AD19" s="1335"/>
      <c r="AE19" s="1335"/>
      <c r="AF19" s="1335"/>
      <c r="AG19" s="550" t="s">
        <v>718</v>
      </c>
    </row>
    <row r="20" spans="1:44" hidden="1">
      <c r="A20" s="1279"/>
      <c r="B20" s="1279">
        <v>1</v>
      </c>
      <c r="C20" s="963"/>
      <c r="D20" s="963"/>
      <c r="E20" s="963"/>
      <c r="F20" s="956"/>
      <c r="G20" s="965"/>
      <c r="H20" s="966"/>
      <c r="I20" s="945"/>
      <c r="J20" s="940"/>
      <c r="K20" s="938"/>
      <c r="L20" s="562" t="str">
        <f>mergeValue(A20) &amp;"."&amp; mergeValue(B20)</f>
        <v>1.1</v>
      </c>
      <c r="M20" s="516"/>
      <c r="N20" s="1336"/>
      <c r="O20" s="1336"/>
      <c r="P20" s="1336"/>
      <c r="Q20" s="1336"/>
      <c r="R20" s="1336"/>
      <c r="S20" s="1336"/>
      <c r="T20" s="1336"/>
      <c r="U20" s="1336"/>
      <c r="V20" s="1336"/>
      <c r="W20" s="1336"/>
      <c r="X20" s="1336"/>
      <c r="Y20" s="1336"/>
      <c r="Z20" s="1336"/>
      <c r="AA20" s="1336"/>
      <c r="AB20" s="1336"/>
      <c r="AC20" s="1336"/>
      <c r="AD20" s="1336"/>
      <c r="AE20" s="1336"/>
      <c r="AF20" s="1336"/>
      <c r="AG20" s="550"/>
    </row>
    <row r="21" spans="1:44" hidden="1">
      <c r="A21" s="1279"/>
      <c r="B21" s="1279"/>
      <c r="C21" s="1279">
        <v>1</v>
      </c>
      <c r="D21" s="963"/>
      <c r="E21" s="963"/>
      <c r="F21" s="956"/>
      <c r="G21" s="965"/>
      <c r="H21" s="966"/>
      <c r="I21" s="945"/>
      <c r="J21" s="940"/>
      <c r="K21" s="938"/>
      <c r="L21" s="562" t="str">
        <f>mergeValue(A21) &amp;"."&amp; mergeValue(B21)&amp;"."&amp; mergeValue(C21)</f>
        <v>1.1.1</v>
      </c>
      <c r="M21" s="517"/>
      <c r="N21" s="1336"/>
      <c r="O21" s="1336"/>
      <c r="P21" s="1336"/>
      <c r="Q21" s="1336"/>
      <c r="R21" s="1336"/>
      <c r="S21" s="1336"/>
      <c r="T21" s="1336"/>
      <c r="U21" s="1336"/>
      <c r="V21" s="1336"/>
      <c r="W21" s="1336"/>
      <c r="X21" s="1336"/>
      <c r="Y21" s="1336"/>
      <c r="Z21" s="1336"/>
      <c r="AA21" s="1336"/>
      <c r="AB21" s="1336"/>
      <c r="AC21" s="1336"/>
      <c r="AD21" s="1336"/>
      <c r="AE21" s="1336"/>
      <c r="AF21" s="1336"/>
      <c r="AG21" s="550"/>
    </row>
    <row r="22" spans="1:44" ht="15" hidden="1" customHeight="1">
      <c r="A22" s="1279"/>
      <c r="B22" s="1279"/>
      <c r="C22" s="1279"/>
      <c r="D22" s="1279">
        <v>1</v>
      </c>
      <c r="E22" s="963"/>
      <c r="F22" s="956"/>
      <c r="G22" s="965"/>
      <c r="H22" s="966"/>
      <c r="I22" s="945"/>
      <c r="J22" s="940"/>
      <c r="K22" s="938"/>
      <c r="L22" s="562" t="str">
        <f>mergeValue(A22) &amp;"."&amp; mergeValue(B22)&amp;"."&amp; mergeValue(C22)&amp;"."&amp; mergeValue(D22)</f>
        <v>1.1.1.1</v>
      </c>
      <c r="M22" s="518"/>
      <c r="N22" s="1336"/>
      <c r="O22" s="1336"/>
      <c r="P22" s="1336"/>
      <c r="Q22" s="1336"/>
      <c r="R22" s="1336"/>
      <c r="S22" s="1336"/>
      <c r="T22" s="1336"/>
      <c r="U22" s="1336"/>
      <c r="V22" s="1336"/>
      <c r="W22" s="1336"/>
      <c r="X22" s="1336"/>
      <c r="Y22" s="1336"/>
      <c r="Z22" s="1336"/>
      <c r="AA22" s="1336"/>
      <c r="AB22" s="1336"/>
      <c r="AC22" s="1336"/>
      <c r="AD22" s="1336"/>
      <c r="AE22" s="1336"/>
      <c r="AF22" s="1336"/>
      <c r="AG22" s="550"/>
    </row>
    <row r="23" spans="1:44" ht="20.100000000000001" customHeight="1">
      <c r="A23" s="1279"/>
      <c r="B23" s="1279"/>
      <c r="C23" s="1279"/>
      <c r="D23" s="1279"/>
      <c r="E23" s="1279">
        <v>1</v>
      </c>
      <c r="F23" s="956"/>
      <c r="G23" s="965"/>
      <c r="H23" s="966"/>
      <c r="I23" s="967"/>
      <c r="J23" s="957"/>
      <c r="K23" s="1226"/>
      <c r="L23" s="1340" t="str">
        <f>mergeValue(A23) &amp;"."&amp; mergeValue(B23)&amp;"."&amp; mergeValue(C23)&amp;"."&amp; mergeValue(D23)&amp;"."&amp; mergeValue(E23)</f>
        <v>1.1.1.1.1</v>
      </c>
      <c r="M23" s="1341" t="s">
        <v>1637</v>
      </c>
      <c r="N23" s="1287" t="s">
        <v>84</v>
      </c>
      <c r="O23" s="1349"/>
      <c r="P23" s="1345">
        <v>1</v>
      </c>
      <c r="Q23" s="1346"/>
      <c r="R23" s="1287" t="s">
        <v>83</v>
      </c>
      <c r="S23" s="1349"/>
      <c r="T23" s="1345">
        <v>1</v>
      </c>
      <c r="U23" s="1337" t="s">
        <v>26</v>
      </c>
      <c r="V23" s="1287" t="s">
        <v>83</v>
      </c>
      <c r="W23" s="531"/>
      <c r="X23" s="509">
        <v>1</v>
      </c>
      <c r="Y23" s="1196" t="s">
        <v>29</v>
      </c>
      <c r="Z23" s="1177">
        <f>AA23*1.2</f>
        <v>10672.232513432053</v>
      </c>
      <c r="AA23" s="1177">
        <v>8893.5270945267112</v>
      </c>
      <c r="AB23" s="1285" t="s">
        <v>1001</v>
      </c>
      <c r="AC23" s="1287" t="s">
        <v>83</v>
      </c>
      <c r="AD23" s="1285" t="s">
        <v>1002</v>
      </c>
      <c r="AE23" s="1287" t="s">
        <v>84</v>
      </c>
      <c r="AF23" s="547"/>
      <c r="AG23" s="1342" t="s">
        <v>622</v>
      </c>
      <c r="AH23" s="470" t="str">
        <f>strCheckDate(Z25:AF25)</f>
        <v/>
      </c>
      <c r="AI23" s="474" t="str">
        <f>IF(AND(COUNTIF(AJ18:AJ28,AJ23)&gt;1,AJ23&lt;&gt;""),"ErrUnique:HasDoubleConn","")</f>
        <v/>
      </c>
      <c r="AJ23" s="474"/>
      <c r="AK23" s="474"/>
    </row>
    <row r="24" spans="1:44" s="1074" customFormat="1" ht="17.100000000000001" customHeight="1">
      <c r="A24" s="1279"/>
      <c r="B24" s="1279"/>
      <c r="C24" s="1279"/>
      <c r="D24" s="1279"/>
      <c r="E24" s="1279"/>
      <c r="F24" s="1099"/>
      <c r="G24" s="1032"/>
      <c r="H24" s="966"/>
      <c r="I24" s="967"/>
      <c r="J24" s="1023"/>
      <c r="K24" s="1226"/>
      <c r="L24" s="1340"/>
      <c r="M24" s="1341"/>
      <c r="N24" s="1287"/>
      <c r="O24" s="1349"/>
      <c r="P24" s="1345"/>
      <c r="Q24" s="1347"/>
      <c r="R24" s="1287"/>
      <c r="S24" s="1349"/>
      <c r="T24" s="1345"/>
      <c r="U24" s="1338"/>
      <c r="V24" s="1287"/>
      <c r="W24" s="1197" t="s">
        <v>1634</v>
      </c>
      <c r="X24" s="1185" t="s">
        <v>48</v>
      </c>
      <c r="Y24" s="1196" t="s">
        <v>30</v>
      </c>
      <c r="Z24" s="1177">
        <f>AA24*1.2</f>
        <v>11359.078789279232</v>
      </c>
      <c r="AA24" s="1177">
        <v>9465.8989910660275</v>
      </c>
      <c r="AB24" s="1285"/>
      <c r="AC24" s="1287"/>
      <c r="AD24" s="1285"/>
      <c r="AE24" s="1287"/>
      <c r="AF24" s="680"/>
      <c r="AG24" s="1343"/>
      <c r="AH24" s="1099" t="str">
        <f>strCheckDate(Z25:AF25)</f>
        <v/>
      </c>
      <c r="AI24" s="1100" t="str">
        <f>IF(AND(COUNTIF(AJ19:AJ19,AJ24)&gt;1,AJ24&lt;&gt;""),"ErrUnique:HasDoubleConn","")</f>
        <v/>
      </c>
      <c r="AJ24" s="1100"/>
      <c r="AK24" s="1100"/>
      <c r="AL24" s="1100"/>
      <c r="AM24" s="1100"/>
      <c r="AN24" s="1100"/>
      <c r="AO24" s="1099"/>
      <c r="AP24" s="1099"/>
      <c r="AQ24" s="1099"/>
      <c r="AR24" s="1099"/>
    </row>
    <row r="25" spans="1:44" ht="20.100000000000001" customHeight="1">
      <c r="A25" s="1279"/>
      <c r="B25" s="1279"/>
      <c r="C25" s="1279"/>
      <c r="D25" s="1279"/>
      <c r="E25" s="1279"/>
      <c r="F25" s="956"/>
      <c r="G25" s="965"/>
      <c r="H25" s="966"/>
      <c r="I25" s="967"/>
      <c r="J25" s="957"/>
      <c r="K25" s="1226"/>
      <c r="L25" s="1340"/>
      <c r="M25" s="1341"/>
      <c r="N25" s="1287"/>
      <c r="O25" s="1349"/>
      <c r="P25" s="1345"/>
      <c r="Q25" s="1347"/>
      <c r="R25" s="1287"/>
      <c r="S25" s="1349"/>
      <c r="T25" s="1345"/>
      <c r="U25" s="1339"/>
      <c r="V25" s="1287"/>
      <c r="W25" s="570"/>
      <c r="X25" s="535"/>
      <c r="Y25" s="535" t="s">
        <v>627</v>
      </c>
      <c r="Z25" s="541"/>
      <c r="AA25" s="572" t="str">
        <f>AB23 &amp; "-" &amp; AD23</f>
        <v>01.01.2022-31.12.2022</v>
      </c>
      <c r="AB25" s="1286"/>
      <c r="AC25" s="1287"/>
      <c r="AD25" s="1286"/>
      <c r="AE25" s="1287"/>
      <c r="AF25" s="639"/>
      <c r="AG25" s="1343"/>
      <c r="AI25" s="474"/>
      <c r="AJ25" s="474"/>
      <c r="AK25" s="474"/>
    </row>
    <row r="26" spans="1:44" ht="20.100000000000001" customHeight="1">
      <c r="A26" s="1279"/>
      <c r="B26" s="1279"/>
      <c r="C26" s="1279"/>
      <c r="D26" s="1279"/>
      <c r="E26" s="1279"/>
      <c r="F26" s="956"/>
      <c r="G26" s="965"/>
      <c r="H26" s="966"/>
      <c r="I26" s="967"/>
      <c r="J26" s="957"/>
      <c r="K26" s="1226"/>
      <c r="L26" s="1340"/>
      <c r="M26" s="1341"/>
      <c r="N26" s="1287"/>
      <c r="O26" s="1349"/>
      <c r="P26" s="1345"/>
      <c r="Q26" s="1348"/>
      <c r="R26" s="1287"/>
      <c r="S26" s="571"/>
      <c r="T26" s="528"/>
      <c r="U26" s="535" t="s">
        <v>628</v>
      </c>
      <c r="V26" s="540"/>
      <c r="W26" s="540"/>
      <c r="X26" s="540"/>
      <c r="Y26" s="540"/>
      <c r="Z26" s="541"/>
      <c r="AA26" s="541"/>
      <c r="AB26" s="542"/>
      <c r="AC26" s="534"/>
      <c r="AD26" s="534"/>
      <c r="AE26" s="542"/>
      <c r="AF26" s="534"/>
      <c r="AG26" s="1343"/>
      <c r="AI26" s="474"/>
      <c r="AJ26" s="474"/>
      <c r="AK26" s="474"/>
    </row>
    <row r="27" spans="1:44" ht="20.100000000000001" customHeight="1">
      <c r="A27" s="1279"/>
      <c r="B27" s="1279"/>
      <c r="C27" s="1279"/>
      <c r="D27" s="1279"/>
      <c r="E27" s="1279"/>
      <c r="F27" s="956"/>
      <c r="G27" s="965"/>
      <c r="H27" s="966"/>
      <c r="I27" s="967"/>
      <c r="J27" s="957"/>
      <c r="K27" s="1226"/>
      <c r="L27" s="1340"/>
      <c r="M27" s="1341"/>
      <c r="N27" s="1287"/>
      <c r="O27" s="543"/>
      <c r="P27" s="545"/>
      <c r="Q27" s="544"/>
      <c r="R27" s="540"/>
      <c r="S27" s="540"/>
      <c r="T27" s="540"/>
      <c r="U27" s="540"/>
      <c r="V27" s="540"/>
      <c r="W27" s="540"/>
      <c r="X27" s="540"/>
      <c r="Y27" s="540"/>
      <c r="Z27" s="541"/>
      <c r="AA27" s="541"/>
      <c r="AB27" s="542"/>
      <c r="AC27" s="534"/>
      <c r="AD27" s="534"/>
      <c r="AE27" s="542"/>
      <c r="AF27" s="534"/>
      <c r="AG27" s="1343"/>
      <c r="AI27" s="474"/>
      <c r="AJ27" s="474"/>
      <c r="AK27" s="474"/>
    </row>
    <row r="28" spans="1:44" s="445" customFormat="1" ht="15" customHeight="1">
      <c r="A28" s="1279"/>
      <c r="B28" s="1279"/>
      <c r="C28" s="1279"/>
      <c r="D28" s="1279"/>
      <c r="E28" s="964"/>
      <c r="F28" s="958"/>
      <c r="G28" s="960"/>
      <c r="H28" s="958"/>
      <c r="I28" s="967"/>
      <c r="J28" s="957"/>
      <c r="K28" s="951"/>
      <c r="L28" s="508"/>
      <c r="M28" s="521" t="s">
        <v>5</v>
      </c>
      <c r="N28" s="521"/>
      <c r="O28" s="521"/>
      <c r="P28" s="521"/>
      <c r="Q28" s="521"/>
      <c r="R28" s="521"/>
      <c r="S28" s="521"/>
      <c r="T28" s="521"/>
      <c r="U28" s="521"/>
      <c r="V28" s="521"/>
      <c r="W28" s="521"/>
      <c r="X28" s="521"/>
      <c r="Y28" s="521"/>
      <c r="Z28" s="521"/>
      <c r="AA28" s="521"/>
      <c r="AB28" s="521"/>
      <c r="AC28" s="521"/>
      <c r="AD28" s="521"/>
      <c r="AE28" s="521"/>
      <c r="AF28" s="521"/>
      <c r="AG28" s="1344"/>
      <c r="AH28" s="471"/>
      <c r="AI28" s="471"/>
      <c r="AJ28" s="205"/>
      <c r="AK28" s="205"/>
    </row>
    <row r="30" spans="1:44" ht="102.15" customHeight="1">
      <c r="L30" s="1">
        <v>1</v>
      </c>
      <c r="M30" s="1272" t="s">
        <v>747</v>
      </c>
      <c r="N30" s="1272"/>
      <c r="O30" s="1272"/>
      <c r="P30" s="1272"/>
      <c r="Q30" s="1272"/>
      <c r="R30" s="1272"/>
      <c r="S30" s="1272"/>
      <c r="T30" s="1272"/>
      <c r="U30" s="1272"/>
      <c r="V30" s="1272"/>
      <c r="W30" s="1272"/>
      <c r="X30" s="1272"/>
      <c r="Y30" s="1272"/>
      <c r="Z30" s="1272"/>
      <c r="AA30" s="1272"/>
      <c r="AB30" s="1272"/>
      <c r="AC30" s="1272"/>
      <c r="AD30" s="1272"/>
      <c r="AE30" s="1272"/>
      <c r="AF30" s="1272"/>
      <c r="AG30" s="1272"/>
      <c r="AH30" s="476"/>
      <c r="AI30" s="476"/>
      <c r="AJ30" s="476"/>
      <c r="AK30" s="476"/>
    </row>
    <row r="31" spans="1:44" ht="14.25" customHeight="1">
      <c r="L31" s="483"/>
      <c r="M31" s="484"/>
      <c r="N31" s="484"/>
      <c r="O31" s="484"/>
      <c r="P31" s="484"/>
      <c r="Q31" s="484"/>
      <c r="R31" s="484"/>
      <c r="S31" s="484"/>
      <c r="T31" s="484"/>
      <c r="U31" s="484"/>
      <c r="V31" s="484"/>
      <c r="W31" s="484"/>
      <c r="X31" s="484"/>
      <c r="Y31" s="484"/>
      <c r="Z31" s="487"/>
      <c r="AA31" s="487"/>
      <c r="AB31" s="487"/>
      <c r="AC31" s="487"/>
      <c r="AD31" s="487"/>
      <c r="AE31" s="487"/>
      <c r="AF31" s="487"/>
      <c r="AG31" s="487"/>
      <c r="AH31" s="488"/>
      <c r="AI31" s="488"/>
      <c r="AJ31" s="488"/>
      <c r="AK31" s="488"/>
    </row>
  </sheetData>
  <sheetProtection password="FA9C" sheet="1" objects="1" scenarios="1" formatColumns="0" formatRows="0"/>
  <dataConsolidate link="1"/>
  <mergeCells count="52">
    <mergeCell ref="AG23:AG28"/>
    <mergeCell ref="M30:AG30"/>
    <mergeCell ref="V23:V25"/>
    <mergeCell ref="AB23:AB25"/>
    <mergeCell ref="AC23:AC25"/>
    <mergeCell ref="AD23:AD25"/>
    <mergeCell ref="AE23:AE25"/>
    <mergeCell ref="P23:P26"/>
    <mergeCell ref="Q23:Q26"/>
    <mergeCell ref="R23:R26"/>
    <mergeCell ref="S23:S25"/>
    <mergeCell ref="T23:T25"/>
    <mergeCell ref="O23:O26"/>
    <mergeCell ref="N23:N27"/>
    <mergeCell ref="AC17:AD17"/>
    <mergeCell ref="V15:Y17"/>
    <mergeCell ref="Z16:AA16"/>
    <mergeCell ref="AB16:AD16"/>
    <mergeCell ref="O7:T7"/>
    <mergeCell ref="O10:T10"/>
    <mergeCell ref="AC18:AD18"/>
    <mergeCell ref="N18:Q18"/>
    <mergeCell ref="R18:U18"/>
    <mergeCell ref="A19:A28"/>
    <mergeCell ref="N19:AF19"/>
    <mergeCell ref="B20:B28"/>
    <mergeCell ref="N20:AF20"/>
    <mergeCell ref="C21:C28"/>
    <mergeCell ref="N21:AF21"/>
    <mergeCell ref="D22:D28"/>
    <mergeCell ref="N22:AF22"/>
    <mergeCell ref="U23:U25"/>
    <mergeCell ref="E23:E27"/>
    <mergeCell ref="K23:K27"/>
    <mergeCell ref="L23:L27"/>
    <mergeCell ref="M23:M27"/>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10">
    <dataValidation allowBlank="1" prompt="Для выбора выполните двойной щелчок левой клавиши мыши по соответствующей ячейке." sqref="WVJ983064:WWE983068 IX65560:JS65564 ST65560:TO65564 ACP65560:ADK65564 AML65560:ANG65564 AWH65560:AXC65564 BGD65560:BGY65564 BPZ65560:BQU65564 BZV65560:CAQ65564 CJR65560:CKM65564 CTN65560:CUI65564 DDJ65560:DEE65564 DNF65560:DOA65564 DXB65560:DXW65564 EGX65560:EHS65564 EQT65560:ERO65564 FAP65560:FBK65564 FKL65560:FLG65564 FUH65560:FVC65564 GED65560:GEY65564 GNZ65560:GOU65564 GXV65560:GYQ65564 HHR65560:HIM65564 HRN65560:HSI65564 IBJ65560:ICE65564 ILF65560:IMA65564 IVB65560:IVW65564 JEX65560:JFS65564 JOT65560:JPO65564 JYP65560:JZK65564 KIL65560:KJG65564 KSH65560:KTC65564 LCD65560:LCY65564 LLZ65560:LMU65564 LVV65560:LWQ65564 MFR65560:MGM65564 MPN65560:MQI65564 MZJ65560:NAE65564 NJF65560:NKA65564 NTB65560:NTW65564 OCX65560:ODS65564 OMT65560:ONO65564 OWP65560:OXK65564 PGL65560:PHG65564 PQH65560:PRC65564 QAD65560:QAY65564 QJZ65560:QKU65564 QTV65560:QUQ65564 RDR65560:REM65564 RNN65560:ROI65564 RXJ65560:RYE65564 SHF65560:SIA65564 SRB65560:SRW65564 TAX65560:TBS65564 TKT65560:TLO65564 TUP65560:TVK65564 UEL65560:UFG65564 UOH65560:UPC65564 UYD65560:UYY65564 VHZ65560:VIU65564 VRV65560:VSQ65564 WBR65560:WCM65564 WLN65560:WMI65564 WVJ65560:WWE65564 IX131096:JS131100 ST131096:TO131100 ACP131096:ADK131100 AML131096:ANG131100 AWH131096:AXC131100 BGD131096:BGY131100 BPZ131096:BQU131100 BZV131096:CAQ131100 CJR131096:CKM131100 CTN131096:CUI131100 DDJ131096:DEE131100 DNF131096:DOA131100 DXB131096:DXW131100 EGX131096:EHS131100 EQT131096:ERO131100 FAP131096:FBK131100 FKL131096:FLG131100 FUH131096:FVC131100 GED131096:GEY131100 GNZ131096:GOU131100 GXV131096:GYQ131100 HHR131096:HIM131100 HRN131096:HSI131100 IBJ131096:ICE131100 ILF131096:IMA131100 IVB131096:IVW131100 JEX131096:JFS131100 JOT131096:JPO131100 JYP131096:JZK131100 KIL131096:KJG131100 KSH131096:KTC131100 LCD131096:LCY131100 LLZ131096:LMU131100 LVV131096:LWQ131100 MFR131096:MGM131100 MPN131096:MQI131100 MZJ131096:NAE131100 NJF131096:NKA131100 NTB131096:NTW131100 OCX131096:ODS131100 OMT131096:ONO131100 OWP131096:OXK131100 PGL131096:PHG131100 PQH131096:PRC131100 QAD131096:QAY131100 QJZ131096:QKU131100 QTV131096:QUQ131100 RDR131096:REM131100 RNN131096:ROI131100 RXJ131096:RYE131100 SHF131096:SIA131100 SRB131096:SRW131100 TAX131096:TBS131100 TKT131096:TLO131100 TUP131096:TVK131100 UEL131096:UFG131100 UOH131096:UPC131100 UYD131096:UYY131100 VHZ131096:VIU131100 VRV131096:VSQ131100 WBR131096:WCM131100 WLN131096:WMI131100 WVJ131096:WWE131100 IX196632:JS196636 ST196632:TO196636 ACP196632:ADK196636 AML196632:ANG196636 AWH196632:AXC196636 BGD196632:BGY196636 BPZ196632:BQU196636 BZV196632:CAQ196636 CJR196632:CKM196636 CTN196632:CUI196636 DDJ196632:DEE196636 DNF196632:DOA196636 DXB196632:DXW196636 EGX196632:EHS196636 EQT196632:ERO196636 FAP196632:FBK196636 FKL196632:FLG196636 FUH196632:FVC196636 GED196632:GEY196636 GNZ196632:GOU196636 GXV196632:GYQ196636 HHR196632:HIM196636 HRN196632:HSI196636 IBJ196632:ICE196636 ILF196632:IMA196636 IVB196632:IVW196636 JEX196632:JFS196636 JOT196632:JPO196636 JYP196632:JZK196636 KIL196632:KJG196636 KSH196632:KTC196636 LCD196632:LCY196636 LLZ196632:LMU196636 LVV196632:LWQ196636 MFR196632:MGM196636 MPN196632:MQI196636 MZJ196632:NAE196636 NJF196632:NKA196636 NTB196632:NTW196636 OCX196632:ODS196636 OMT196632:ONO196636 OWP196632:OXK196636 PGL196632:PHG196636 PQH196632:PRC196636 QAD196632:QAY196636 QJZ196632:QKU196636 QTV196632:QUQ196636 RDR196632:REM196636 RNN196632:ROI196636 RXJ196632:RYE196636 SHF196632:SIA196636 SRB196632:SRW196636 TAX196632:TBS196636 TKT196632:TLO196636 TUP196632:TVK196636 UEL196632:UFG196636 UOH196632:UPC196636 UYD196632:UYY196636 VHZ196632:VIU196636 VRV196632:VSQ196636 WBR196632:WCM196636 WLN196632:WMI196636 WVJ196632:WWE196636 IX262168:JS262172 ST262168:TO262172 ACP262168:ADK262172 AML262168:ANG262172 AWH262168:AXC262172 BGD262168:BGY262172 BPZ262168:BQU262172 BZV262168:CAQ262172 CJR262168:CKM262172 CTN262168:CUI262172 DDJ262168:DEE262172 DNF262168:DOA262172 DXB262168:DXW262172 EGX262168:EHS262172 EQT262168:ERO262172 FAP262168:FBK262172 FKL262168:FLG262172 FUH262168:FVC262172 GED262168:GEY262172 GNZ262168:GOU262172 GXV262168:GYQ262172 HHR262168:HIM262172 HRN262168:HSI262172 IBJ262168:ICE262172 ILF262168:IMA262172 IVB262168:IVW262172 JEX262168:JFS262172 JOT262168:JPO262172 JYP262168:JZK262172 KIL262168:KJG262172 KSH262168:KTC262172 LCD262168:LCY262172 LLZ262168:LMU262172 LVV262168:LWQ262172 MFR262168:MGM262172 MPN262168:MQI262172 MZJ262168:NAE262172 NJF262168:NKA262172 NTB262168:NTW262172 OCX262168:ODS262172 OMT262168:ONO262172 OWP262168:OXK262172 PGL262168:PHG262172 PQH262168:PRC262172 QAD262168:QAY262172 QJZ262168:QKU262172 QTV262168:QUQ262172 RDR262168:REM262172 RNN262168:ROI262172 RXJ262168:RYE262172 SHF262168:SIA262172 SRB262168:SRW262172 TAX262168:TBS262172 TKT262168:TLO262172 TUP262168:TVK262172 UEL262168:UFG262172 UOH262168:UPC262172 UYD262168:UYY262172 VHZ262168:VIU262172 VRV262168:VSQ262172 WBR262168:WCM262172 WLN262168:WMI262172 WVJ262168:WWE262172 IX327704:JS327708 ST327704:TO327708 ACP327704:ADK327708 AML327704:ANG327708 AWH327704:AXC327708 BGD327704:BGY327708 BPZ327704:BQU327708 BZV327704:CAQ327708 CJR327704:CKM327708 CTN327704:CUI327708 DDJ327704:DEE327708 DNF327704:DOA327708 DXB327704:DXW327708 EGX327704:EHS327708 EQT327704:ERO327708 FAP327704:FBK327708 FKL327704:FLG327708 FUH327704:FVC327708 GED327704:GEY327708 GNZ327704:GOU327708 GXV327704:GYQ327708 HHR327704:HIM327708 HRN327704:HSI327708 IBJ327704:ICE327708 ILF327704:IMA327708 IVB327704:IVW327708 JEX327704:JFS327708 JOT327704:JPO327708 JYP327704:JZK327708 KIL327704:KJG327708 KSH327704:KTC327708 LCD327704:LCY327708 LLZ327704:LMU327708 LVV327704:LWQ327708 MFR327704:MGM327708 MPN327704:MQI327708 MZJ327704:NAE327708 NJF327704:NKA327708 NTB327704:NTW327708 OCX327704:ODS327708 OMT327704:ONO327708 OWP327704:OXK327708 PGL327704:PHG327708 PQH327704:PRC327708 QAD327704:QAY327708 QJZ327704:QKU327708 QTV327704:QUQ327708 RDR327704:REM327708 RNN327704:ROI327708 RXJ327704:RYE327708 SHF327704:SIA327708 SRB327704:SRW327708 TAX327704:TBS327708 TKT327704:TLO327708 TUP327704:TVK327708 UEL327704:UFG327708 UOH327704:UPC327708 UYD327704:UYY327708 VHZ327704:VIU327708 VRV327704:VSQ327708 WBR327704:WCM327708 WLN327704:WMI327708 WVJ327704:WWE327708 IX393240:JS393244 ST393240:TO393244 ACP393240:ADK393244 AML393240:ANG393244 AWH393240:AXC393244 BGD393240:BGY393244 BPZ393240:BQU393244 BZV393240:CAQ393244 CJR393240:CKM393244 CTN393240:CUI393244 DDJ393240:DEE393244 DNF393240:DOA393244 DXB393240:DXW393244 EGX393240:EHS393244 EQT393240:ERO393244 FAP393240:FBK393244 FKL393240:FLG393244 FUH393240:FVC393244 GED393240:GEY393244 GNZ393240:GOU393244 GXV393240:GYQ393244 HHR393240:HIM393244 HRN393240:HSI393244 IBJ393240:ICE393244 ILF393240:IMA393244 IVB393240:IVW393244 JEX393240:JFS393244 JOT393240:JPO393244 JYP393240:JZK393244 KIL393240:KJG393244 KSH393240:KTC393244 LCD393240:LCY393244 LLZ393240:LMU393244 LVV393240:LWQ393244 MFR393240:MGM393244 MPN393240:MQI393244 MZJ393240:NAE393244 NJF393240:NKA393244 NTB393240:NTW393244 OCX393240:ODS393244 OMT393240:ONO393244 OWP393240:OXK393244 PGL393240:PHG393244 PQH393240:PRC393244 QAD393240:QAY393244 QJZ393240:QKU393244 QTV393240:QUQ393244 RDR393240:REM393244 RNN393240:ROI393244 RXJ393240:RYE393244 SHF393240:SIA393244 SRB393240:SRW393244 TAX393240:TBS393244 TKT393240:TLO393244 TUP393240:TVK393244 UEL393240:UFG393244 UOH393240:UPC393244 UYD393240:UYY393244 VHZ393240:VIU393244 VRV393240:VSQ393244 WBR393240:WCM393244 WLN393240:WMI393244 WVJ393240:WWE393244 IX458776:JS458780 ST458776:TO458780 ACP458776:ADK458780 AML458776:ANG458780 AWH458776:AXC458780 BGD458776:BGY458780 BPZ458776:BQU458780 BZV458776:CAQ458780 CJR458776:CKM458780 CTN458776:CUI458780 DDJ458776:DEE458780 DNF458776:DOA458780 DXB458776:DXW458780 EGX458776:EHS458780 EQT458776:ERO458780 FAP458776:FBK458780 FKL458776:FLG458780 FUH458776:FVC458780 GED458776:GEY458780 GNZ458776:GOU458780 GXV458776:GYQ458780 HHR458776:HIM458780 HRN458776:HSI458780 IBJ458776:ICE458780 ILF458776:IMA458780 IVB458776:IVW458780 JEX458776:JFS458780 JOT458776:JPO458780 JYP458776:JZK458780 KIL458776:KJG458780 KSH458776:KTC458780 LCD458776:LCY458780 LLZ458776:LMU458780 LVV458776:LWQ458780 MFR458776:MGM458780 MPN458776:MQI458780 MZJ458776:NAE458780 NJF458776:NKA458780 NTB458776:NTW458780 OCX458776:ODS458780 OMT458776:ONO458780 OWP458776:OXK458780 PGL458776:PHG458780 PQH458776:PRC458780 QAD458776:QAY458780 QJZ458776:QKU458780 QTV458776:QUQ458780 RDR458776:REM458780 RNN458776:ROI458780 RXJ458776:RYE458780 SHF458776:SIA458780 SRB458776:SRW458780 TAX458776:TBS458780 TKT458776:TLO458780 TUP458776:TVK458780 UEL458776:UFG458780 UOH458776:UPC458780 UYD458776:UYY458780 VHZ458776:VIU458780 VRV458776:VSQ458780 WBR458776:WCM458780 WLN458776:WMI458780 WVJ458776:WWE458780 IX524312:JS524316 ST524312:TO524316 ACP524312:ADK524316 AML524312:ANG524316 AWH524312:AXC524316 BGD524312:BGY524316 BPZ524312:BQU524316 BZV524312:CAQ524316 CJR524312:CKM524316 CTN524312:CUI524316 DDJ524312:DEE524316 DNF524312:DOA524316 DXB524312:DXW524316 EGX524312:EHS524316 EQT524312:ERO524316 FAP524312:FBK524316 FKL524312:FLG524316 FUH524312:FVC524316 GED524312:GEY524316 GNZ524312:GOU524316 GXV524312:GYQ524316 HHR524312:HIM524316 HRN524312:HSI524316 IBJ524312:ICE524316 ILF524312:IMA524316 IVB524312:IVW524316 JEX524312:JFS524316 JOT524312:JPO524316 JYP524312:JZK524316 KIL524312:KJG524316 KSH524312:KTC524316 LCD524312:LCY524316 LLZ524312:LMU524316 LVV524312:LWQ524316 MFR524312:MGM524316 MPN524312:MQI524316 MZJ524312:NAE524316 NJF524312:NKA524316 NTB524312:NTW524316 OCX524312:ODS524316 OMT524312:ONO524316 OWP524312:OXK524316 PGL524312:PHG524316 PQH524312:PRC524316 QAD524312:QAY524316 QJZ524312:QKU524316 QTV524312:QUQ524316 RDR524312:REM524316 RNN524312:ROI524316 RXJ524312:RYE524316 SHF524312:SIA524316 SRB524312:SRW524316 TAX524312:TBS524316 TKT524312:TLO524316 TUP524312:TVK524316 UEL524312:UFG524316 UOH524312:UPC524316 UYD524312:UYY524316 VHZ524312:VIU524316 VRV524312:VSQ524316 WBR524312:WCM524316 WLN524312:WMI524316 WVJ524312:WWE524316 IX589848:JS589852 ST589848:TO589852 ACP589848:ADK589852 AML589848:ANG589852 AWH589848:AXC589852 BGD589848:BGY589852 BPZ589848:BQU589852 BZV589848:CAQ589852 CJR589848:CKM589852 CTN589848:CUI589852 DDJ589848:DEE589852 DNF589848:DOA589852 DXB589848:DXW589852 EGX589848:EHS589852 EQT589848:ERO589852 FAP589848:FBK589852 FKL589848:FLG589852 FUH589848:FVC589852 GED589848:GEY589852 GNZ589848:GOU589852 GXV589848:GYQ589852 HHR589848:HIM589852 HRN589848:HSI589852 IBJ589848:ICE589852 ILF589848:IMA589852 IVB589848:IVW589852 JEX589848:JFS589852 JOT589848:JPO589852 JYP589848:JZK589852 KIL589848:KJG589852 KSH589848:KTC589852 LCD589848:LCY589852 LLZ589848:LMU589852 LVV589848:LWQ589852 MFR589848:MGM589852 MPN589848:MQI589852 MZJ589848:NAE589852 NJF589848:NKA589852 NTB589848:NTW589852 OCX589848:ODS589852 OMT589848:ONO589852 OWP589848:OXK589852 PGL589848:PHG589852 PQH589848:PRC589852 QAD589848:QAY589852 QJZ589848:QKU589852 QTV589848:QUQ589852 RDR589848:REM589852 RNN589848:ROI589852 RXJ589848:RYE589852 SHF589848:SIA589852 SRB589848:SRW589852 TAX589848:TBS589852 TKT589848:TLO589852 TUP589848:TVK589852 UEL589848:UFG589852 UOH589848:UPC589852 UYD589848:UYY589852 VHZ589848:VIU589852 VRV589848:VSQ589852 WBR589848:WCM589852 WLN589848:WMI589852 WVJ589848:WWE589852 IX655384:JS655388 ST655384:TO655388 ACP655384:ADK655388 AML655384:ANG655388 AWH655384:AXC655388 BGD655384:BGY655388 BPZ655384:BQU655388 BZV655384:CAQ655388 CJR655384:CKM655388 CTN655384:CUI655388 DDJ655384:DEE655388 DNF655384:DOA655388 DXB655384:DXW655388 EGX655384:EHS655388 EQT655384:ERO655388 FAP655384:FBK655388 FKL655384:FLG655388 FUH655384:FVC655388 GED655384:GEY655388 GNZ655384:GOU655388 GXV655384:GYQ655388 HHR655384:HIM655388 HRN655384:HSI655388 IBJ655384:ICE655388 ILF655384:IMA655388 IVB655384:IVW655388 JEX655384:JFS655388 JOT655384:JPO655388 JYP655384:JZK655388 KIL655384:KJG655388 KSH655384:KTC655388 LCD655384:LCY655388 LLZ655384:LMU655388 LVV655384:LWQ655388 MFR655384:MGM655388 MPN655384:MQI655388 MZJ655384:NAE655388 NJF655384:NKA655388 NTB655384:NTW655388 OCX655384:ODS655388 OMT655384:ONO655388 OWP655384:OXK655388 PGL655384:PHG655388 PQH655384:PRC655388 QAD655384:QAY655388 QJZ655384:QKU655388 QTV655384:QUQ655388 RDR655384:REM655388 RNN655384:ROI655388 RXJ655384:RYE655388 SHF655384:SIA655388 SRB655384:SRW655388 TAX655384:TBS655388 TKT655384:TLO655388 TUP655384:TVK655388 UEL655384:UFG655388 UOH655384:UPC655388 UYD655384:UYY655388 VHZ655384:VIU655388 VRV655384:VSQ655388 WBR655384:WCM655388 WLN655384:WMI655388 WVJ655384:WWE655388 IX720920:JS720924 ST720920:TO720924 ACP720920:ADK720924 AML720920:ANG720924 AWH720920:AXC720924 BGD720920:BGY720924 BPZ720920:BQU720924 BZV720920:CAQ720924 CJR720920:CKM720924 CTN720920:CUI720924 DDJ720920:DEE720924 DNF720920:DOA720924 DXB720920:DXW720924 EGX720920:EHS720924 EQT720920:ERO720924 FAP720920:FBK720924 FKL720920:FLG720924 FUH720920:FVC720924 GED720920:GEY720924 GNZ720920:GOU720924 GXV720920:GYQ720924 HHR720920:HIM720924 HRN720920:HSI720924 IBJ720920:ICE720924 ILF720920:IMA720924 IVB720920:IVW720924 JEX720920:JFS720924 JOT720920:JPO720924 JYP720920:JZK720924 KIL720920:KJG720924 KSH720920:KTC720924 LCD720920:LCY720924 LLZ720920:LMU720924 LVV720920:LWQ720924 MFR720920:MGM720924 MPN720920:MQI720924 MZJ720920:NAE720924 NJF720920:NKA720924 NTB720920:NTW720924 OCX720920:ODS720924 OMT720920:ONO720924 OWP720920:OXK720924 PGL720920:PHG720924 PQH720920:PRC720924 QAD720920:QAY720924 QJZ720920:QKU720924 QTV720920:QUQ720924 RDR720920:REM720924 RNN720920:ROI720924 RXJ720920:RYE720924 SHF720920:SIA720924 SRB720920:SRW720924 TAX720920:TBS720924 TKT720920:TLO720924 TUP720920:TVK720924 UEL720920:UFG720924 UOH720920:UPC720924 UYD720920:UYY720924 VHZ720920:VIU720924 VRV720920:VSQ720924 WBR720920:WCM720924 WLN720920:WMI720924 WVJ720920:WWE720924 IX786456:JS786460 ST786456:TO786460 ACP786456:ADK786460 AML786456:ANG786460 AWH786456:AXC786460 BGD786456:BGY786460 BPZ786456:BQU786460 BZV786456:CAQ786460 CJR786456:CKM786460 CTN786456:CUI786460 DDJ786456:DEE786460 DNF786456:DOA786460 DXB786456:DXW786460 EGX786456:EHS786460 EQT786456:ERO786460 FAP786456:FBK786460 FKL786456:FLG786460 FUH786456:FVC786460 GED786456:GEY786460 GNZ786456:GOU786460 GXV786456:GYQ786460 HHR786456:HIM786460 HRN786456:HSI786460 IBJ786456:ICE786460 ILF786456:IMA786460 IVB786456:IVW786460 JEX786456:JFS786460 JOT786456:JPO786460 JYP786456:JZK786460 KIL786456:KJG786460 KSH786456:KTC786460 LCD786456:LCY786460 LLZ786456:LMU786460 LVV786456:LWQ786460 MFR786456:MGM786460 MPN786456:MQI786460 MZJ786456:NAE786460 NJF786456:NKA786460 NTB786456:NTW786460 OCX786456:ODS786460 OMT786456:ONO786460 OWP786456:OXK786460 PGL786456:PHG786460 PQH786456:PRC786460 QAD786456:QAY786460 QJZ786456:QKU786460 QTV786456:QUQ786460 RDR786456:REM786460 RNN786456:ROI786460 RXJ786456:RYE786460 SHF786456:SIA786460 SRB786456:SRW786460 TAX786456:TBS786460 TKT786456:TLO786460 TUP786456:TVK786460 UEL786456:UFG786460 UOH786456:UPC786460 UYD786456:UYY786460 VHZ786456:VIU786460 VRV786456:VSQ786460 WBR786456:WCM786460 WLN786456:WMI786460 WVJ786456:WWE786460 IX851992:JS851996 ST851992:TO851996 ACP851992:ADK851996 AML851992:ANG851996 AWH851992:AXC851996 BGD851992:BGY851996 BPZ851992:BQU851996 BZV851992:CAQ851996 CJR851992:CKM851996 CTN851992:CUI851996 DDJ851992:DEE851996 DNF851992:DOA851996 DXB851992:DXW851996 EGX851992:EHS851996 EQT851992:ERO851996 FAP851992:FBK851996 FKL851992:FLG851996 FUH851992:FVC851996 GED851992:GEY851996 GNZ851992:GOU851996 GXV851992:GYQ851996 HHR851992:HIM851996 HRN851992:HSI851996 IBJ851992:ICE851996 ILF851992:IMA851996 IVB851992:IVW851996 JEX851992:JFS851996 JOT851992:JPO851996 JYP851992:JZK851996 KIL851992:KJG851996 KSH851992:KTC851996 LCD851992:LCY851996 LLZ851992:LMU851996 LVV851992:LWQ851996 MFR851992:MGM851996 MPN851992:MQI851996 MZJ851992:NAE851996 NJF851992:NKA851996 NTB851992:NTW851996 OCX851992:ODS851996 OMT851992:ONO851996 OWP851992:OXK851996 PGL851992:PHG851996 PQH851992:PRC851996 QAD851992:QAY851996 QJZ851992:QKU851996 QTV851992:QUQ851996 RDR851992:REM851996 RNN851992:ROI851996 RXJ851992:RYE851996 SHF851992:SIA851996 SRB851992:SRW851996 TAX851992:TBS851996 TKT851992:TLO851996 TUP851992:TVK851996 UEL851992:UFG851996 UOH851992:UPC851996 UYD851992:UYY851996 VHZ851992:VIU851996 VRV851992:VSQ851996 WBR851992:WCM851996 WLN851992:WMI851996 WVJ851992:WWE851996 IX917528:JS917532 ST917528:TO917532 ACP917528:ADK917532 AML917528:ANG917532 AWH917528:AXC917532 BGD917528:BGY917532 BPZ917528:BQU917532 BZV917528:CAQ917532 CJR917528:CKM917532 CTN917528:CUI917532 DDJ917528:DEE917532 DNF917528:DOA917532 DXB917528:DXW917532 EGX917528:EHS917532 EQT917528:ERO917532 FAP917528:FBK917532 FKL917528:FLG917532 FUH917528:FVC917532 GED917528:GEY917532 GNZ917528:GOU917532 GXV917528:GYQ917532 HHR917528:HIM917532 HRN917528:HSI917532 IBJ917528:ICE917532 ILF917528:IMA917532 IVB917528:IVW917532 JEX917528:JFS917532 JOT917528:JPO917532 JYP917528:JZK917532 KIL917528:KJG917532 KSH917528:KTC917532 LCD917528:LCY917532 LLZ917528:LMU917532 LVV917528:LWQ917532 MFR917528:MGM917532 MPN917528:MQI917532 MZJ917528:NAE917532 NJF917528:NKA917532 NTB917528:NTW917532 OCX917528:ODS917532 OMT917528:ONO917532 OWP917528:OXK917532 PGL917528:PHG917532 PQH917528:PRC917532 QAD917528:QAY917532 QJZ917528:QKU917532 QTV917528:QUQ917532 RDR917528:REM917532 RNN917528:ROI917532 RXJ917528:RYE917532 SHF917528:SIA917532 SRB917528:SRW917532 TAX917528:TBS917532 TKT917528:TLO917532 TUP917528:TVK917532 UEL917528:UFG917532 UOH917528:UPC917532 UYD917528:UYY917532 VHZ917528:VIU917532 VRV917528:VSQ917532 WBR917528:WCM917532 WLN917528:WMI917532 WVJ917528:WWE917532 IX983064:JS983068 ST983064:TO983068 ACP983064:ADK983068 AML983064:ANG983068 AWH983064:AXC983068 BGD983064:BGY983068 BPZ983064:BQU983068 BZV983064:CAQ983068 CJR983064:CKM983068 CTN983064:CUI983068 DDJ983064:DEE983068 DNF983064:DOA983068 DXB983064:DXW983068 EGX983064:EHS983068 EQT983064:ERO983068 FAP983064:FBK983068 FKL983064:FLG983068 FUH983064:FVC983068 GED983064:GEY983068 GNZ983064:GOU983068 GXV983064:GYQ983068 HHR983064:HIM983068 HRN983064:HSI983068 IBJ983064:ICE983068 ILF983064:IMA983068 IVB983064:IVW983068 JEX983064:JFS983068 JOT983064:JPO983068 JYP983064:JZK983068 KIL983064:KJG983068 KSH983064:KTC983068 LCD983064:LCY983068 LLZ983064:LMU983068 LVV983064:LWQ983068 MFR983064:MGM983068 MPN983064:MQI983068 MZJ983064:NAE983068 NJF983064:NKA983068 NTB983064:NTW983068 OCX983064:ODS983068 OMT983064:ONO983068 OWP983064:OXK983068 PGL983064:PHG983068 PQH983064:PRC983068 QAD983064:QAY983068 QJZ983064:QKU983068 QTV983064:QUQ983068 RDR983064:REM983068 RNN983064:ROI983068 RXJ983064:RYE983068 SHF983064:SIA983068 SRB983064:SRW983068 TAX983064:TBS983068 TKT983064:TLO983068 TUP983064:TVK983068 UEL983064:UFG983068 UOH983064:UPC983068 UYD983064:UYY983068 VHZ983064:VIU983068 VRV983064:VSQ983068 WBR983064:WCM983068 WLN983064:WMI983068 IX28:JS28 WVJ28:WWE28 WLN28:WMI28 WBR28:WCM28 VRV28:VSQ28 VHZ28:VIU28 UYD28:UYY28 UOH28:UPC28 UEL28:UFG28 TUP28:TVK28 TKT28:TLO28 TAX28:TBS28 SRB28:SRW28 SHF28:SIA28 RXJ28:RYE28 RNN28:ROI28 RDR28:REM28 QTV28:QUQ28 QJZ28:QKU28 QAD28:QAY28 PQH28:PRC28 PGL28:PHG28 OWP28:OXK28 OMT28:ONO28 OCX28:ODS28 NTB28:NTW28 NJF28:NKA28 MZJ28:NAE28 MPN28:MQI28 MFR28:MGM28 LVV28:LWQ28 LLZ28:LMU28 LCD28:LCY28 KSH28:KTC28 KIL28:KJG28 JYP28:JZK28 JOT28:JPO28 JEX28:JFS28 IVB28:IVW28 ILF28:IMA28 IBJ28:ICE28 HRN28:HSI28 HHR28:HIM28 GXV28:GYQ28 GNZ28:GOU28 GED28:GEY28 FUH28:FVC28 FKL28:FLG28 FAP28:FBK28 EQT28:ERO28 EGX28:EHS28 DXB28:DXW28 DNF28:DOA28 DDJ28:DEE28 CTN28:CUI28 CJR28:CKM28 BZV28:CAQ28 BPZ28:BQU28 BGD28:BGY28 AWH28:AXC28 AML28:ANG28 ACP28:ADK28 ST28:TO28 L65560:AG65564 L131096:AG131100 L196632:AG196636 L262168:AG262172 L327704:AG327708 L393240:AG393244 L458776:AG458780 L524312:AG524316 L589848:AG589852 L655384:AG655388 L720920:AG720924 L786456:AG786460 L851992:AG851996 L917528:AG917532 L983064:AG98306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AD65556:AD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AD131092:AD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AD196628:AD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AD262164:AD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AD327700:AD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AD393236:AD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AD458772:AD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AD524308:AD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AD589844:AD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AD655380:AD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AD720916:AD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AD786452:AD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AD851988:AD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AD917524:AD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AD983060:AD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WVZ983060:WVZ983061 AB65556:AB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AB131092:AB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AB196628:AB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AB262164:AB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AB327700:AB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AB393236:AB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AB458772:AB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AB524308:AB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AB589844:AB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AB655380:AB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AB720916:AB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AB786452:AB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AB851988:AB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AB917524:AB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AB983060:AB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WVZ23 WMD23 WCH23 VSL23 VIP23 UYT23 UOX23 UFB23 TVF23 TLJ23 TBN23 SRR23 SHV23 RXZ23 ROD23 REH23 QUL23 QKP23 QAT23 PQX23 PHB23 OXF23 ONJ23 ODN23 NTR23 NJV23 MZZ23 MQD23 MGH23 LWL23 LMP23 LCT23 KSX23 KJB23 JZF23 JPJ23 JFN23 IVR23 ILV23 IBZ23 HSD23 HIH23 GYL23 GOP23 GET23 FUX23 FLB23 FBF23 ERJ23 EHN23 DXR23 DNV23 DDZ23 CUD23 CKH23 CAL23 BQP23 BGT23 AWX23 ANB23 ADF23 TJ23 JN23 AB23:AB25 WWB23 WMF23 WCJ23 VSN23 VIR23 UYV23 UOZ23 UFD23 TVH23 TLL23 TBP23 SRT23 SHX23 RYB23 ROF23 REJ23 QUN23 QKR23 QAV23 PQZ23 PHD23 OXH23 ONL23 ODP23 NTT23 NJX23 NAB23 MQF23 MGJ23 LWN23 LMR23 LCV23 KSZ23 KJD23 JZH23 JPL23 JFP23 IVT23 ILX23 ICB23 HSF23 HIJ23 GYN23 GOR23 GEV23 FUZ23 FLD23 FBH23 ERL23 EHP23 DXT23 DNX23 DEB23 CUF23 CKJ23 CAN23 BQR23 BGV23 AWZ23 AND23 ADH23 TL23 JP23 AD23:AD25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dataValidation type="textLength" operator="lessThanOrEqual" allowBlank="1" showErrorMessage="1" errorTitle="Ошибка" error="Допускается ввод не более 900 символов!" sqref="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WVK983060 M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M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M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M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M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M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M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M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M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M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M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M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M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M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M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M23: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formula1>900</formula1>
    </dataValidation>
    <dataValidation allowBlank="1" promptTitle="checkPeriodRange" sqref="WVY983061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AA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AA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AA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AA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AA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AA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AA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AA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AA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AA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AA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AA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AA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AA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AA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dataValidation type="decimal" allowBlank="1" showErrorMessage="1" errorTitle="Ошибка" error="Допускается ввод только действительных чисел!" sqref="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WVX983060:WVY983060 Z65556:AA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Z131092:AA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Z196628:AA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Z262164:AA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Z327700:AA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Z393236:AA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Z458772:AA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Z524308:AA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Z589844:AA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Z655380:AA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Z720916:AA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Z786452:AA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Z851988:AA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Z917524:AA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Z983060:AA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Z23:AA24 WWH24:WWI24 WML24:WMM24 JV24:JW24 TR24:TS24 ADN24:ADO24 ANJ24:ANK24 AXF24:AXG24 BHB24:BHC24 BQX24:BQY24 CAT24:CAU24 CKP24:CKQ24 CUL24:CUM24 DEH24:DEI24 DOD24:DOE24 DXZ24:DYA24 EHV24:EHW24 ERR24:ERS24 FBN24:FBO24 FLJ24:FLK24 FVF24:FVG24 GFB24:GFC24 GOX24:GOY24 GYT24:GYU24 HIP24:HIQ24 HSL24:HSM24 ICH24:ICI24 IMD24:IME24 IVZ24:IWA24 JFV24:JFW24 JPR24:JPS24 JZN24:JZO24 KJJ24:KJK24 KTF24:KTG24 LDB24:LDC24 LMX24:LMY24 LWT24:LWU24 MGP24:MGQ24 MQL24:MQM24 NAH24:NAI24 NKD24:NKE24 NTZ24:NUA24 ODV24:ODW24 ONR24:ONS24 OXN24:OXO24 PHJ24:PHK24 PRF24:PRG24 QBB24:QBC24 QKX24:QKY24 QUT24:QUU24 REP24:REQ24 ROL24:ROM24 RYH24:RYI24 SID24:SIE24 SRZ24:SSA24 TBV24:TBW24 TLR24:TLS24 TVN24:TVO24 UFJ24:UFK24 UPF24:UPG24 UZB24:UZC24 VIX24:VIY24 VST24:VSU24 WCP24:WCQ2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6:WWE983060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WMI983056:WMI983060 AG65552:AG65556 JS65552:JS65556 TO65552:TO65556 ADK65552:ADK65556 ANG65552:ANG65556 AXC65552:AXC65556 BGY65552:BGY65556 BQU65552:BQU65556 CAQ65552:CAQ65556 CKM65552:CKM65556 CUI65552:CUI65556 DEE65552:DEE65556 DOA65552:DOA65556 DXW65552:DXW65556 EHS65552:EHS65556 ERO65552:ERO65556 FBK65552:FBK65556 FLG65552:FLG65556 FVC65552:FVC65556 GEY65552:GEY65556 GOU65552:GOU65556 GYQ65552:GYQ65556 HIM65552:HIM65556 HSI65552:HSI65556 ICE65552:ICE65556 IMA65552:IMA65556 IVW65552:IVW65556 JFS65552:JFS65556 JPO65552:JPO65556 JZK65552:JZK65556 KJG65552:KJG65556 KTC65552:KTC65556 LCY65552:LCY65556 LMU65552:LMU65556 LWQ65552:LWQ65556 MGM65552:MGM65556 MQI65552:MQI65556 NAE65552:NAE65556 NKA65552:NKA65556 NTW65552:NTW65556 ODS65552:ODS65556 ONO65552:ONO65556 OXK65552:OXK65556 PHG65552:PHG65556 PRC65552:PRC65556 QAY65552:QAY65556 QKU65552:QKU65556 QUQ65552:QUQ65556 REM65552:REM65556 ROI65552:ROI65556 RYE65552:RYE65556 SIA65552:SIA65556 SRW65552:SRW65556 TBS65552:TBS65556 TLO65552:TLO65556 TVK65552:TVK65556 UFG65552:UFG65556 UPC65552:UPC65556 UYY65552:UYY65556 VIU65552:VIU65556 VSQ65552:VSQ65556 WCM65552:WCM65556 WMI65552:WMI65556 WWE65552:WWE65556 AG131088:AG131092 JS131088:JS131092 TO131088:TO131092 ADK131088:ADK131092 ANG131088:ANG131092 AXC131088:AXC131092 BGY131088:BGY131092 BQU131088:BQU131092 CAQ131088:CAQ131092 CKM131088:CKM131092 CUI131088:CUI131092 DEE131088:DEE131092 DOA131088:DOA131092 DXW131088:DXW131092 EHS131088:EHS131092 ERO131088:ERO131092 FBK131088:FBK131092 FLG131088:FLG131092 FVC131088:FVC131092 GEY131088:GEY131092 GOU131088:GOU131092 GYQ131088:GYQ131092 HIM131088:HIM131092 HSI131088:HSI131092 ICE131088:ICE131092 IMA131088:IMA131092 IVW131088:IVW131092 JFS131088:JFS131092 JPO131088:JPO131092 JZK131088:JZK131092 KJG131088:KJG131092 KTC131088:KTC131092 LCY131088:LCY131092 LMU131088:LMU131092 LWQ131088:LWQ131092 MGM131088:MGM131092 MQI131088:MQI131092 NAE131088:NAE131092 NKA131088:NKA131092 NTW131088:NTW131092 ODS131088:ODS131092 ONO131088:ONO131092 OXK131088:OXK131092 PHG131088:PHG131092 PRC131088:PRC131092 QAY131088:QAY131092 QKU131088:QKU131092 QUQ131088:QUQ131092 REM131088:REM131092 ROI131088:ROI131092 RYE131088:RYE131092 SIA131088:SIA131092 SRW131088:SRW131092 TBS131088:TBS131092 TLO131088:TLO131092 TVK131088:TVK131092 UFG131088:UFG131092 UPC131088:UPC131092 UYY131088:UYY131092 VIU131088:VIU131092 VSQ131088:VSQ131092 WCM131088:WCM131092 WMI131088:WMI131092 WWE131088:WWE131092 AG196624:AG196628 JS196624:JS196628 TO196624:TO196628 ADK196624:ADK196628 ANG196624:ANG196628 AXC196624:AXC196628 BGY196624:BGY196628 BQU196624:BQU196628 CAQ196624:CAQ196628 CKM196624:CKM196628 CUI196624:CUI196628 DEE196624:DEE196628 DOA196624:DOA196628 DXW196624:DXW196628 EHS196624:EHS196628 ERO196624:ERO196628 FBK196624:FBK196628 FLG196624:FLG196628 FVC196624:FVC196628 GEY196624:GEY196628 GOU196624:GOU196628 GYQ196624:GYQ196628 HIM196624:HIM196628 HSI196624:HSI196628 ICE196624:ICE196628 IMA196624:IMA196628 IVW196624:IVW196628 JFS196624:JFS196628 JPO196624:JPO196628 JZK196624:JZK196628 KJG196624:KJG196628 KTC196624:KTC196628 LCY196624:LCY196628 LMU196624:LMU196628 LWQ196624:LWQ196628 MGM196624:MGM196628 MQI196624:MQI196628 NAE196624:NAE196628 NKA196624:NKA196628 NTW196624:NTW196628 ODS196624:ODS196628 ONO196624:ONO196628 OXK196624:OXK196628 PHG196624:PHG196628 PRC196624:PRC196628 QAY196624:QAY196628 QKU196624:QKU196628 QUQ196624:QUQ196628 REM196624:REM196628 ROI196624:ROI196628 RYE196624:RYE196628 SIA196624:SIA196628 SRW196624:SRW196628 TBS196624:TBS196628 TLO196624:TLO196628 TVK196624:TVK196628 UFG196624:UFG196628 UPC196624:UPC196628 UYY196624:UYY196628 VIU196624:VIU196628 VSQ196624:VSQ196628 WCM196624:WCM196628 WMI196624:WMI196628 WWE196624:WWE196628 AG262160:AG262164 JS262160:JS262164 TO262160:TO262164 ADK262160:ADK262164 ANG262160:ANG262164 AXC262160:AXC262164 BGY262160:BGY262164 BQU262160:BQU262164 CAQ262160:CAQ262164 CKM262160:CKM262164 CUI262160:CUI262164 DEE262160:DEE262164 DOA262160:DOA262164 DXW262160:DXW262164 EHS262160:EHS262164 ERO262160:ERO262164 FBK262160:FBK262164 FLG262160:FLG262164 FVC262160:FVC262164 GEY262160:GEY262164 GOU262160:GOU262164 GYQ262160:GYQ262164 HIM262160:HIM262164 HSI262160:HSI262164 ICE262160:ICE262164 IMA262160:IMA262164 IVW262160:IVW262164 JFS262160:JFS262164 JPO262160:JPO262164 JZK262160:JZK262164 KJG262160:KJG262164 KTC262160:KTC262164 LCY262160:LCY262164 LMU262160:LMU262164 LWQ262160:LWQ262164 MGM262160:MGM262164 MQI262160:MQI262164 NAE262160:NAE262164 NKA262160:NKA262164 NTW262160:NTW262164 ODS262160:ODS262164 ONO262160:ONO262164 OXK262160:OXK262164 PHG262160:PHG262164 PRC262160:PRC262164 QAY262160:QAY262164 QKU262160:QKU262164 QUQ262160:QUQ262164 REM262160:REM262164 ROI262160:ROI262164 RYE262160:RYE262164 SIA262160:SIA262164 SRW262160:SRW262164 TBS262160:TBS262164 TLO262160:TLO262164 TVK262160:TVK262164 UFG262160:UFG262164 UPC262160:UPC262164 UYY262160:UYY262164 VIU262160:VIU262164 VSQ262160:VSQ262164 WCM262160:WCM262164 WMI262160:WMI262164 WWE262160:WWE262164 AG327696:AG327700 JS327696:JS327700 TO327696:TO327700 ADK327696:ADK327700 ANG327696:ANG327700 AXC327696:AXC327700 BGY327696:BGY327700 BQU327696:BQU327700 CAQ327696:CAQ327700 CKM327696:CKM327700 CUI327696:CUI327700 DEE327696:DEE327700 DOA327696:DOA327700 DXW327696:DXW327700 EHS327696:EHS327700 ERO327696:ERO327700 FBK327696:FBK327700 FLG327696:FLG327700 FVC327696:FVC327700 GEY327696:GEY327700 GOU327696:GOU327700 GYQ327696:GYQ327700 HIM327696:HIM327700 HSI327696:HSI327700 ICE327696:ICE327700 IMA327696:IMA327700 IVW327696:IVW327700 JFS327696:JFS327700 JPO327696:JPO327700 JZK327696:JZK327700 KJG327696:KJG327700 KTC327696:KTC327700 LCY327696:LCY327700 LMU327696:LMU327700 LWQ327696:LWQ327700 MGM327696:MGM327700 MQI327696:MQI327700 NAE327696:NAE327700 NKA327696:NKA327700 NTW327696:NTW327700 ODS327696:ODS327700 ONO327696:ONO327700 OXK327696:OXK327700 PHG327696:PHG327700 PRC327696:PRC327700 QAY327696:QAY327700 QKU327696:QKU327700 QUQ327696:QUQ327700 REM327696:REM327700 ROI327696:ROI327700 RYE327696:RYE327700 SIA327696:SIA327700 SRW327696:SRW327700 TBS327696:TBS327700 TLO327696:TLO327700 TVK327696:TVK327700 UFG327696:UFG327700 UPC327696:UPC327700 UYY327696:UYY327700 VIU327696:VIU327700 VSQ327696:VSQ327700 WCM327696:WCM327700 WMI327696:WMI327700 WWE327696:WWE327700 AG393232:AG393236 JS393232:JS393236 TO393232:TO393236 ADK393232:ADK393236 ANG393232:ANG393236 AXC393232:AXC393236 BGY393232:BGY393236 BQU393232:BQU393236 CAQ393232:CAQ393236 CKM393232:CKM393236 CUI393232:CUI393236 DEE393232:DEE393236 DOA393232:DOA393236 DXW393232:DXW393236 EHS393232:EHS393236 ERO393232:ERO393236 FBK393232:FBK393236 FLG393232:FLG393236 FVC393232:FVC393236 GEY393232:GEY393236 GOU393232:GOU393236 GYQ393232:GYQ393236 HIM393232:HIM393236 HSI393232:HSI393236 ICE393232:ICE393236 IMA393232:IMA393236 IVW393232:IVW393236 JFS393232:JFS393236 JPO393232:JPO393236 JZK393232:JZK393236 KJG393232:KJG393236 KTC393232:KTC393236 LCY393232:LCY393236 LMU393232:LMU393236 LWQ393232:LWQ393236 MGM393232:MGM393236 MQI393232:MQI393236 NAE393232:NAE393236 NKA393232:NKA393236 NTW393232:NTW393236 ODS393232:ODS393236 ONO393232:ONO393236 OXK393232:OXK393236 PHG393232:PHG393236 PRC393232:PRC393236 QAY393232:QAY393236 QKU393232:QKU393236 QUQ393232:QUQ393236 REM393232:REM393236 ROI393232:ROI393236 RYE393232:RYE393236 SIA393232:SIA393236 SRW393232:SRW393236 TBS393232:TBS393236 TLO393232:TLO393236 TVK393232:TVK393236 UFG393232:UFG393236 UPC393232:UPC393236 UYY393232:UYY393236 VIU393232:VIU393236 VSQ393232:VSQ393236 WCM393232:WCM393236 WMI393232:WMI393236 WWE393232:WWE393236 AG458768:AG458772 JS458768:JS458772 TO458768:TO458772 ADK458768:ADK458772 ANG458768:ANG458772 AXC458768:AXC458772 BGY458768:BGY458772 BQU458768:BQU458772 CAQ458768:CAQ458772 CKM458768:CKM458772 CUI458768:CUI458772 DEE458768:DEE458772 DOA458768:DOA458772 DXW458768:DXW458772 EHS458768:EHS458772 ERO458768:ERO458772 FBK458768:FBK458772 FLG458768:FLG458772 FVC458768:FVC458772 GEY458768:GEY458772 GOU458768:GOU458772 GYQ458768:GYQ458772 HIM458768:HIM458772 HSI458768:HSI458772 ICE458768:ICE458772 IMA458768:IMA458772 IVW458768:IVW458772 JFS458768:JFS458772 JPO458768:JPO458772 JZK458768:JZK458772 KJG458768:KJG458772 KTC458768:KTC458772 LCY458768:LCY458772 LMU458768:LMU458772 LWQ458768:LWQ458772 MGM458768:MGM458772 MQI458768:MQI458772 NAE458768:NAE458772 NKA458768:NKA458772 NTW458768:NTW458772 ODS458768:ODS458772 ONO458768:ONO458772 OXK458768:OXK458772 PHG458768:PHG458772 PRC458768:PRC458772 QAY458768:QAY458772 QKU458768:QKU458772 QUQ458768:QUQ458772 REM458768:REM458772 ROI458768:ROI458772 RYE458768:RYE458772 SIA458768:SIA458772 SRW458768:SRW458772 TBS458768:TBS458772 TLO458768:TLO458772 TVK458768:TVK458772 UFG458768:UFG458772 UPC458768:UPC458772 UYY458768:UYY458772 VIU458768:VIU458772 VSQ458768:VSQ458772 WCM458768:WCM458772 WMI458768:WMI458772 WWE458768:WWE458772 AG524304:AG524308 JS524304:JS524308 TO524304:TO524308 ADK524304:ADK524308 ANG524304:ANG524308 AXC524304:AXC524308 BGY524304:BGY524308 BQU524304:BQU524308 CAQ524304:CAQ524308 CKM524304:CKM524308 CUI524304:CUI524308 DEE524304:DEE524308 DOA524304:DOA524308 DXW524304:DXW524308 EHS524304:EHS524308 ERO524304:ERO524308 FBK524304:FBK524308 FLG524304:FLG524308 FVC524304:FVC524308 GEY524304:GEY524308 GOU524304:GOU524308 GYQ524304:GYQ524308 HIM524304:HIM524308 HSI524304:HSI524308 ICE524304:ICE524308 IMA524304:IMA524308 IVW524304:IVW524308 JFS524304:JFS524308 JPO524304:JPO524308 JZK524304:JZK524308 KJG524304:KJG524308 KTC524304:KTC524308 LCY524304:LCY524308 LMU524304:LMU524308 LWQ524304:LWQ524308 MGM524304:MGM524308 MQI524304:MQI524308 NAE524304:NAE524308 NKA524304:NKA524308 NTW524304:NTW524308 ODS524304:ODS524308 ONO524304:ONO524308 OXK524304:OXK524308 PHG524304:PHG524308 PRC524304:PRC524308 QAY524304:QAY524308 QKU524304:QKU524308 QUQ524304:QUQ524308 REM524304:REM524308 ROI524304:ROI524308 RYE524304:RYE524308 SIA524304:SIA524308 SRW524304:SRW524308 TBS524304:TBS524308 TLO524304:TLO524308 TVK524304:TVK524308 UFG524304:UFG524308 UPC524304:UPC524308 UYY524304:UYY524308 VIU524304:VIU524308 VSQ524304:VSQ524308 WCM524304:WCM524308 WMI524304:WMI524308 WWE524304:WWE524308 AG589840:AG589844 JS589840:JS589844 TO589840:TO589844 ADK589840:ADK589844 ANG589840:ANG589844 AXC589840:AXC589844 BGY589840:BGY589844 BQU589840:BQU589844 CAQ589840:CAQ589844 CKM589840:CKM589844 CUI589840:CUI589844 DEE589840:DEE589844 DOA589840:DOA589844 DXW589840:DXW589844 EHS589840:EHS589844 ERO589840:ERO589844 FBK589840:FBK589844 FLG589840:FLG589844 FVC589840:FVC589844 GEY589840:GEY589844 GOU589840:GOU589844 GYQ589840:GYQ589844 HIM589840:HIM589844 HSI589840:HSI589844 ICE589840:ICE589844 IMA589840:IMA589844 IVW589840:IVW589844 JFS589840:JFS589844 JPO589840:JPO589844 JZK589840:JZK589844 KJG589840:KJG589844 KTC589840:KTC589844 LCY589840:LCY589844 LMU589840:LMU589844 LWQ589840:LWQ589844 MGM589840:MGM589844 MQI589840:MQI589844 NAE589840:NAE589844 NKA589840:NKA589844 NTW589840:NTW589844 ODS589840:ODS589844 ONO589840:ONO589844 OXK589840:OXK589844 PHG589840:PHG589844 PRC589840:PRC589844 QAY589840:QAY589844 QKU589840:QKU589844 QUQ589840:QUQ589844 REM589840:REM589844 ROI589840:ROI589844 RYE589840:RYE589844 SIA589840:SIA589844 SRW589840:SRW589844 TBS589840:TBS589844 TLO589840:TLO589844 TVK589840:TVK589844 UFG589840:UFG589844 UPC589840:UPC589844 UYY589840:UYY589844 VIU589840:VIU589844 VSQ589840:VSQ589844 WCM589840:WCM589844 WMI589840:WMI589844 WWE589840:WWE589844 AG655376:AG655380 JS655376:JS655380 TO655376:TO655380 ADK655376:ADK655380 ANG655376:ANG655380 AXC655376:AXC655380 BGY655376:BGY655380 BQU655376:BQU655380 CAQ655376:CAQ655380 CKM655376:CKM655380 CUI655376:CUI655380 DEE655376:DEE655380 DOA655376:DOA655380 DXW655376:DXW655380 EHS655376:EHS655380 ERO655376:ERO655380 FBK655376:FBK655380 FLG655376:FLG655380 FVC655376:FVC655380 GEY655376:GEY655380 GOU655376:GOU655380 GYQ655376:GYQ655380 HIM655376:HIM655380 HSI655376:HSI655380 ICE655376:ICE655380 IMA655376:IMA655380 IVW655376:IVW655380 JFS655376:JFS655380 JPO655376:JPO655380 JZK655376:JZK655380 KJG655376:KJG655380 KTC655376:KTC655380 LCY655376:LCY655380 LMU655376:LMU655380 LWQ655376:LWQ655380 MGM655376:MGM655380 MQI655376:MQI655380 NAE655376:NAE655380 NKA655376:NKA655380 NTW655376:NTW655380 ODS655376:ODS655380 ONO655376:ONO655380 OXK655376:OXK655380 PHG655376:PHG655380 PRC655376:PRC655380 QAY655376:QAY655380 QKU655376:QKU655380 QUQ655376:QUQ655380 REM655376:REM655380 ROI655376:ROI655380 RYE655376:RYE655380 SIA655376:SIA655380 SRW655376:SRW655380 TBS655376:TBS655380 TLO655376:TLO655380 TVK655376:TVK655380 UFG655376:UFG655380 UPC655376:UPC655380 UYY655376:UYY655380 VIU655376:VIU655380 VSQ655376:VSQ655380 WCM655376:WCM655380 WMI655376:WMI655380 WWE655376:WWE655380 AG720912:AG720916 JS720912:JS720916 TO720912:TO720916 ADK720912:ADK720916 ANG720912:ANG720916 AXC720912:AXC720916 BGY720912:BGY720916 BQU720912:BQU720916 CAQ720912:CAQ720916 CKM720912:CKM720916 CUI720912:CUI720916 DEE720912:DEE720916 DOA720912:DOA720916 DXW720912:DXW720916 EHS720912:EHS720916 ERO720912:ERO720916 FBK720912:FBK720916 FLG720912:FLG720916 FVC720912:FVC720916 GEY720912:GEY720916 GOU720912:GOU720916 GYQ720912:GYQ720916 HIM720912:HIM720916 HSI720912:HSI720916 ICE720912:ICE720916 IMA720912:IMA720916 IVW720912:IVW720916 JFS720912:JFS720916 JPO720912:JPO720916 JZK720912:JZK720916 KJG720912:KJG720916 KTC720912:KTC720916 LCY720912:LCY720916 LMU720912:LMU720916 LWQ720912:LWQ720916 MGM720912:MGM720916 MQI720912:MQI720916 NAE720912:NAE720916 NKA720912:NKA720916 NTW720912:NTW720916 ODS720912:ODS720916 ONO720912:ONO720916 OXK720912:OXK720916 PHG720912:PHG720916 PRC720912:PRC720916 QAY720912:QAY720916 QKU720912:QKU720916 QUQ720912:QUQ720916 REM720912:REM720916 ROI720912:ROI720916 RYE720912:RYE720916 SIA720912:SIA720916 SRW720912:SRW720916 TBS720912:TBS720916 TLO720912:TLO720916 TVK720912:TVK720916 UFG720912:UFG720916 UPC720912:UPC720916 UYY720912:UYY720916 VIU720912:VIU720916 VSQ720912:VSQ720916 WCM720912:WCM720916 WMI720912:WMI720916 WWE720912:WWE720916 AG786448:AG786452 JS786448:JS786452 TO786448:TO786452 ADK786448:ADK786452 ANG786448:ANG786452 AXC786448:AXC786452 BGY786448:BGY786452 BQU786448:BQU786452 CAQ786448:CAQ786452 CKM786448:CKM786452 CUI786448:CUI786452 DEE786448:DEE786452 DOA786448:DOA786452 DXW786448:DXW786452 EHS786448:EHS786452 ERO786448:ERO786452 FBK786448:FBK786452 FLG786448:FLG786452 FVC786448:FVC786452 GEY786448:GEY786452 GOU786448:GOU786452 GYQ786448:GYQ786452 HIM786448:HIM786452 HSI786448:HSI786452 ICE786448:ICE786452 IMA786448:IMA786452 IVW786448:IVW786452 JFS786448:JFS786452 JPO786448:JPO786452 JZK786448:JZK786452 KJG786448:KJG786452 KTC786448:KTC786452 LCY786448:LCY786452 LMU786448:LMU786452 LWQ786448:LWQ786452 MGM786448:MGM786452 MQI786448:MQI786452 NAE786448:NAE786452 NKA786448:NKA786452 NTW786448:NTW786452 ODS786448:ODS786452 ONO786448:ONO786452 OXK786448:OXK786452 PHG786448:PHG786452 PRC786448:PRC786452 QAY786448:QAY786452 QKU786448:QKU786452 QUQ786448:QUQ786452 REM786448:REM786452 ROI786448:ROI786452 RYE786448:RYE786452 SIA786448:SIA786452 SRW786448:SRW786452 TBS786448:TBS786452 TLO786448:TLO786452 TVK786448:TVK786452 UFG786448:UFG786452 UPC786448:UPC786452 UYY786448:UYY786452 VIU786448:VIU786452 VSQ786448:VSQ786452 WCM786448:WCM786452 WMI786448:WMI786452 WWE786448:WWE786452 AG851984:AG851988 JS851984:JS851988 TO851984:TO851988 ADK851984:ADK851988 ANG851984:ANG851988 AXC851984:AXC851988 BGY851984:BGY851988 BQU851984:BQU851988 CAQ851984:CAQ851988 CKM851984:CKM851988 CUI851984:CUI851988 DEE851984:DEE851988 DOA851984:DOA851988 DXW851984:DXW851988 EHS851984:EHS851988 ERO851984:ERO851988 FBK851984:FBK851988 FLG851984:FLG851988 FVC851984:FVC851988 GEY851984:GEY851988 GOU851984:GOU851988 GYQ851984:GYQ851988 HIM851984:HIM851988 HSI851984:HSI851988 ICE851984:ICE851988 IMA851984:IMA851988 IVW851984:IVW851988 JFS851984:JFS851988 JPO851984:JPO851988 JZK851984:JZK851988 KJG851984:KJG851988 KTC851984:KTC851988 LCY851984:LCY851988 LMU851984:LMU851988 LWQ851984:LWQ851988 MGM851984:MGM851988 MQI851984:MQI851988 NAE851984:NAE851988 NKA851984:NKA851988 NTW851984:NTW851988 ODS851984:ODS851988 ONO851984:ONO851988 OXK851984:OXK851988 PHG851984:PHG851988 PRC851984:PRC851988 QAY851984:QAY851988 QKU851984:QKU851988 QUQ851984:QUQ851988 REM851984:REM851988 ROI851984:ROI851988 RYE851984:RYE851988 SIA851984:SIA851988 SRW851984:SRW851988 TBS851984:TBS851988 TLO851984:TLO851988 TVK851984:TVK851988 UFG851984:UFG851988 UPC851984:UPC851988 UYY851984:UYY851988 VIU851984:VIU851988 VSQ851984:VSQ851988 WCM851984:WCM851988 WMI851984:WMI851988 WWE851984:WWE851988 AG917520:AG917524 JS917520:JS917524 TO917520:TO917524 ADK917520:ADK917524 ANG917520:ANG917524 AXC917520:AXC917524 BGY917520:BGY917524 BQU917520:BQU917524 CAQ917520:CAQ917524 CKM917520:CKM917524 CUI917520:CUI917524 DEE917520:DEE917524 DOA917520:DOA917524 DXW917520:DXW917524 EHS917520:EHS917524 ERO917520:ERO917524 FBK917520:FBK917524 FLG917520:FLG917524 FVC917520:FVC917524 GEY917520:GEY917524 GOU917520:GOU917524 GYQ917520:GYQ917524 HIM917520:HIM917524 HSI917520:HSI917524 ICE917520:ICE917524 IMA917520:IMA917524 IVW917520:IVW917524 JFS917520:JFS917524 JPO917520:JPO917524 JZK917520:JZK917524 KJG917520:KJG917524 KTC917520:KTC917524 LCY917520:LCY917524 LMU917520:LMU917524 LWQ917520:LWQ917524 MGM917520:MGM917524 MQI917520:MQI917524 NAE917520:NAE917524 NKA917520:NKA917524 NTW917520:NTW917524 ODS917520:ODS917524 ONO917520:ONO917524 OXK917520:OXK917524 PHG917520:PHG917524 PRC917520:PRC917524 QAY917520:QAY917524 QKU917520:QKU917524 QUQ917520:QUQ917524 REM917520:REM917524 ROI917520:ROI917524 RYE917520:RYE917524 SIA917520:SIA917524 SRW917520:SRW917524 TBS917520:TBS917524 TLO917520:TLO917524 TVK917520:TVK917524 UFG917520:UFG917524 UPC917520:UPC917524 UYY917520:UYY917524 VIU917520:VIU917524 VSQ917520:VSQ917524 WCM917520:WCM917524 WMI917520:WMI917524 WWE917520:WWE917524 AG983056:AG983060 JS983056:JS983060 TO983056:TO983060 ADK983056:ADK983060 ANG983056:ANG983060 AXC983056:AXC983060 BGY983056:BGY983060 BQU983056:BQU983060 CAQ983056:CAQ983060 CKM983056:CKM983060 CUI983056:CUI983060 DEE983056:DEE983060 DOA983056:DOA983060 DXW983056:DXW983060 EHS983056:EHS983060 ERO983056:ERO983060 FBK983056:FBK983060 FLG983056:FLG983060 FVC983056:FVC983060 GEY983056:GEY983060 GOU983056:GOU983060 GYQ983056:GYQ983060 HIM983056:HIM983060 HSI983056:HSI983060 ICE983056:ICE983060 IMA983056:IMA983060 IVW983056:IVW983060 JFS983056:JFS983060 JPO983056:JPO983060 JZK983056:JZK983060 KJG983056:KJG983060 KTC983056:KTC983060 LCY983056:LCY983060 LMU983056:LMU983060 LWQ983056:LWQ983060 MGM983056:MGM983060 MQI983056:MQI983060 NAE983056:NAE983060 NKA983056:NKA983060 NTW983056:NTW983060 ODS983056:ODS983060 ONO983056:ONO983060 OXK983056:OXK983060 PHG983056:PHG983060 PRC983056:PRC983060 QAY983056:QAY983060 QKU983056:QKU983060 QUQ983056:QUQ983060 REM983056:REM983060 ROI983056:ROI983060 RYE983056:RYE983060 SIA983056:SIA983060 SRW983056:SRW983060 TBS983056:TBS983060 TLO983056:TLO983060 TVK983056:TVK983060 UFG983056:UFG983060 UPC983056:UPC983060 UYY983056:UYY983060 VIU983056:VIU983060 VSQ983056:VSQ983060 WCM983056:WCM983060 JS19:JS23 WWO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formula1>900</formula1>
    </dataValidation>
    <dataValidation allowBlank="1" showInputMessage="1" showErrorMessage="1" prompt="Для выбора выполните двойной щелчок левой клавиши мыши по соответствующей ячейке." sqref="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R23:R24 V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V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V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V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V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V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V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V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V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V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V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V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V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V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V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N23:N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N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N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N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N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N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N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N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N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N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N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N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N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N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N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JQ23 AC65556:AC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AC131092:AC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AC196628:AC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AC262164:AC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AC327700:AC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AC393236:AC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AC458772:AC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AC524308:AC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AC589844:AC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AC655380:AC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AC720916:AC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AC786452:AC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AC851988:AC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AC917524:AC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AC983060:AC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AE655380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23:AE24 AE720916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AE786452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AE851988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AE917524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AE983060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AE65556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AE131092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AE196628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AE262164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AE327700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AE393236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AE58984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AE458772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AE524308 WWA23 WME23 WCI23 VSM23 VIQ23 UYU23 UOY23 UFC23 TVG23 TLK23 TBO23 SRS23 SHW23 RYA23 ROE23 REI23 QUM23 QKQ23 QAU23 PQY23 PHC23 OXG23 ONK23 ODO23 NTS23 NJW23 NAA23 MQE23 MGI23 LWM23 LMQ23 LCU23 KSY23 KJC23 JZG23 JPK23 JFO23 IVS23 ILW23 ICA23 HSE23 HII23 GYM23 GOQ23 GEU23 FUY23 FLC23 FBG23 ERK23 EHO23 DXS23 DNW23 DEA23 CUE23 CKI23 CAM23 BQQ23 BGU23 AWY23 ANC23 ADG23 TK23 JO23 AC23:AC25 V23:V24 WMQ24 WWM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dataValidation type="list" allowBlank="1" showInputMessage="1" showErrorMessage="1" errorTitle="Ошибка" error="Выберите значение из списка" prompt="Выберите значение из списка" sqref="U23 U25">
      <formula1>kind_of_nets</formula1>
    </dataValidation>
    <dataValidation type="list" allowBlank="1" showInputMessage="1" showErrorMessage="1" errorTitle="Ошибка" error="Выберите значение из списка" prompt="Выберите значение из списка" sqref="Y23">
      <formula1>kind_of_diameters</formula1>
    </dataValidation>
    <dataValidation type="list" allowBlank="1" showInputMessage="1" showErrorMessage="1" errorTitle="Ошибка" error="Выберите значение из списка" prompt="Выберите значение из списка" sqref="Y24">
      <formula1>kind_of_diameters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15" customHeight="1">
      <c r="A1" s="207" t="s">
        <v>207</v>
      </c>
    </row>
    <row r="2" spans="1:20" ht="22.2">
      <c r="F2" s="1273" t="s">
        <v>470</v>
      </c>
      <c r="G2" s="1274"/>
      <c r="H2" s="1275"/>
      <c r="I2" s="407"/>
    </row>
    <row r="3" spans="1:20" ht="3.15" customHeight="1"/>
    <row r="4" spans="1:20" s="182" customFormat="1" ht="11.4">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15"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471</v>
      </c>
      <c r="H7" s="297" t="str">
        <f>IF(dateCh="","",dateCh)</f>
        <v>30.08.2021</v>
      </c>
      <c r="I7" s="188" t="s">
        <v>472</v>
      </c>
      <c r="J7" s="312"/>
      <c r="K7" s="206"/>
      <c r="L7" s="206"/>
      <c r="M7" s="206"/>
      <c r="N7" s="206"/>
      <c r="O7" s="206"/>
      <c r="P7" s="206"/>
      <c r="Q7" s="206"/>
      <c r="R7" s="206"/>
      <c r="S7" s="206"/>
      <c r="T7" s="206"/>
    </row>
    <row r="8" spans="1:20" s="182" customFormat="1" ht="45.6">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8">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8">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600000000000001">
      <c r="A11" s="1277"/>
      <c r="B11" s="1277">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8">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15"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600000000000001">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600000000000001">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600000000000001">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600000000000001">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15"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8"/>
  <sheetViews>
    <sheetView showGridLines="0" zoomScaleNormal="100" workbookViewId="0"/>
  </sheetViews>
  <sheetFormatPr defaultColWidth="9.125" defaultRowHeight="11.4"/>
  <cols>
    <col min="1" max="1" width="30.75" style="12" customWidth="1"/>
    <col min="2" max="2" width="80.75" style="12" customWidth="1"/>
    <col min="3" max="3" width="30.75" style="12" customWidth="1"/>
    <col min="4" max="16384" width="9.125" style="11"/>
  </cols>
  <sheetData>
    <row r="1" spans="1:4" ht="24" customHeight="1">
      <c r="A1" s="110" t="s">
        <v>69</v>
      </c>
      <c r="B1" s="110" t="s">
        <v>70</v>
      </c>
      <c r="C1" s="110" t="s">
        <v>71</v>
      </c>
      <c r="D1" s="10"/>
    </row>
    <row r="2" spans="1:4">
      <c r="A2" s="1191">
        <v>44425.638553240744</v>
      </c>
      <c r="B2" s="12" t="s">
        <v>760</v>
      </c>
      <c r="C2" s="12" t="s">
        <v>439</v>
      </c>
    </row>
    <row r="3" spans="1:4">
      <c r="A3" s="1191">
        <v>44425.638611111113</v>
      </c>
      <c r="B3" s="12" t="s">
        <v>761</v>
      </c>
      <c r="C3" s="12" t="s">
        <v>439</v>
      </c>
    </row>
    <row r="4" spans="1:4">
      <c r="A4" s="1191">
        <v>44425.639618055553</v>
      </c>
      <c r="B4" s="12" t="s">
        <v>760</v>
      </c>
      <c r="C4" s="12" t="s">
        <v>439</v>
      </c>
    </row>
    <row r="5" spans="1:4">
      <c r="A5" s="1191">
        <v>44425.639814814815</v>
      </c>
      <c r="B5" s="12" t="s">
        <v>760</v>
      </c>
      <c r="C5" s="12" t="s">
        <v>439</v>
      </c>
    </row>
    <row r="6" spans="1:4">
      <c r="A6" s="1191">
        <v>44425.639826388891</v>
      </c>
      <c r="B6" s="12" t="s">
        <v>761</v>
      </c>
      <c r="C6" s="12" t="s">
        <v>439</v>
      </c>
    </row>
    <row r="7" spans="1:4">
      <c r="A7" s="1191">
        <v>44425.640567129631</v>
      </c>
      <c r="B7" s="12" t="s">
        <v>760</v>
      </c>
      <c r="C7" s="12" t="s">
        <v>439</v>
      </c>
    </row>
    <row r="8" spans="1:4">
      <c r="A8" s="1191">
        <v>44425.6405787037</v>
      </c>
      <c r="B8" s="12" t="s">
        <v>761</v>
      </c>
      <c r="C8" s="12" t="s">
        <v>439</v>
      </c>
    </row>
    <row r="9" spans="1:4">
      <c r="A9" s="1191">
        <v>44433.457928240743</v>
      </c>
      <c r="B9" s="12" t="s">
        <v>760</v>
      </c>
      <c r="C9" s="12" t="s">
        <v>439</v>
      </c>
    </row>
    <row r="10" spans="1:4">
      <c r="A10" s="1191">
        <v>44433.458009259259</v>
      </c>
      <c r="B10" s="12" t="s">
        <v>761</v>
      </c>
      <c r="C10" s="12" t="s">
        <v>439</v>
      </c>
    </row>
    <row r="11" spans="1:4">
      <c r="A11" s="1191">
        <v>44433.506215277775</v>
      </c>
      <c r="B11" s="12" t="s">
        <v>760</v>
      </c>
      <c r="C11" s="12" t="s">
        <v>439</v>
      </c>
    </row>
    <row r="12" spans="1:4">
      <c r="A12" s="1191">
        <v>44433.506273148145</v>
      </c>
      <c r="B12" s="12" t="s">
        <v>761</v>
      </c>
      <c r="C12" s="12" t="s">
        <v>439</v>
      </c>
    </row>
    <row r="13" spans="1:4">
      <c r="A13" s="1191">
        <v>44438.615763888891</v>
      </c>
      <c r="B13" s="12" t="s">
        <v>760</v>
      </c>
      <c r="C13" s="12" t="s">
        <v>439</v>
      </c>
    </row>
    <row r="14" spans="1:4">
      <c r="A14" s="1191">
        <v>44438.633599537039</v>
      </c>
      <c r="B14" s="12" t="s">
        <v>760</v>
      </c>
      <c r="C14" s="12" t="s">
        <v>439</v>
      </c>
    </row>
    <row r="15" spans="1:4">
      <c r="A15" s="1191">
        <v>44438.643194444441</v>
      </c>
      <c r="B15" s="12" t="s">
        <v>760</v>
      </c>
      <c r="C15" s="12" t="s">
        <v>439</v>
      </c>
    </row>
    <row r="16" spans="1:4">
      <c r="A16" s="1191">
        <v>44438.643263888887</v>
      </c>
      <c r="B16" s="12" t="s">
        <v>761</v>
      </c>
      <c r="C16" s="12" t="s">
        <v>439</v>
      </c>
    </row>
    <row r="17" spans="1:3">
      <c r="A17" s="1191">
        <v>44439.783564814818</v>
      </c>
      <c r="B17" s="12" t="s">
        <v>760</v>
      </c>
      <c r="C17" s="12" t="s">
        <v>439</v>
      </c>
    </row>
    <row r="18" spans="1:3">
      <c r="A18" s="1191">
        <v>44439.783587962964</v>
      </c>
      <c r="B18" s="12" t="s">
        <v>761</v>
      </c>
      <c r="C18" s="12" t="s">
        <v>439</v>
      </c>
    </row>
  </sheetData>
  <sheetProtection algorithmName="SHA-512" hashValue="nkRRtTUlTVxarl/HXcummfEAVHV4E5uH8iUdNL/vmbTueoxsB+EKab/p+JtY9Y+cN1tPkZrqX0LkUYNdCdnQPg==" saltValue="lVAPOv+cZrhPpWuc4a1fc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625" defaultRowHeight="13.8"/>
  <cols>
    <col min="1" max="6" width="10.625" style="470" hidden="1" customWidth="1"/>
    <col min="7" max="8" width="9.125" style="476" hidden="1" customWidth="1"/>
    <col min="9" max="9" width="3.75" style="453" customWidth="1"/>
    <col min="10" max="11" width="3.75" style="452" customWidth="1"/>
    <col min="12" max="12" width="12.75" style="446" customWidth="1"/>
    <col min="13" max="13" width="47.375" style="446" customWidth="1"/>
    <col min="14" max="14" width="2.75" style="446" hidden="1" customWidth="1"/>
    <col min="15" max="18" width="23.75" style="446" customWidth="1"/>
    <col min="19" max="19" width="11.75" style="446" customWidth="1"/>
    <col min="20" max="20" width="3.75" style="446" customWidth="1"/>
    <col min="21" max="21" width="11.75" style="446" customWidth="1"/>
    <col min="22" max="22" width="8.625" style="446" hidden="1" customWidth="1"/>
    <col min="23" max="23" width="4.75" style="446" customWidth="1"/>
    <col min="24" max="24" width="115.75" style="446" customWidth="1"/>
    <col min="25" max="25" width="10.625" style="956"/>
    <col min="26" max="29" width="10.625" style="470"/>
    <col min="30" max="246" width="10.625" style="446"/>
    <col min="247" max="254" width="0" style="446" hidden="1" customWidth="1"/>
    <col min="255" max="257" width="3.75" style="446" customWidth="1"/>
    <col min="258" max="258" width="12.75" style="446" customWidth="1"/>
    <col min="259" max="259" width="47.375" style="446" customWidth="1"/>
    <col min="260" max="260" width="0" style="446" hidden="1" customWidth="1"/>
    <col min="261" max="261" width="24.75" style="446" customWidth="1"/>
    <col min="262" max="262" width="14.75" style="446" customWidth="1"/>
    <col min="263" max="264" width="15.75" style="446" customWidth="1"/>
    <col min="265" max="265" width="11.75" style="446" customWidth="1"/>
    <col min="266" max="266" width="6.375" style="446" bestFit="1" customWidth="1"/>
    <col min="267" max="267" width="11.75" style="446" customWidth="1"/>
    <col min="268" max="268" width="0" style="446" hidden="1" customWidth="1"/>
    <col min="269" max="269" width="3.75" style="446" customWidth="1"/>
    <col min="270" max="270" width="11.125" style="446" bestFit="1" customWidth="1"/>
    <col min="271" max="502" width="10.625" style="446"/>
    <col min="503" max="510" width="0" style="446" hidden="1" customWidth="1"/>
    <col min="511" max="513" width="3.75" style="446" customWidth="1"/>
    <col min="514" max="514" width="12.75" style="446" customWidth="1"/>
    <col min="515" max="515" width="47.375" style="446" customWidth="1"/>
    <col min="516" max="516" width="0" style="446" hidden="1" customWidth="1"/>
    <col min="517" max="517" width="24.75" style="446" customWidth="1"/>
    <col min="518" max="518" width="14.75" style="446" customWidth="1"/>
    <col min="519" max="520" width="15.75" style="446" customWidth="1"/>
    <col min="521" max="521" width="11.75" style="446" customWidth="1"/>
    <col min="522" max="522" width="6.375" style="446" bestFit="1" customWidth="1"/>
    <col min="523" max="523" width="11.75" style="446" customWidth="1"/>
    <col min="524" max="524" width="0" style="446" hidden="1" customWidth="1"/>
    <col min="525" max="525" width="3.75" style="446" customWidth="1"/>
    <col min="526" max="526" width="11.125" style="446" bestFit="1" customWidth="1"/>
    <col min="527" max="758" width="10.625" style="446"/>
    <col min="759" max="766" width="0" style="446" hidden="1" customWidth="1"/>
    <col min="767" max="769" width="3.75" style="446" customWidth="1"/>
    <col min="770" max="770" width="12.75" style="446" customWidth="1"/>
    <col min="771" max="771" width="47.375" style="446" customWidth="1"/>
    <col min="772" max="772" width="0" style="446" hidden="1" customWidth="1"/>
    <col min="773" max="773" width="24.75" style="446" customWidth="1"/>
    <col min="774" max="774" width="14.75" style="446" customWidth="1"/>
    <col min="775" max="776" width="15.75" style="446" customWidth="1"/>
    <col min="777" max="777" width="11.75" style="446" customWidth="1"/>
    <col min="778" max="778" width="6.375" style="446" bestFit="1" customWidth="1"/>
    <col min="779" max="779" width="11.75" style="446" customWidth="1"/>
    <col min="780" max="780" width="0" style="446" hidden="1" customWidth="1"/>
    <col min="781" max="781" width="3.75" style="446" customWidth="1"/>
    <col min="782" max="782" width="11.125" style="446" bestFit="1" customWidth="1"/>
    <col min="783" max="1014" width="10.625" style="446"/>
    <col min="1015" max="1022" width="0" style="446" hidden="1" customWidth="1"/>
    <col min="1023" max="1025" width="3.75" style="446" customWidth="1"/>
    <col min="1026" max="1026" width="12.75" style="446" customWidth="1"/>
    <col min="1027" max="1027" width="47.375" style="446" customWidth="1"/>
    <col min="1028" max="1028" width="0" style="446" hidden="1" customWidth="1"/>
    <col min="1029" max="1029" width="24.75" style="446" customWidth="1"/>
    <col min="1030" max="1030" width="14.75" style="446" customWidth="1"/>
    <col min="1031" max="1032" width="15.75" style="446" customWidth="1"/>
    <col min="1033" max="1033" width="11.75" style="446" customWidth="1"/>
    <col min="1034" max="1034" width="6.375" style="446" bestFit="1" customWidth="1"/>
    <col min="1035" max="1035" width="11.75" style="446" customWidth="1"/>
    <col min="1036" max="1036" width="0" style="446" hidden="1" customWidth="1"/>
    <col min="1037" max="1037" width="3.75" style="446" customWidth="1"/>
    <col min="1038" max="1038" width="11.125" style="446" bestFit="1" customWidth="1"/>
    <col min="1039" max="1270" width="10.625" style="446"/>
    <col min="1271" max="1278" width="0" style="446" hidden="1" customWidth="1"/>
    <col min="1279" max="1281" width="3.75" style="446" customWidth="1"/>
    <col min="1282" max="1282" width="12.75" style="446" customWidth="1"/>
    <col min="1283" max="1283" width="47.375" style="446" customWidth="1"/>
    <col min="1284" max="1284" width="0" style="446" hidden="1" customWidth="1"/>
    <col min="1285" max="1285" width="24.75" style="446" customWidth="1"/>
    <col min="1286" max="1286" width="14.75" style="446" customWidth="1"/>
    <col min="1287" max="1288" width="15.75" style="446" customWidth="1"/>
    <col min="1289" max="1289" width="11.75" style="446" customWidth="1"/>
    <col min="1290" max="1290" width="6.375" style="446" bestFit="1" customWidth="1"/>
    <col min="1291" max="1291" width="11.75" style="446" customWidth="1"/>
    <col min="1292" max="1292" width="0" style="446" hidden="1" customWidth="1"/>
    <col min="1293" max="1293" width="3.75" style="446" customWidth="1"/>
    <col min="1294" max="1294" width="11.125" style="446" bestFit="1" customWidth="1"/>
    <col min="1295" max="1526" width="10.625" style="446"/>
    <col min="1527" max="1534" width="0" style="446" hidden="1" customWidth="1"/>
    <col min="1535" max="1537" width="3.75" style="446" customWidth="1"/>
    <col min="1538" max="1538" width="12.75" style="446" customWidth="1"/>
    <col min="1539" max="1539" width="47.375" style="446" customWidth="1"/>
    <col min="1540" max="1540" width="0" style="446" hidden="1" customWidth="1"/>
    <col min="1541" max="1541" width="24.75" style="446" customWidth="1"/>
    <col min="1542" max="1542" width="14.75" style="446" customWidth="1"/>
    <col min="1543" max="1544" width="15.75" style="446" customWidth="1"/>
    <col min="1545" max="1545" width="11.75" style="446" customWidth="1"/>
    <col min="1546" max="1546" width="6.375" style="446" bestFit="1" customWidth="1"/>
    <col min="1547" max="1547" width="11.75" style="446" customWidth="1"/>
    <col min="1548" max="1548" width="0" style="446" hidden="1" customWidth="1"/>
    <col min="1549" max="1549" width="3.75" style="446" customWidth="1"/>
    <col min="1550" max="1550" width="11.125" style="446" bestFit="1" customWidth="1"/>
    <col min="1551" max="1782" width="10.625" style="446"/>
    <col min="1783" max="1790" width="0" style="446" hidden="1" customWidth="1"/>
    <col min="1791" max="1793" width="3.75" style="446" customWidth="1"/>
    <col min="1794" max="1794" width="12.75" style="446" customWidth="1"/>
    <col min="1795" max="1795" width="47.375" style="446" customWidth="1"/>
    <col min="1796" max="1796" width="0" style="446" hidden="1" customWidth="1"/>
    <col min="1797" max="1797" width="24.75" style="446" customWidth="1"/>
    <col min="1798" max="1798" width="14.75" style="446" customWidth="1"/>
    <col min="1799" max="1800" width="15.75" style="446" customWidth="1"/>
    <col min="1801" max="1801" width="11.75" style="446" customWidth="1"/>
    <col min="1802" max="1802" width="6.375" style="446" bestFit="1" customWidth="1"/>
    <col min="1803" max="1803" width="11.75" style="446" customWidth="1"/>
    <col min="1804" max="1804" width="0" style="446" hidden="1" customWidth="1"/>
    <col min="1805" max="1805" width="3.75" style="446" customWidth="1"/>
    <col min="1806" max="1806" width="11.125" style="446" bestFit="1" customWidth="1"/>
    <col min="1807" max="2038" width="10.625" style="446"/>
    <col min="2039" max="2046" width="0" style="446" hidden="1" customWidth="1"/>
    <col min="2047" max="2049" width="3.75" style="446" customWidth="1"/>
    <col min="2050" max="2050" width="12.75" style="446" customWidth="1"/>
    <col min="2051" max="2051" width="47.375" style="446" customWidth="1"/>
    <col min="2052" max="2052" width="0" style="446" hidden="1" customWidth="1"/>
    <col min="2053" max="2053" width="24.75" style="446" customWidth="1"/>
    <col min="2054" max="2054" width="14.75" style="446" customWidth="1"/>
    <col min="2055" max="2056" width="15.75" style="446" customWidth="1"/>
    <col min="2057" max="2057" width="11.75" style="446" customWidth="1"/>
    <col min="2058" max="2058" width="6.375" style="446" bestFit="1" customWidth="1"/>
    <col min="2059" max="2059" width="11.75" style="446" customWidth="1"/>
    <col min="2060" max="2060" width="0" style="446" hidden="1" customWidth="1"/>
    <col min="2061" max="2061" width="3.75" style="446" customWidth="1"/>
    <col min="2062" max="2062" width="11.125" style="446" bestFit="1" customWidth="1"/>
    <col min="2063" max="2294" width="10.625" style="446"/>
    <col min="2295" max="2302" width="0" style="446" hidden="1" customWidth="1"/>
    <col min="2303" max="2305" width="3.75" style="446" customWidth="1"/>
    <col min="2306" max="2306" width="12.75" style="446" customWidth="1"/>
    <col min="2307" max="2307" width="47.375" style="446" customWidth="1"/>
    <col min="2308" max="2308" width="0" style="446" hidden="1" customWidth="1"/>
    <col min="2309" max="2309" width="24.75" style="446" customWidth="1"/>
    <col min="2310" max="2310" width="14.75" style="446" customWidth="1"/>
    <col min="2311" max="2312" width="15.75" style="446" customWidth="1"/>
    <col min="2313" max="2313" width="11.75" style="446" customWidth="1"/>
    <col min="2314" max="2314" width="6.375" style="446" bestFit="1" customWidth="1"/>
    <col min="2315" max="2315" width="11.75" style="446" customWidth="1"/>
    <col min="2316" max="2316" width="0" style="446" hidden="1" customWidth="1"/>
    <col min="2317" max="2317" width="3.75" style="446" customWidth="1"/>
    <col min="2318" max="2318" width="11.125" style="446" bestFit="1" customWidth="1"/>
    <col min="2319" max="2550" width="10.625" style="446"/>
    <col min="2551" max="2558" width="0" style="446" hidden="1" customWidth="1"/>
    <col min="2559" max="2561" width="3.75" style="446" customWidth="1"/>
    <col min="2562" max="2562" width="12.75" style="446" customWidth="1"/>
    <col min="2563" max="2563" width="47.375" style="446" customWidth="1"/>
    <col min="2564" max="2564" width="0" style="446" hidden="1" customWidth="1"/>
    <col min="2565" max="2565" width="24.75" style="446" customWidth="1"/>
    <col min="2566" max="2566" width="14.75" style="446" customWidth="1"/>
    <col min="2567" max="2568" width="15.75" style="446" customWidth="1"/>
    <col min="2569" max="2569" width="11.75" style="446" customWidth="1"/>
    <col min="2570" max="2570" width="6.375" style="446" bestFit="1" customWidth="1"/>
    <col min="2571" max="2571" width="11.75" style="446" customWidth="1"/>
    <col min="2572" max="2572" width="0" style="446" hidden="1" customWidth="1"/>
    <col min="2573" max="2573" width="3.75" style="446" customWidth="1"/>
    <col min="2574" max="2574" width="11.125" style="446" bestFit="1" customWidth="1"/>
    <col min="2575" max="2806" width="10.625" style="446"/>
    <col min="2807" max="2814" width="0" style="446" hidden="1" customWidth="1"/>
    <col min="2815" max="2817" width="3.75" style="446" customWidth="1"/>
    <col min="2818" max="2818" width="12.75" style="446" customWidth="1"/>
    <col min="2819" max="2819" width="47.375" style="446" customWidth="1"/>
    <col min="2820" max="2820" width="0" style="446" hidden="1" customWidth="1"/>
    <col min="2821" max="2821" width="24.75" style="446" customWidth="1"/>
    <col min="2822" max="2822" width="14.75" style="446" customWidth="1"/>
    <col min="2823" max="2824" width="15.75" style="446" customWidth="1"/>
    <col min="2825" max="2825" width="11.75" style="446" customWidth="1"/>
    <col min="2826" max="2826" width="6.375" style="446" bestFit="1" customWidth="1"/>
    <col min="2827" max="2827" width="11.75" style="446" customWidth="1"/>
    <col min="2828" max="2828" width="0" style="446" hidden="1" customWidth="1"/>
    <col min="2829" max="2829" width="3.75" style="446" customWidth="1"/>
    <col min="2830" max="2830" width="11.125" style="446" bestFit="1" customWidth="1"/>
    <col min="2831" max="3062" width="10.625" style="446"/>
    <col min="3063" max="3070" width="0" style="446" hidden="1" customWidth="1"/>
    <col min="3071" max="3073" width="3.75" style="446" customWidth="1"/>
    <col min="3074" max="3074" width="12.75" style="446" customWidth="1"/>
    <col min="3075" max="3075" width="47.375" style="446" customWidth="1"/>
    <col min="3076" max="3076" width="0" style="446" hidden="1" customWidth="1"/>
    <col min="3077" max="3077" width="24.75" style="446" customWidth="1"/>
    <col min="3078" max="3078" width="14.75" style="446" customWidth="1"/>
    <col min="3079" max="3080" width="15.75" style="446" customWidth="1"/>
    <col min="3081" max="3081" width="11.75" style="446" customWidth="1"/>
    <col min="3082" max="3082" width="6.375" style="446" bestFit="1" customWidth="1"/>
    <col min="3083" max="3083" width="11.75" style="446" customWidth="1"/>
    <col min="3084" max="3084" width="0" style="446" hidden="1" customWidth="1"/>
    <col min="3085" max="3085" width="3.75" style="446" customWidth="1"/>
    <col min="3086" max="3086" width="11.125" style="446" bestFit="1" customWidth="1"/>
    <col min="3087" max="3318" width="10.625" style="446"/>
    <col min="3319" max="3326" width="0" style="446" hidden="1" customWidth="1"/>
    <col min="3327" max="3329" width="3.75" style="446" customWidth="1"/>
    <col min="3330" max="3330" width="12.75" style="446" customWidth="1"/>
    <col min="3331" max="3331" width="47.375" style="446" customWidth="1"/>
    <col min="3332" max="3332" width="0" style="446" hidden="1" customWidth="1"/>
    <col min="3333" max="3333" width="24.75" style="446" customWidth="1"/>
    <col min="3334" max="3334" width="14.75" style="446" customWidth="1"/>
    <col min="3335" max="3336" width="15.75" style="446" customWidth="1"/>
    <col min="3337" max="3337" width="11.75" style="446" customWidth="1"/>
    <col min="3338" max="3338" width="6.375" style="446" bestFit="1" customWidth="1"/>
    <col min="3339" max="3339" width="11.75" style="446" customWidth="1"/>
    <col min="3340" max="3340" width="0" style="446" hidden="1" customWidth="1"/>
    <col min="3341" max="3341" width="3.75" style="446" customWidth="1"/>
    <col min="3342" max="3342" width="11.125" style="446" bestFit="1" customWidth="1"/>
    <col min="3343" max="3574" width="10.625" style="446"/>
    <col min="3575" max="3582" width="0" style="446" hidden="1" customWidth="1"/>
    <col min="3583" max="3585" width="3.75" style="446" customWidth="1"/>
    <col min="3586" max="3586" width="12.75" style="446" customWidth="1"/>
    <col min="3587" max="3587" width="47.375" style="446" customWidth="1"/>
    <col min="3588" max="3588" width="0" style="446" hidden="1" customWidth="1"/>
    <col min="3589" max="3589" width="24.75" style="446" customWidth="1"/>
    <col min="3590" max="3590" width="14.75" style="446" customWidth="1"/>
    <col min="3591" max="3592" width="15.75" style="446" customWidth="1"/>
    <col min="3593" max="3593" width="11.75" style="446" customWidth="1"/>
    <col min="3594" max="3594" width="6.375" style="446" bestFit="1" customWidth="1"/>
    <col min="3595" max="3595" width="11.75" style="446" customWidth="1"/>
    <col min="3596" max="3596" width="0" style="446" hidden="1" customWidth="1"/>
    <col min="3597" max="3597" width="3.75" style="446" customWidth="1"/>
    <col min="3598" max="3598" width="11.125" style="446" bestFit="1" customWidth="1"/>
    <col min="3599" max="3830" width="10.625" style="446"/>
    <col min="3831" max="3838" width="0" style="446" hidden="1" customWidth="1"/>
    <col min="3839" max="3841" width="3.75" style="446" customWidth="1"/>
    <col min="3842" max="3842" width="12.75" style="446" customWidth="1"/>
    <col min="3843" max="3843" width="47.375" style="446" customWidth="1"/>
    <col min="3844" max="3844" width="0" style="446" hidden="1" customWidth="1"/>
    <col min="3845" max="3845" width="24.75" style="446" customWidth="1"/>
    <col min="3846" max="3846" width="14.75" style="446" customWidth="1"/>
    <col min="3847" max="3848" width="15.75" style="446" customWidth="1"/>
    <col min="3849" max="3849" width="11.75" style="446" customWidth="1"/>
    <col min="3850" max="3850" width="6.375" style="446" bestFit="1" customWidth="1"/>
    <col min="3851" max="3851" width="11.75" style="446" customWidth="1"/>
    <col min="3852" max="3852" width="0" style="446" hidden="1" customWidth="1"/>
    <col min="3853" max="3853" width="3.75" style="446" customWidth="1"/>
    <col min="3854" max="3854" width="11.125" style="446" bestFit="1" customWidth="1"/>
    <col min="3855" max="4086" width="10.625" style="446"/>
    <col min="4087" max="4094" width="0" style="446" hidden="1" customWidth="1"/>
    <col min="4095" max="4097" width="3.75" style="446" customWidth="1"/>
    <col min="4098" max="4098" width="12.75" style="446" customWidth="1"/>
    <col min="4099" max="4099" width="47.375" style="446" customWidth="1"/>
    <col min="4100" max="4100" width="0" style="446" hidden="1" customWidth="1"/>
    <col min="4101" max="4101" width="24.75" style="446" customWidth="1"/>
    <col min="4102" max="4102" width="14.75" style="446" customWidth="1"/>
    <col min="4103" max="4104" width="15.75" style="446" customWidth="1"/>
    <col min="4105" max="4105" width="11.75" style="446" customWidth="1"/>
    <col min="4106" max="4106" width="6.375" style="446" bestFit="1" customWidth="1"/>
    <col min="4107" max="4107" width="11.75" style="446" customWidth="1"/>
    <col min="4108" max="4108" width="0" style="446" hidden="1" customWidth="1"/>
    <col min="4109" max="4109" width="3.75" style="446" customWidth="1"/>
    <col min="4110" max="4110" width="11.125" style="446" bestFit="1" customWidth="1"/>
    <col min="4111" max="4342" width="10.625" style="446"/>
    <col min="4343" max="4350" width="0" style="446" hidden="1" customWidth="1"/>
    <col min="4351" max="4353" width="3.75" style="446" customWidth="1"/>
    <col min="4354" max="4354" width="12.75" style="446" customWidth="1"/>
    <col min="4355" max="4355" width="47.375" style="446" customWidth="1"/>
    <col min="4356" max="4356" width="0" style="446" hidden="1" customWidth="1"/>
    <col min="4357" max="4357" width="24.75" style="446" customWidth="1"/>
    <col min="4358" max="4358" width="14.75" style="446" customWidth="1"/>
    <col min="4359" max="4360" width="15.75" style="446" customWidth="1"/>
    <col min="4361" max="4361" width="11.75" style="446" customWidth="1"/>
    <col min="4362" max="4362" width="6.375" style="446" bestFit="1" customWidth="1"/>
    <col min="4363" max="4363" width="11.75" style="446" customWidth="1"/>
    <col min="4364" max="4364" width="0" style="446" hidden="1" customWidth="1"/>
    <col min="4365" max="4365" width="3.75" style="446" customWidth="1"/>
    <col min="4366" max="4366" width="11.125" style="446" bestFit="1" customWidth="1"/>
    <col min="4367" max="4598" width="10.625" style="446"/>
    <col min="4599" max="4606" width="0" style="446" hidden="1" customWidth="1"/>
    <col min="4607" max="4609" width="3.75" style="446" customWidth="1"/>
    <col min="4610" max="4610" width="12.75" style="446" customWidth="1"/>
    <col min="4611" max="4611" width="47.375" style="446" customWidth="1"/>
    <col min="4612" max="4612" width="0" style="446" hidden="1" customWidth="1"/>
    <col min="4613" max="4613" width="24.75" style="446" customWidth="1"/>
    <col min="4614" max="4614" width="14.75" style="446" customWidth="1"/>
    <col min="4615" max="4616" width="15.75" style="446" customWidth="1"/>
    <col min="4617" max="4617" width="11.75" style="446" customWidth="1"/>
    <col min="4618" max="4618" width="6.375" style="446" bestFit="1" customWidth="1"/>
    <col min="4619" max="4619" width="11.75" style="446" customWidth="1"/>
    <col min="4620" max="4620" width="0" style="446" hidden="1" customWidth="1"/>
    <col min="4621" max="4621" width="3.75" style="446" customWidth="1"/>
    <col min="4622" max="4622" width="11.125" style="446" bestFit="1" customWidth="1"/>
    <col min="4623" max="4854" width="10.625" style="446"/>
    <col min="4855" max="4862" width="0" style="446" hidden="1" customWidth="1"/>
    <col min="4863" max="4865" width="3.75" style="446" customWidth="1"/>
    <col min="4866" max="4866" width="12.75" style="446" customWidth="1"/>
    <col min="4867" max="4867" width="47.375" style="446" customWidth="1"/>
    <col min="4868" max="4868" width="0" style="446" hidden="1" customWidth="1"/>
    <col min="4869" max="4869" width="24.75" style="446" customWidth="1"/>
    <col min="4870" max="4870" width="14.75" style="446" customWidth="1"/>
    <col min="4871" max="4872" width="15.75" style="446" customWidth="1"/>
    <col min="4873" max="4873" width="11.75" style="446" customWidth="1"/>
    <col min="4874" max="4874" width="6.375" style="446" bestFit="1" customWidth="1"/>
    <col min="4875" max="4875" width="11.75" style="446" customWidth="1"/>
    <col min="4876" max="4876" width="0" style="446" hidden="1" customWidth="1"/>
    <col min="4877" max="4877" width="3.75" style="446" customWidth="1"/>
    <col min="4878" max="4878" width="11.125" style="446" bestFit="1" customWidth="1"/>
    <col min="4879" max="5110" width="10.625" style="446"/>
    <col min="5111" max="5118" width="0" style="446" hidden="1" customWidth="1"/>
    <col min="5119" max="5121" width="3.75" style="446" customWidth="1"/>
    <col min="5122" max="5122" width="12.75" style="446" customWidth="1"/>
    <col min="5123" max="5123" width="47.375" style="446" customWidth="1"/>
    <col min="5124" max="5124" width="0" style="446" hidden="1" customWidth="1"/>
    <col min="5125" max="5125" width="24.75" style="446" customWidth="1"/>
    <col min="5126" max="5126" width="14.75" style="446" customWidth="1"/>
    <col min="5127" max="5128" width="15.75" style="446" customWidth="1"/>
    <col min="5129" max="5129" width="11.75" style="446" customWidth="1"/>
    <col min="5130" max="5130" width="6.375" style="446" bestFit="1" customWidth="1"/>
    <col min="5131" max="5131" width="11.75" style="446" customWidth="1"/>
    <col min="5132" max="5132" width="0" style="446" hidden="1" customWidth="1"/>
    <col min="5133" max="5133" width="3.75" style="446" customWidth="1"/>
    <col min="5134" max="5134" width="11.125" style="446" bestFit="1" customWidth="1"/>
    <col min="5135" max="5366" width="10.625" style="446"/>
    <col min="5367" max="5374" width="0" style="446" hidden="1" customWidth="1"/>
    <col min="5375" max="5377" width="3.75" style="446" customWidth="1"/>
    <col min="5378" max="5378" width="12.75" style="446" customWidth="1"/>
    <col min="5379" max="5379" width="47.375" style="446" customWidth="1"/>
    <col min="5380" max="5380" width="0" style="446" hidden="1" customWidth="1"/>
    <col min="5381" max="5381" width="24.75" style="446" customWidth="1"/>
    <col min="5382" max="5382" width="14.75" style="446" customWidth="1"/>
    <col min="5383" max="5384" width="15.75" style="446" customWidth="1"/>
    <col min="5385" max="5385" width="11.75" style="446" customWidth="1"/>
    <col min="5386" max="5386" width="6.375" style="446" bestFit="1" customWidth="1"/>
    <col min="5387" max="5387" width="11.75" style="446" customWidth="1"/>
    <col min="5388" max="5388" width="0" style="446" hidden="1" customWidth="1"/>
    <col min="5389" max="5389" width="3.75" style="446" customWidth="1"/>
    <col min="5390" max="5390" width="11.125" style="446" bestFit="1" customWidth="1"/>
    <col min="5391" max="5622" width="10.625" style="446"/>
    <col min="5623" max="5630" width="0" style="446" hidden="1" customWidth="1"/>
    <col min="5631" max="5633" width="3.75" style="446" customWidth="1"/>
    <col min="5634" max="5634" width="12.75" style="446" customWidth="1"/>
    <col min="5635" max="5635" width="47.375" style="446" customWidth="1"/>
    <col min="5636" max="5636" width="0" style="446" hidden="1" customWidth="1"/>
    <col min="5637" max="5637" width="24.75" style="446" customWidth="1"/>
    <col min="5638" max="5638" width="14.75" style="446" customWidth="1"/>
    <col min="5639" max="5640" width="15.75" style="446" customWidth="1"/>
    <col min="5641" max="5641" width="11.75" style="446" customWidth="1"/>
    <col min="5642" max="5642" width="6.375" style="446" bestFit="1" customWidth="1"/>
    <col min="5643" max="5643" width="11.75" style="446" customWidth="1"/>
    <col min="5644" max="5644" width="0" style="446" hidden="1" customWidth="1"/>
    <col min="5645" max="5645" width="3.75" style="446" customWidth="1"/>
    <col min="5646" max="5646" width="11.125" style="446" bestFit="1" customWidth="1"/>
    <col min="5647" max="5878" width="10.625" style="446"/>
    <col min="5879" max="5886" width="0" style="446" hidden="1" customWidth="1"/>
    <col min="5887" max="5889" width="3.75" style="446" customWidth="1"/>
    <col min="5890" max="5890" width="12.75" style="446" customWidth="1"/>
    <col min="5891" max="5891" width="47.375" style="446" customWidth="1"/>
    <col min="5892" max="5892" width="0" style="446" hidden="1" customWidth="1"/>
    <col min="5893" max="5893" width="24.75" style="446" customWidth="1"/>
    <col min="5894" max="5894" width="14.75" style="446" customWidth="1"/>
    <col min="5895" max="5896" width="15.75" style="446" customWidth="1"/>
    <col min="5897" max="5897" width="11.75" style="446" customWidth="1"/>
    <col min="5898" max="5898" width="6.375" style="446" bestFit="1" customWidth="1"/>
    <col min="5899" max="5899" width="11.75" style="446" customWidth="1"/>
    <col min="5900" max="5900" width="0" style="446" hidden="1" customWidth="1"/>
    <col min="5901" max="5901" width="3.75" style="446" customWidth="1"/>
    <col min="5902" max="5902" width="11.125" style="446" bestFit="1" customWidth="1"/>
    <col min="5903" max="6134" width="10.625" style="446"/>
    <col min="6135" max="6142" width="0" style="446" hidden="1" customWidth="1"/>
    <col min="6143" max="6145" width="3.75" style="446" customWidth="1"/>
    <col min="6146" max="6146" width="12.75" style="446" customWidth="1"/>
    <col min="6147" max="6147" width="47.375" style="446" customWidth="1"/>
    <col min="6148" max="6148" width="0" style="446" hidden="1" customWidth="1"/>
    <col min="6149" max="6149" width="24.75" style="446" customWidth="1"/>
    <col min="6150" max="6150" width="14.75" style="446" customWidth="1"/>
    <col min="6151" max="6152" width="15.75" style="446" customWidth="1"/>
    <col min="6153" max="6153" width="11.75" style="446" customWidth="1"/>
    <col min="6154" max="6154" width="6.375" style="446" bestFit="1" customWidth="1"/>
    <col min="6155" max="6155" width="11.75" style="446" customWidth="1"/>
    <col min="6156" max="6156" width="0" style="446" hidden="1" customWidth="1"/>
    <col min="6157" max="6157" width="3.75" style="446" customWidth="1"/>
    <col min="6158" max="6158" width="11.125" style="446" bestFit="1" customWidth="1"/>
    <col min="6159" max="6390" width="10.625" style="446"/>
    <col min="6391" max="6398" width="0" style="446" hidden="1" customWidth="1"/>
    <col min="6399" max="6401" width="3.75" style="446" customWidth="1"/>
    <col min="6402" max="6402" width="12.75" style="446" customWidth="1"/>
    <col min="6403" max="6403" width="47.375" style="446" customWidth="1"/>
    <col min="6404" max="6404" width="0" style="446" hidden="1" customWidth="1"/>
    <col min="6405" max="6405" width="24.75" style="446" customWidth="1"/>
    <col min="6406" max="6406" width="14.75" style="446" customWidth="1"/>
    <col min="6407" max="6408" width="15.75" style="446" customWidth="1"/>
    <col min="6409" max="6409" width="11.75" style="446" customWidth="1"/>
    <col min="6410" max="6410" width="6.375" style="446" bestFit="1" customWidth="1"/>
    <col min="6411" max="6411" width="11.75" style="446" customWidth="1"/>
    <col min="6412" max="6412" width="0" style="446" hidden="1" customWidth="1"/>
    <col min="6413" max="6413" width="3.75" style="446" customWidth="1"/>
    <col min="6414" max="6414" width="11.125" style="446" bestFit="1" customWidth="1"/>
    <col min="6415" max="6646" width="10.625" style="446"/>
    <col min="6647" max="6654" width="0" style="446" hidden="1" customWidth="1"/>
    <col min="6655" max="6657" width="3.75" style="446" customWidth="1"/>
    <col min="6658" max="6658" width="12.75" style="446" customWidth="1"/>
    <col min="6659" max="6659" width="47.375" style="446" customWidth="1"/>
    <col min="6660" max="6660" width="0" style="446" hidden="1" customWidth="1"/>
    <col min="6661" max="6661" width="24.75" style="446" customWidth="1"/>
    <col min="6662" max="6662" width="14.75" style="446" customWidth="1"/>
    <col min="6663" max="6664" width="15.75" style="446" customWidth="1"/>
    <col min="6665" max="6665" width="11.75" style="446" customWidth="1"/>
    <col min="6666" max="6666" width="6.375" style="446" bestFit="1" customWidth="1"/>
    <col min="6667" max="6667" width="11.75" style="446" customWidth="1"/>
    <col min="6668" max="6668" width="0" style="446" hidden="1" customWidth="1"/>
    <col min="6669" max="6669" width="3.75" style="446" customWidth="1"/>
    <col min="6670" max="6670" width="11.125" style="446" bestFit="1" customWidth="1"/>
    <col min="6671" max="6902" width="10.625" style="446"/>
    <col min="6903" max="6910" width="0" style="446" hidden="1" customWidth="1"/>
    <col min="6911" max="6913" width="3.75" style="446" customWidth="1"/>
    <col min="6914" max="6914" width="12.75" style="446" customWidth="1"/>
    <col min="6915" max="6915" width="47.375" style="446" customWidth="1"/>
    <col min="6916" max="6916" width="0" style="446" hidden="1" customWidth="1"/>
    <col min="6917" max="6917" width="24.75" style="446" customWidth="1"/>
    <col min="6918" max="6918" width="14.75" style="446" customWidth="1"/>
    <col min="6919" max="6920" width="15.75" style="446" customWidth="1"/>
    <col min="6921" max="6921" width="11.75" style="446" customWidth="1"/>
    <col min="6922" max="6922" width="6.375" style="446" bestFit="1" customWidth="1"/>
    <col min="6923" max="6923" width="11.75" style="446" customWidth="1"/>
    <col min="6924" max="6924" width="0" style="446" hidden="1" customWidth="1"/>
    <col min="6925" max="6925" width="3.75" style="446" customWidth="1"/>
    <col min="6926" max="6926" width="11.125" style="446" bestFit="1" customWidth="1"/>
    <col min="6927" max="7158" width="10.625" style="446"/>
    <col min="7159" max="7166" width="0" style="446" hidden="1" customWidth="1"/>
    <col min="7167" max="7169" width="3.75" style="446" customWidth="1"/>
    <col min="7170" max="7170" width="12.75" style="446" customWidth="1"/>
    <col min="7171" max="7171" width="47.375" style="446" customWidth="1"/>
    <col min="7172" max="7172" width="0" style="446" hidden="1" customWidth="1"/>
    <col min="7173" max="7173" width="24.75" style="446" customWidth="1"/>
    <col min="7174" max="7174" width="14.75" style="446" customWidth="1"/>
    <col min="7175" max="7176" width="15.75" style="446" customWidth="1"/>
    <col min="7177" max="7177" width="11.75" style="446" customWidth="1"/>
    <col min="7178" max="7178" width="6.375" style="446" bestFit="1" customWidth="1"/>
    <col min="7179" max="7179" width="11.75" style="446" customWidth="1"/>
    <col min="7180" max="7180" width="0" style="446" hidden="1" customWidth="1"/>
    <col min="7181" max="7181" width="3.75" style="446" customWidth="1"/>
    <col min="7182" max="7182" width="11.125" style="446" bestFit="1" customWidth="1"/>
    <col min="7183" max="7414" width="10.625" style="446"/>
    <col min="7415" max="7422" width="0" style="446" hidden="1" customWidth="1"/>
    <col min="7423" max="7425" width="3.75" style="446" customWidth="1"/>
    <col min="7426" max="7426" width="12.75" style="446" customWidth="1"/>
    <col min="7427" max="7427" width="47.375" style="446" customWidth="1"/>
    <col min="7428" max="7428" width="0" style="446" hidden="1" customWidth="1"/>
    <col min="7429" max="7429" width="24.75" style="446" customWidth="1"/>
    <col min="7430" max="7430" width="14.75" style="446" customWidth="1"/>
    <col min="7431" max="7432" width="15.75" style="446" customWidth="1"/>
    <col min="7433" max="7433" width="11.75" style="446" customWidth="1"/>
    <col min="7434" max="7434" width="6.375" style="446" bestFit="1" customWidth="1"/>
    <col min="7435" max="7435" width="11.75" style="446" customWidth="1"/>
    <col min="7436" max="7436" width="0" style="446" hidden="1" customWidth="1"/>
    <col min="7437" max="7437" width="3.75" style="446" customWidth="1"/>
    <col min="7438" max="7438" width="11.125" style="446" bestFit="1" customWidth="1"/>
    <col min="7439" max="7670" width="10.625" style="446"/>
    <col min="7671" max="7678" width="0" style="446" hidden="1" customWidth="1"/>
    <col min="7679" max="7681" width="3.75" style="446" customWidth="1"/>
    <col min="7682" max="7682" width="12.75" style="446" customWidth="1"/>
    <col min="7683" max="7683" width="47.375" style="446" customWidth="1"/>
    <col min="7684" max="7684" width="0" style="446" hidden="1" customWidth="1"/>
    <col min="7685" max="7685" width="24.75" style="446" customWidth="1"/>
    <col min="7686" max="7686" width="14.75" style="446" customWidth="1"/>
    <col min="7687" max="7688" width="15.75" style="446" customWidth="1"/>
    <col min="7689" max="7689" width="11.75" style="446" customWidth="1"/>
    <col min="7690" max="7690" width="6.375" style="446" bestFit="1" customWidth="1"/>
    <col min="7691" max="7691" width="11.75" style="446" customWidth="1"/>
    <col min="7692" max="7692" width="0" style="446" hidden="1" customWidth="1"/>
    <col min="7693" max="7693" width="3.75" style="446" customWidth="1"/>
    <col min="7694" max="7694" width="11.125" style="446" bestFit="1" customWidth="1"/>
    <col min="7695" max="7926" width="10.625" style="446"/>
    <col min="7927" max="7934" width="0" style="446" hidden="1" customWidth="1"/>
    <col min="7935" max="7937" width="3.75" style="446" customWidth="1"/>
    <col min="7938" max="7938" width="12.75" style="446" customWidth="1"/>
    <col min="7939" max="7939" width="47.375" style="446" customWidth="1"/>
    <col min="7940" max="7940" width="0" style="446" hidden="1" customWidth="1"/>
    <col min="7941" max="7941" width="24.75" style="446" customWidth="1"/>
    <col min="7942" max="7942" width="14.75" style="446" customWidth="1"/>
    <col min="7943" max="7944" width="15.75" style="446" customWidth="1"/>
    <col min="7945" max="7945" width="11.75" style="446" customWidth="1"/>
    <col min="7946" max="7946" width="6.375" style="446" bestFit="1" customWidth="1"/>
    <col min="7947" max="7947" width="11.75" style="446" customWidth="1"/>
    <col min="7948" max="7948" width="0" style="446" hidden="1" customWidth="1"/>
    <col min="7949" max="7949" width="3.75" style="446" customWidth="1"/>
    <col min="7950" max="7950" width="11.125" style="446" bestFit="1" customWidth="1"/>
    <col min="7951" max="8182" width="10.625" style="446"/>
    <col min="8183" max="8190" width="0" style="446" hidden="1" customWidth="1"/>
    <col min="8191" max="8193" width="3.75" style="446" customWidth="1"/>
    <col min="8194" max="8194" width="12.75" style="446" customWidth="1"/>
    <col min="8195" max="8195" width="47.375" style="446" customWidth="1"/>
    <col min="8196" max="8196" width="0" style="446" hidden="1" customWidth="1"/>
    <col min="8197" max="8197" width="24.75" style="446" customWidth="1"/>
    <col min="8198" max="8198" width="14.75" style="446" customWidth="1"/>
    <col min="8199" max="8200" width="15.75" style="446" customWidth="1"/>
    <col min="8201" max="8201" width="11.75" style="446" customWidth="1"/>
    <col min="8202" max="8202" width="6.375" style="446" bestFit="1" customWidth="1"/>
    <col min="8203" max="8203" width="11.75" style="446" customWidth="1"/>
    <col min="8204" max="8204" width="0" style="446" hidden="1" customWidth="1"/>
    <col min="8205" max="8205" width="3.75" style="446" customWidth="1"/>
    <col min="8206" max="8206" width="11.125" style="446" bestFit="1" customWidth="1"/>
    <col min="8207" max="8438" width="10.625" style="446"/>
    <col min="8439" max="8446" width="0" style="446" hidden="1" customWidth="1"/>
    <col min="8447" max="8449" width="3.75" style="446" customWidth="1"/>
    <col min="8450" max="8450" width="12.75" style="446" customWidth="1"/>
    <col min="8451" max="8451" width="47.375" style="446" customWidth="1"/>
    <col min="8452" max="8452" width="0" style="446" hidden="1" customWidth="1"/>
    <col min="8453" max="8453" width="24.75" style="446" customWidth="1"/>
    <col min="8454" max="8454" width="14.75" style="446" customWidth="1"/>
    <col min="8455" max="8456" width="15.75" style="446" customWidth="1"/>
    <col min="8457" max="8457" width="11.75" style="446" customWidth="1"/>
    <col min="8458" max="8458" width="6.375" style="446" bestFit="1" customWidth="1"/>
    <col min="8459" max="8459" width="11.75" style="446" customWidth="1"/>
    <col min="8460" max="8460" width="0" style="446" hidden="1" customWidth="1"/>
    <col min="8461" max="8461" width="3.75" style="446" customWidth="1"/>
    <col min="8462" max="8462" width="11.125" style="446" bestFit="1" customWidth="1"/>
    <col min="8463" max="8694" width="10.625" style="446"/>
    <col min="8695" max="8702" width="0" style="446" hidden="1" customWidth="1"/>
    <col min="8703" max="8705" width="3.75" style="446" customWidth="1"/>
    <col min="8706" max="8706" width="12.75" style="446" customWidth="1"/>
    <col min="8707" max="8707" width="47.375" style="446" customWidth="1"/>
    <col min="8708" max="8708" width="0" style="446" hidden="1" customWidth="1"/>
    <col min="8709" max="8709" width="24.75" style="446" customWidth="1"/>
    <col min="8710" max="8710" width="14.75" style="446" customWidth="1"/>
    <col min="8711" max="8712" width="15.75" style="446" customWidth="1"/>
    <col min="8713" max="8713" width="11.75" style="446" customWidth="1"/>
    <col min="8714" max="8714" width="6.375" style="446" bestFit="1" customWidth="1"/>
    <col min="8715" max="8715" width="11.75" style="446" customWidth="1"/>
    <col min="8716" max="8716" width="0" style="446" hidden="1" customWidth="1"/>
    <col min="8717" max="8717" width="3.75" style="446" customWidth="1"/>
    <col min="8718" max="8718" width="11.125" style="446" bestFit="1" customWidth="1"/>
    <col min="8719" max="8950" width="10.625" style="446"/>
    <col min="8951" max="8958" width="0" style="446" hidden="1" customWidth="1"/>
    <col min="8959" max="8961" width="3.75" style="446" customWidth="1"/>
    <col min="8962" max="8962" width="12.75" style="446" customWidth="1"/>
    <col min="8963" max="8963" width="47.375" style="446" customWidth="1"/>
    <col min="8964" max="8964" width="0" style="446" hidden="1" customWidth="1"/>
    <col min="8965" max="8965" width="24.75" style="446" customWidth="1"/>
    <col min="8966" max="8966" width="14.75" style="446" customWidth="1"/>
    <col min="8967" max="8968" width="15.75" style="446" customWidth="1"/>
    <col min="8969" max="8969" width="11.75" style="446" customWidth="1"/>
    <col min="8970" max="8970" width="6.375" style="446" bestFit="1" customWidth="1"/>
    <col min="8971" max="8971" width="11.75" style="446" customWidth="1"/>
    <col min="8972" max="8972" width="0" style="446" hidden="1" customWidth="1"/>
    <col min="8973" max="8973" width="3.75" style="446" customWidth="1"/>
    <col min="8974" max="8974" width="11.125" style="446" bestFit="1" customWidth="1"/>
    <col min="8975" max="9206" width="10.625" style="446"/>
    <col min="9207" max="9214" width="0" style="446" hidden="1" customWidth="1"/>
    <col min="9215" max="9217" width="3.75" style="446" customWidth="1"/>
    <col min="9218" max="9218" width="12.75" style="446" customWidth="1"/>
    <col min="9219" max="9219" width="47.375" style="446" customWidth="1"/>
    <col min="9220" max="9220" width="0" style="446" hidden="1" customWidth="1"/>
    <col min="9221" max="9221" width="24.75" style="446" customWidth="1"/>
    <col min="9222" max="9222" width="14.75" style="446" customWidth="1"/>
    <col min="9223" max="9224" width="15.75" style="446" customWidth="1"/>
    <col min="9225" max="9225" width="11.75" style="446" customWidth="1"/>
    <col min="9226" max="9226" width="6.375" style="446" bestFit="1" customWidth="1"/>
    <col min="9227" max="9227" width="11.75" style="446" customWidth="1"/>
    <col min="9228" max="9228" width="0" style="446" hidden="1" customWidth="1"/>
    <col min="9229" max="9229" width="3.75" style="446" customWidth="1"/>
    <col min="9230" max="9230" width="11.125" style="446" bestFit="1" customWidth="1"/>
    <col min="9231" max="9462" width="10.625" style="446"/>
    <col min="9463" max="9470" width="0" style="446" hidden="1" customWidth="1"/>
    <col min="9471" max="9473" width="3.75" style="446" customWidth="1"/>
    <col min="9474" max="9474" width="12.75" style="446" customWidth="1"/>
    <col min="9475" max="9475" width="47.375" style="446" customWidth="1"/>
    <col min="9476" max="9476" width="0" style="446" hidden="1" customWidth="1"/>
    <col min="9477" max="9477" width="24.75" style="446" customWidth="1"/>
    <col min="9478" max="9478" width="14.75" style="446" customWidth="1"/>
    <col min="9479" max="9480" width="15.75" style="446" customWidth="1"/>
    <col min="9481" max="9481" width="11.75" style="446" customWidth="1"/>
    <col min="9482" max="9482" width="6.375" style="446" bestFit="1" customWidth="1"/>
    <col min="9483" max="9483" width="11.75" style="446" customWidth="1"/>
    <col min="9484" max="9484" width="0" style="446" hidden="1" customWidth="1"/>
    <col min="9485" max="9485" width="3.75" style="446" customWidth="1"/>
    <col min="9486" max="9486" width="11.125" style="446" bestFit="1" customWidth="1"/>
    <col min="9487" max="9718" width="10.625" style="446"/>
    <col min="9719" max="9726" width="0" style="446" hidden="1" customWidth="1"/>
    <col min="9727" max="9729" width="3.75" style="446" customWidth="1"/>
    <col min="9730" max="9730" width="12.75" style="446" customWidth="1"/>
    <col min="9731" max="9731" width="47.375" style="446" customWidth="1"/>
    <col min="9732" max="9732" width="0" style="446" hidden="1" customWidth="1"/>
    <col min="9733" max="9733" width="24.75" style="446" customWidth="1"/>
    <col min="9734" max="9734" width="14.75" style="446" customWidth="1"/>
    <col min="9735" max="9736" width="15.75" style="446" customWidth="1"/>
    <col min="9737" max="9737" width="11.75" style="446" customWidth="1"/>
    <col min="9738" max="9738" width="6.375" style="446" bestFit="1" customWidth="1"/>
    <col min="9739" max="9739" width="11.75" style="446" customWidth="1"/>
    <col min="9740" max="9740" width="0" style="446" hidden="1" customWidth="1"/>
    <col min="9741" max="9741" width="3.75" style="446" customWidth="1"/>
    <col min="9742" max="9742" width="11.125" style="446" bestFit="1" customWidth="1"/>
    <col min="9743" max="9974" width="10.625" style="446"/>
    <col min="9975" max="9982" width="0" style="446" hidden="1" customWidth="1"/>
    <col min="9983" max="9985" width="3.75" style="446" customWidth="1"/>
    <col min="9986" max="9986" width="12.75" style="446" customWidth="1"/>
    <col min="9987" max="9987" width="47.375" style="446" customWidth="1"/>
    <col min="9988" max="9988" width="0" style="446" hidden="1" customWidth="1"/>
    <col min="9989" max="9989" width="24.75" style="446" customWidth="1"/>
    <col min="9990" max="9990" width="14.75" style="446" customWidth="1"/>
    <col min="9991" max="9992" width="15.75" style="446" customWidth="1"/>
    <col min="9993" max="9993" width="11.75" style="446" customWidth="1"/>
    <col min="9994" max="9994" width="6.375" style="446" bestFit="1" customWidth="1"/>
    <col min="9995" max="9995" width="11.75" style="446" customWidth="1"/>
    <col min="9996" max="9996" width="0" style="446" hidden="1" customWidth="1"/>
    <col min="9997" max="9997" width="3.75" style="446" customWidth="1"/>
    <col min="9998" max="9998" width="11.125" style="446" bestFit="1" customWidth="1"/>
    <col min="9999" max="10230" width="10.625" style="446"/>
    <col min="10231" max="10238" width="0" style="446" hidden="1" customWidth="1"/>
    <col min="10239" max="10241" width="3.75" style="446" customWidth="1"/>
    <col min="10242" max="10242" width="12.75" style="446" customWidth="1"/>
    <col min="10243" max="10243" width="47.375" style="446" customWidth="1"/>
    <col min="10244" max="10244" width="0" style="446" hidden="1" customWidth="1"/>
    <col min="10245" max="10245" width="24.75" style="446" customWidth="1"/>
    <col min="10246" max="10246" width="14.75" style="446" customWidth="1"/>
    <col min="10247" max="10248" width="15.75" style="446" customWidth="1"/>
    <col min="10249" max="10249" width="11.75" style="446" customWidth="1"/>
    <col min="10250" max="10250" width="6.375" style="446" bestFit="1" customWidth="1"/>
    <col min="10251" max="10251" width="11.75" style="446" customWidth="1"/>
    <col min="10252" max="10252" width="0" style="446" hidden="1" customWidth="1"/>
    <col min="10253" max="10253" width="3.75" style="446" customWidth="1"/>
    <col min="10254" max="10254" width="11.125" style="446" bestFit="1" customWidth="1"/>
    <col min="10255" max="10486" width="10.625" style="446"/>
    <col min="10487" max="10494" width="0" style="446" hidden="1" customWidth="1"/>
    <col min="10495" max="10497" width="3.75" style="446" customWidth="1"/>
    <col min="10498" max="10498" width="12.75" style="446" customWidth="1"/>
    <col min="10499" max="10499" width="47.375" style="446" customWidth="1"/>
    <col min="10500" max="10500" width="0" style="446" hidden="1" customWidth="1"/>
    <col min="10501" max="10501" width="24.75" style="446" customWidth="1"/>
    <col min="10502" max="10502" width="14.75" style="446" customWidth="1"/>
    <col min="10503" max="10504" width="15.75" style="446" customWidth="1"/>
    <col min="10505" max="10505" width="11.75" style="446" customWidth="1"/>
    <col min="10506" max="10506" width="6.375" style="446" bestFit="1" customWidth="1"/>
    <col min="10507" max="10507" width="11.75" style="446" customWidth="1"/>
    <col min="10508" max="10508" width="0" style="446" hidden="1" customWidth="1"/>
    <col min="10509" max="10509" width="3.75" style="446" customWidth="1"/>
    <col min="10510" max="10510" width="11.125" style="446" bestFit="1" customWidth="1"/>
    <col min="10511" max="10742" width="10.625" style="446"/>
    <col min="10743" max="10750" width="0" style="446" hidden="1" customWidth="1"/>
    <col min="10751" max="10753" width="3.75" style="446" customWidth="1"/>
    <col min="10754" max="10754" width="12.75" style="446" customWidth="1"/>
    <col min="10755" max="10755" width="47.375" style="446" customWidth="1"/>
    <col min="10756" max="10756" width="0" style="446" hidden="1" customWidth="1"/>
    <col min="10757" max="10757" width="24.75" style="446" customWidth="1"/>
    <col min="10758" max="10758" width="14.75" style="446" customWidth="1"/>
    <col min="10759" max="10760" width="15.75" style="446" customWidth="1"/>
    <col min="10761" max="10761" width="11.75" style="446" customWidth="1"/>
    <col min="10762" max="10762" width="6.375" style="446" bestFit="1" customWidth="1"/>
    <col min="10763" max="10763" width="11.75" style="446" customWidth="1"/>
    <col min="10764" max="10764" width="0" style="446" hidden="1" customWidth="1"/>
    <col min="10765" max="10765" width="3.75" style="446" customWidth="1"/>
    <col min="10766" max="10766" width="11.125" style="446" bestFit="1" customWidth="1"/>
    <col min="10767" max="10998" width="10.625" style="446"/>
    <col min="10999" max="11006" width="0" style="446" hidden="1" customWidth="1"/>
    <col min="11007" max="11009" width="3.75" style="446" customWidth="1"/>
    <col min="11010" max="11010" width="12.75" style="446" customWidth="1"/>
    <col min="11011" max="11011" width="47.375" style="446" customWidth="1"/>
    <col min="11012" max="11012" width="0" style="446" hidden="1" customWidth="1"/>
    <col min="11013" max="11013" width="24.75" style="446" customWidth="1"/>
    <col min="11014" max="11014" width="14.75" style="446" customWidth="1"/>
    <col min="11015" max="11016" width="15.75" style="446" customWidth="1"/>
    <col min="11017" max="11017" width="11.75" style="446" customWidth="1"/>
    <col min="11018" max="11018" width="6.375" style="446" bestFit="1" customWidth="1"/>
    <col min="11019" max="11019" width="11.75" style="446" customWidth="1"/>
    <col min="11020" max="11020" width="0" style="446" hidden="1" customWidth="1"/>
    <col min="11021" max="11021" width="3.75" style="446" customWidth="1"/>
    <col min="11022" max="11022" width="11.125" style="446" bestFit="1" customWidth="1"/>
    <col min="11023" max="11254" width="10.625" style="446"/>
    <col min="11255" max="11262" width="0" style="446" hidden="1" customWidth="1"/>
    <col min="11263" max="11265" width="3.75" style="446" customWidth="1"/>
    <col min="11266" max="11266" width="12.75" style="446" customWidth="1"/>
    <col min="11267" max="11267" width="47.375" style="446" customWidth="1"/>
    <col min="11268" max="11268" width="0" style="446" hidden="1" customWidth="1"/>
    <col min="11269" max="11269" width="24.75" style="446" customWidth="1"/>
    <col min="11270" max="11270" width="14.75" style="446" customWidth="1"/>
    <col min="11271" max="11272" width="15.75" style="446" customWidth="1"/>
    <col min="11273" max="11273" width="11.75" style="446" customWidth="1"/>
    <col min="11274" max="11274" width="6.375" style="446" bestFit="1" customWidth="1"/>
    <col min="11275" max="11275" width="11.75" style="446" customWidth="1"/>
    <col min="11276" max="11276" width="0" style="446" hidden="1" customWidth="1"/>
    <col min="11277" max="11277" width="3.75" style="446" customWidth="1"/>
    <col min="11278" max="11278" width="11.125" style="446" bestFit="1" customWidth="1"/>
    <col min="11279" max="11510" width="10.625" style="446"/>
    <col min="11511" max="11518" width="0" style="446" hidden="1" customWidth="1"/>
    <col min="11519" max="11521" width="3.75" style="446" customWidth="1"/>
    <col min="11522" max="11522" width="12.75" style="446" customWidth="1"/>
    <col min="11523" max="11523" width="47.375" style="446" customWidth="1"/>
    <col min="11524" max="11524" width="0" style="446" hidden="1" customWidth="1"/>
    <col min="11525" max="11525" width="24.75" style="446" customWidth="1"/>
    <col min="11526" max="11526" width="14.75" style="446" customWidth="1"/>
    <col min="11527" max="11528" width="15.75" style="446" customWidth="1"/>
    <col min="11529" max="11529" width="11.75" style="446" customWidth="1"/>
    <col min="11530" max="11530" width="6.375" style="446" bestFit="1" customWidth="1"/>
    <col min="11531" max="11531" width="11.75" style="446" customWidth="1"/>
    <col min="11532" max="11532" width="0" style="446" hidden="1" customWidth="1"/>
    <col min="11533" max="11533" width="3.75" style="446" customWidth="1"/>
    <col min="11534" max="11534" width="11.125" style="446" bestFit="1" customWidth="1"/>
    <col min="11535" max="11766" width="10.625" style="446"/>
    <col min="11767" max="11774" width="0" style="446" hidden="1" customWidth="1"/>
    <col min="11775" max="11777" width="3.75" style="446" customWidth="1"/>
    <col min="11778" max="11778" width="12.75" style="446" customWidth="1"/>
    <col min="11779" max="11779" width="47.375" style="446" customWidth="1"/>
    <col min="11780" max="11780" width="0" style="446" hidden="1" customWidth="1"/>
    <col min="11781" max="11781" width="24.75" style="446" customWidth="1"/>
    <col min="11782" max="11782" width="14.75" style="446" customWidth="1"/>
    <col min="11783" max="11784" width="15.75" style="446" customWidth="1"/>
    <col min="11785" max="11785" width="11.75" style="446" customWidth="1"/>
    <col min="11786" max="11786" width="6.375" style="446" bestFit="1" customWidth="1"/>
    <col min="11787" max="11787" width="11.75" style="446" customWidth="1"/>
    <col min="11788" max="11788" width="0" style="446" hidden="1" customWidth="1"/>
    <col min="11789" max="11789" width="3.75" style="446" customWidth="1"/>
    <col min="11790" max="11790" width="11.125" style="446" bestFit="1" customWidth="1"/>
    <col min="11791" max="12022" width="10.625" style="446"/>
    <col min="12023" max="12030" width="0" style="446" hidden="1" customWidth="1"/>
    <col min="12031" max="12033" width="3.75" style="446" customWidth="1"/>
    <col min="12034" max="12034" width="12.75" style="446" customWidth="1"/>
    <col min="12035" max="12035" width="47.375" style="446" customWidth="1"/>
    <col min="12036" max="12036" width="0" style="446" hidden="1" customWidth="1"/>
    <col min="12037" max="12037" width="24.75" style="446" customWidth="1"/>
    <col min="12038" max="12038" width="14.75" style="446" customWidth="1"/>
    <col min="12039" max="12040" width="15.75" style="446" customWidth="1"/>
    <col min="12041" max="12041" width="11.75" style="446" customWidth="1"/>
    <col min="12042" max="12042" width="6.375" style="446" bestFit="1" customWidth="1"/>
    <col min="12043" max="12043" width="11.75" style="446" customWidth="1"/>
    <col min="12044" max="12044" width="0" style="446" hidden="1" customWidth="1"/>
    <col min="12045" max="12045" width="3.75" style="446" customWidth="1"/>
    <col min="12046" max="12046" width="11.125" style="446" bestFit="1" customWidth="1"/>
    <col min="12047" max="12278" width="10.625" style="446"/>
    <col min="12279" max="12286" width="0" style="446" hidden="1" customWidth="1"/>
    <col min="12287" max="12289" width="3.75" style="446" customWidth="1"/>
    <col min="12290" max="12290" width="12.75" style="446" customWidth="1"/>
    <col min="12291" max="12291" width="47.375" style="446" customWidth="1"/>
    <col min="12292" max="12292" width="0" style="446" hidden="1" customWidth="1"/>
    <col min="12293" max="12293" width="24.75" style="446" customWidth="1"/>
    <col min="12294" max="12294" width="14.75" style="446" customWidth="1"/>
    <col min="12295" max="12296" width="15.75" style="446" customWidth="1"/>
    <col min="12297" max="12297" width="11.75" style="446" customWidth="1"/>
    <col min="12298" max="12298" width="6.375" style="446" bestFit="1" customWidth="1"/>
    <col min="12299" max="12299" width="11.75" style="446" customWidth="1"/>
    <col min="12300" max="12300" width="0" style="446" hidden="1" customWidth="1"/>
    <col min="12301" max="12301" width="3.75" style="446" customWidth="1"/>
    <col min="12302" max="12302" width="11.125" style="446" bestFit="1" customWidth="1"/>
    <col min="12303" max="12534" width="10.625" style="446"/>
    <col min="12535" max="12542" width="0" style="446" hidden="1" customWidth="1"/>
    <col min="12543" max="12545" width="3.75" style="446" customWidth="1"/>
    <col min="12546" max="12546" width="12.75" style="446" customWidth="1"/>
    <col min="12547" max="12547" width="47.375" style="446" customWidth="1"/>
    <col min="12548" max="12548" width="0" style="446" hidden="1" customWidth="1"/>
    <col min="12549" max="12549" width="24.75" style="446" customWidth="1"/>
    <col min="12550" max="12550" width="14.75" style="446" customWidth="1"/>
    <col min="12551" max="12552" width="15.75" style="446" customWidth="1"/>
    <col min="12553" max="12553" width="11.75" style="446" customWidth="1"/>
    <col min="12554" max="12554" width="6.375" style="446" bestFit="1" customWidth="1"/>
    <col min="12555" max="12555" width="11.75" style="446" customWidth="1"/>
    <col min="12556" max="12556" width="0" style="446" hidden="1" customWidth="1"/>
    <col min="12557" max="12557" width="3.75" style="446" customWidth="1"/>
    <col min="12558" max="12558" width="11.125" style="446" bestFit="1" customWidth="1"/>
    <col min="12559" max="12790" width="10.625" style="446"/>
    <col min="12791" max="12798" width="0" style="446" hidden="1" customWidth="1"/>
    <col min="12799" max="12801" width="3.75" style="446" customWidth="1"/>
    <col min="12802" max="12802" width="12.75" style="446" customWidth="1"/>
    <col min="12803" max="12803" width="47.375" style="446" customWidth="1"/>
    <col min="12804" max="12804" width="0" style="446" hidden="1" customWidth="1"/>
    <col min="12805" max="12805" width="24.75" style="446" customWidth="1"/>
    <col min="12806" max="12806" width="14.75" style="446" customWidth="1"/>
    <col min="12807" max="12808" width="15.75" style="446" customWidth="1"/>
    <col min="12809" max="12809" width="11.75" style="446" customWidth="1"/>
    <col min="12810" max="12810" width="6.375" style="446" bestFit="1" customWidth="1"/>
    <col min="12811" max="12811" width="11.75" style="446" customWidth="1"/>
    <col min="12812" max="12812" width="0" style="446" hidden="1" customWidth="1"/>
    <col min="12813" max="12813" width="3.75" style="446" customWidth="1"/>
    <col min="12814" max="12814" width="11.125" style="446" bestFit="1" customWidth="1"/>
    <col min="12815" max="13046" width="10.625" style="446"/>
    <col min="13047" max="13054" width="0" style="446" hidden="1" customWidth="1"/>
    <col min="13055" max="13057" width="3.75" style="446" customWidth="1"/>
    <col min="13058" max="13058" width="12.75" style="446" customWidth="1"/>
    <col min="13059" max="13059" width="47.375" style="446" customWidth="1"/>
    <col min="13060" max="13060" width="0" style="446" hidden="1" customWidth="1"/>
    <col min="13061" max="13061" width="24.75" style="446" customWidth="1"/>
    <col min="13062" max="13062" width="14.75" style="446" customWidth="1"/>
    <col min="13063" max="13064" width="15.75" style="446" customWidth="1"/>
    <col min="13065" max="13065" width="11.75" style="446" customWidth="1"/>
    <col min="13066" max="13066" width="6.375" style="446" bestFit="1" customWidth="1"/>
    <col min="13067" max="13067" width="11.75" style="446" customWidth="1"/>
    <col min="13068" max="13068" width="0" style="446" hidden="1" customWidth="1"/>
    <col min="13069" max="13069" width="3.75" style="446" customWidth="1"/>
    <col min="13070" max="13070" width="11.125" style="446" bestFit="1" customWidth="1"/>
    <col min="13071" max="13302" width="10.625" style="446"/>
    <col min="13303" max="13310" width="0" style="446" hidden="1" customWidth="1"/>
    <col min="13311" max="13313" width="3.75" style="446" customWidth="1"/>
    <col min="13314" max="13314" width="12.75" style="446" customWidth="1"/>
    <col min="13315" max="13315" width="47.375" style="446" customWidth="1"/>
    <col min="13316" max="13316" width="0" style="446" hidden="1" customWidth="1"/>
    <col min="13317" max="13317" width="24.75" style="446" customWidth="1"/>
    <col min="13318" max="13318" width="14.75" style="446" customWidth="1"/>
    <col min="13319" max="13320" width="15.75" style="446" customWidth="1"/>
    <col min="13321" max="13321" width="11.75" style="446" customWidth="1"/>
    <col min="13322" max="13322" width="6.375" style="446" bestFit="1" customWidth="1"/>
    <col min="13323" max="13323" width="11.75" style="446" customWidth="1"/>
    <col min="13324" max="13324" width="0" style="446" hidden="1" customWidth="1"/>
    <col min="13325" max="13325" width="3.75" style="446" customWidth="1"/>
    <col min="13326" max="13326" width="11.125" style="446" bestFit="1" customWidth="1"/>
    <col min="13327" max="13558" width="10.625" style="446"/>
    <col min="13559" max="13566" width="0" style="446" hidden="1" customWidth="1"/>
    <col min="13567" max="13569" width="3.75" style="446" customWidth="1"/>
    <col min="13570" max="13570" width="12.75" style="446" customWidth="1"/>
    <col min="13571" max="13571" width="47.375" style="446" customWidth="1"/>
    <col min="13572" max="13572" width="0" style="446" hidden="1" customWidth="1"/>
    <col min="13573" max="13573" width="24.75" style="446" customWidth="1"/>
    <col min="13574" max="13574" width="14.75" style="446" customWidth="1"/>
    <col min="13575" max="13576" width="15.75" style="446" customWidth="1"/>
    <col min="13577" max="13577" width="11.75" style="446" customWidth="1"/>
    <col min="13578" max="13578" width="6.375" style="446" bestFit="1" customWidth="1"/>
    <col min="13579" max="13579" width="11.75" style="446" customWidth="1"/>
    <col min="13580" max="13580" width="0" style="446" hidden="1" customWidth="1"/>
    <col min="13581" max="13581" width="3.75" style="446" customWidth="1"/>
    <col min="13582" max="13582" width="11.125" style="446" bestFit="1" customWidth="1"/>
    <col min="13583" max="13814" width="10.625" style="446"/>
    <col min="13815" max="13822" width="0" style="446" hidden="1" customWidth="1"/>
    <col min="13823" max="13825" width="3.75" style="446" customWidth="1"/>
    <col min="13826" max="13826" width="12.75" style="446" customWidth="1"/>
    <col min="13827" max="13827" width="47.375" style="446" customWidth="1"/>
    <col min="13828" max="13828" width="0" style="446" hidden="1" customWidth="1"/>
    <col min="13829" max="13829" width="24.75" style="446" customWidth="1"/>
    <col min="13830" max="13830" width="14.75" style="446" customWidth="1"/>
    <col min="13831" max="13832" width="15.75" style="446" customWidth="1"/>
    <col min="13833" max="13833" width="11.75" style="446" customWidth="1"/>
    <col min="13834" max="13834" width="6.375" style="446" bestFit="1" customWidth="1"/>
    <col min="13835" max="13835" width="11.75" style="446" customWidth="1"/>
    <col min="13836" max="13836" width="0" style="446" hidden="1" customWidth="1"/>
    <col min="13837" max="13837" width="3.75" style="446" customWidth="1"/>
    <col min="13838" max="13838" width="11.125" style="446" bestFit="1" customWidth="1"/>
    <col min="13839" max="14070" width="10.625" style="446"/>
    <col min="14071" max="14078" width="0" style="446" hidden="1" customWidth="1"/>
    <col min="14079" max="14081" width="3.75" style="446" customWidth="1"/>
    <col min="14082" max="14082" width="12.75" style="446" customWidth="1"/>
    <col min="14083" max="14083" width="47.375" style="446" customWidth="1"/>
    <col min="14084" max="14084" width="0" style="446" hidden="1" customWidth="1"/>
    <col min="14085" max="14085" width="24.75" style="446" customWidth="1"/>
    <col min="14086" max="14086" width="14.75" style="446" customWidth="1"/>
    <col min="14087" max="14088" width="15.75" style="446" customWidth="1"/>
    <col min="14089" max="14089" width="11.75" style="446" customWidth="1"/>
    <col min="14090" max="14090" width="6.375" style="446" bestFit="1" customWidth="1"/>
    <col min="14091" max="14091" width="11.75" style="446" customWidth="1"/>
    <col min="14092" max="14092" width="0" style="446" hidden="1" customWidth="1"/>
    <col min="14093" max="14093" width="3.75" style="446" customWidth="1"/>
    <col min="14094" max="14094" width="11.125" style="446" bestFit="1" customWidth="1"/>
    <col min="14095" max="14326" width="10.625" style="446"/>
    <col min="14327" max="14334" width="0" style="446" hidden="1" customWidth="1"/>
    <col min="14335" max="14337" width="3.75" style="446" customWidth="1"/>
    <col min="14338" max="14338" width="12.75" style="446" customWidth="1"/>
    <col min="14339" max="14339" width="47.375" style="446" customWidth="1"/>
    <col min="14340" max="14340" width="0" style="446" hidden="1" customWidth="1"/>
    <col min="14341" max="14341" width="24.75" style="446" customWidth="1"/>
    <col min="14342" max="14342" width="14.75" style="446" customWidth="1"/>
    <col min="14343" max="14344" width="15.75" style="446" customWidth="1"/>
    <col min="14345" max="14345" width="11.75" style="446" customWidth="1"/>
    <col min="14346" max="14346" width="6.375" style="446" bestFit="1" customWidth="1"/>
    <col min="14347" max="14347" width="11.75" style="446" customWidth="1"/>
    <col min="14348" max="14348" width="0" style="446" hidden="1" customWidth="1"/>
    <col min="14349" max="14349" width="3.75" style="446" customWidth="1"/>
    <col min="14350" max="14350" width="11.125" style="446" bestFit="1" customWidth="1"/>
    <col min="14351" max="14582" width="10.625" style="446"/>
    <col min="14583" max="14590" width="0" style="446" hidden="1" customWidth="1"/>
    <col min="14591" max="14593" width="3.75" style="446" customWidth="1"/>
    <col min="14594" max="14594" width="12.75" style="446" customWidth="1"/>
    <col min="14595" max="14595" width="47.375" style="446" customWidth="1"/>
    <col min="14596" max="14596" width="0" style="446" hidden="1" customWidth="1"/>
    <col min="14597" max="14597" width="24.75" style="446" customWidth="1"/>
    <col min="14598" max="14598" width="14.75" style="446" customWidth="1"/>
    <col min="14599" max="14600" width="15.75" style="446" customWidth="1"/>
    <col min="14601" max="14601" width="11.75" style="446" customWidth="1"/>
    <col min="14602" max="14602" width="6.375" style="446" bestFit="1" customWidth="1"/>
    <col min="14603" max="14603" width="11.75" style="446" customWidth="1"/>
    <col min="14604" max="14604" width="0" style="446" hidden="1" customWidth="1"/>
    <col min="14605" max="14605" width="3.75" style="446" customWidth="1"/>
    <col min="14606" max="14606" width="11.125" style="446" bestFit="1" customWidth="1"/>
    <col min="14607" max="14838" width="10.625" style="446"/>
    <col min="14839" max="14846" width="0" style="446" hidden="1" customWidth="1"/>
    <col min="14847" max="14849" width="3.75" style="446" customWidth="1"/>
    <col min="14850" max="14850" width="12.75" style="446" customWidth="1"/>
    <col min="14851" max="14851" width="47.375" style="446" customWidth="1"/>
    <col min="14852" max="14852" width="0" style="446" hidden="1" customWidth="1"/>
    <col min="14853" max="14853" width="24.75" style="446" customWidth="1"/>
    <col min="14854" max="14854" width="14.75" style="446" customWidth="1"/>
    <col min="14855" max="14856" width="15.75" style="446" customWidth="1"/>
    <col min="14857" max="14857" width="11.75" style="446" customWidth="1"/>
    <col min="14858" max="14858" width="6.375" style="446" bestFit="1" customWidth="1"/>
    <col min="14859" max="14859" width="11.75" style="446" customWidth="1"/>
    <col min="14860" max="14860" width="0" style="446" hidden="1" customWidth="1"/>
    <col min="14861" max="14861" width="3.75" style="446" customWidth="1"/>
    <col min="14862" max="14862" width="11.125" style="446" bestFit="1" customWidth="1"/>
    <col min="14863" max="15094" width="10.625" style="446"/>
    <col min="15095" max="15102" width="0" style="446" hidden="1" customWidth="1"/>
    <col min="15103" max="15105" width="3.75" style="446" customWidth="1"/>
    <col min="15106" max="15106" width="12.75" style="446" customWidth="1"/>
    <col min="15107" max="15107" width="47.375" style="446" customWidth="1"/>
    <col min="15108" max="15108" width="0" style="446" hidden="1" customWidth="1"/>
    <col min="15109" max="15109" width="24.75" style="446" customWidth="1"/>
    <col min="15110" max="15110" width="14.75" style="446" customWidth="1"/>
    <col min="15111" max="15112" width="15.75" style="446" customWidth="1"/>
    <col min="15113" max="15113" width="11.75" style="446" customWidth="1"/>
    <col min="15114" max="15114" width="6.375" style="446" bestFit="1" customWidth="1"/>
    <col min="15115" max="15115" width="11.75" style="446" customWidth="1"/>
    <col min="15116" max="15116" width="0" style="446" hidden="1" customWidth="1"/>
    <col min="15117" max="15117" width="3.75" style="446" customWidth="1"/>
    <col min="15118" max="15118" width="11.125" style="446" bestFit="1" customWidth="1"/>
    <col min="15119" max="15350" width="10.625" style="446"/>
    <col min="15351" max="15358" width="0" style="446" hidden="1" customWidth="1"/>
    <col min="15359" max="15361" width="3.75" style="446" customWidth="1"/>
    <col min="15362" max="15362" width="12.75" style="446" customWidth="1"/>
    <col min="15363" max="15363" width="47.375" style="446" customWidth="1"/>
    <col min="15364" max="15364" width="0" style="446" hidden="1" customWidth="1"/>
    <col min="15365" max="15365" width="24.75" style="446" customWidth="1"/>
    <col min="15366" max="15366" width="14.75" style="446" customWidth="1"/>
    <col min="15367" max="15368" width="15.75" style="446" customWidth="1"/>
    <col min="15369" max="15369" width="11.75" style="446" customWidth="1"/>
    <col min="15370" max="15370" width="6.375" style="446" bestFit="1" customWidth="1"/>
    <col min="15371" max="15371" width="11.75" style="446" customWidth="1"/>
    <col min="15372" max="15372" width="0" style="446" hidden="1" customWidth="1"/>
    <col min="15373" max="15373" width="3.75" style="446" customWidth="1"/>
    <col min="15374" max="15374" width="11.125" style="446" bestFit="1" customWidth="1"/>
    <col min="15375" max="15606" width="10.625" style="446"/>
    <col min="15607" max="15614" width="0" style="446" hidden="1" customWidth="1"/>
    <col min="15615" max="15617" width="3.75" style="446" customWidth="1"/>
    <col min="15618" max="15618" width="12.75" style="446" customWidth="1"/>
    <col min="15619" max="15619" width="47.375" style="446" customWidth="1"/>
    <col min="15620" max="15620" width="0" style="446" hidden="1" customWidth="1"/>
    <col min="15621" max="15621" width="24.75" style="446" customWidth="1"/>
    <col min="15622" max="15622" width="14.75" style="446" customWidth="1"/>
    <col min="15623" max="15624" width="15.75" style="446" customWidth="1"/>
    <col min="15625" max="15625" width="11.75" style="446" customWidth="1"/>
    <col min="15626" max="15626" width="6.375" style="446" bestFit="1" customWidth="1"/>
    <col min="15627" max="15627" width="11.75" style="446" customWidth="1"/>
    <col min="15628" max="15628" width="0" style="446" hidden="1" customWidth="1"/>
    <col min="15629" max="15629" width="3.75" style="446" customWidth="1"/>
    <col min="15630" max="15630" width="11.125" style="446" bestFit="1" customWidth="1"/>
    <col min="15631" max="15862" width="10.625" style="446"/>
    <col min="15863" max="15870" width="0" style="446" hidden="1" customWidth="1"/>
    <col min="15871" max="15873" width="3.75" style="446" customWidth="1"/>
    <col min="15874" max="15874" width="12.75" style="446" customWidth="1"/>
    <col min="15875" max="15875" width="47.375" style="446" customWidth="1"/>
    <col min="15876" max="15876" width="0" style="446" hidden="1" customWidth="1"/>
    <col min="15877" max="15877" width="24.75" style="446" customWidth="1"/>
    <col min="15878" max="15878" width="14.75" style="446" customWidth="1"/>
    <col min="15879" max="15880" width="15.75" style="446" customWidth="1"/>
    <col min="15881" max="15881" width="11.75" style="446" customWidth="1"/>
    <col min="15882" max="15882" width="6.375" style="446" bestFit="1" customWidth="1"/>
    <col min="15883" max="15883" width="11.75" style="446" customWidth="1"/>
    <col min="15884" max="15884" width="0" style="446" hidden="1" customWidth="1"/>
    <col min="15885" max="15885" width="3.75" style="446" customWidth="1"/>
    <col min="15886" max="15886" width="11.125" style="446" bestFit="1" customWidth="1"/>
    <col min="15887" max="16118" width="10.625" style="446"/>
    <col min="16119" max="16126" width="0" style="446" hidden="1" customWidth="1"/>
    <col min="16127" max="16129" width="3.75" style="446" customWidth="1"/>
    <col min="16130" max="16130" width="12.75" style="446" customWidth="1"/>
    <col min="16131" max="16131" width="47.375" style="446" customWidth="1"/>
    <col min="16132" max="16132" width="0" style="446" hidden="1" customWidth="1"/>
    <col min="16133" max="16133" width="24.75" style="446" customWidth="1"/>
    <col min="16134" max="16134" width="14.75" style="446" customWidth="1"/>
    <col min="16135" max="16136" width="15.75" style="446" customWidth="1"/>
    <col min="16137" max="16137" width="11.75" style="446" customWidth="1"/>
    <col min="16138" max="16138" width="6.375" style="446" bestFit="1" customWidth="1"/>
    <col min="16139" max="16139" width="11.75" style="446" customWidth="1"/>
    <col min="16140" max="16140" width="0" style="446" hidden="1" customWidth="1"/>
    <col min="16141" max="16141" width="3.75" style="446" customWidth="1"/>
    <col min="16142" max="16142" width="11.125" style="446" bestFit="1" customWidth="1"/>
    <col min="16143" max="16384" width="10.625" style="446"/>
  </cols>
  <sheetData>
    <row r="1" spans="1:29" hidden="1"/>
    <row r="2" spans="1:29" hidden="1"/>
    <row r="3" spans="1:29" hidden="1"/>
    <row r="4" spans="1:29" ht="3.15" customHeight="1">
      <c r="J4" s="451"/>
      <c r="K4" s="451"/>
      <c r="L4" s="447"/>
      <c r="M4" s="447"/>
      <c r="N4" s="447"/>
      <c r="O4" s="454"/>
      <c r="P4" s="454"/>
      <c r="Q4" s="454"/>
      <c r="R4" s="454"/>
      <c r="S4" s="454"/>
      <c r="T4" s="454"/>
      <c r="U4" s="454"/>
      <c r="V4" s="447"/>
    </row>
    <row r="5" spans="1:29" ht="22.65" customHeight="1">
      <c r="J5" s="451"/>
      <c r="K5" s="451"/>
      <c r="L5" s="1294" t="s">
        <v>744</v>
      </c>
      <c r="M5" s="1294"/>
      <c r="N5" s="1294"/>
      <c r="O5" s="1294"/>
      <c r="P5" s="1294"/>
      <c r="Q5" s="1294"/>
      <c r="R5" s="1294"/>
      <c r="S5" s="1294"/>
      <c r="T5" s="1294"/>
      <c r="U5" s="548"/>
      <c r="V5" s="467"/>
    </row>
    <row r="6" spans="1:29" ht="3.15" customHeight="1">
      <c r="J6" s="451"/>
      <c r="K6" s="451"/>
      <c r="L6" s="447"/>
      <c r="M6" s="447"/>
      <c r="N6" s="447"/>
      <c r="O6" s="450"/>
      <c r="P6" s="450"/>
      <c r="Q6" s="450"/>
      <c r="R6" s="450"/>
      <c r="S6" s="450"/>
      <c r="T6" s="450"/>
      <c r="U6" s="447"/>
    </row>
    <row r="7" spans="1:29"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9" s="539" customFormat="1" ht="18.600000000000001">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635"/>
      <c r="Y8" s="961"/>
      <c r="Z8" s="559"/>
      <c r="AA8" s="559"/>
      <c r="AB8" s="559"/>
      <c r="AC8" s="559"/>
    </row>
    <row r="9" spans="1:29" s="461" customFormat="1" ht="22.8">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635"/>
      <c r="Y9" s="961"/>
      <c r="Z9" s="475"/>
      <c r="AA9" s="475"/>
      <c r="AB9" s="475"/>
      <c r="AC9" s="475"/>
    </row>
    <row r="10" spans="1:29" s="746" customFormat="1" ht="4.2"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29" s="582" customFormat="1" ht="18.600000000000001"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4" hidden="1">
      <c r="A12" s="475"/>
      <c r="B12" s="475"/>
      <c r="C12" s="475"/>
      <c r="D12" s="475"/>
      <c r="E12" s="475"/>
      <c r="F12" s="475"/>
      <c r="G12" s="475"/>
      <c r="H12" s="475"/>
      <c r="L12" s="1295"/>
      <c r="M12" s="1295"/>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1"/>
      <c r="R13" s="1321"/>
      <c r="S13" s="1321"/>
      <c r="T13" s="1321"/>
      <c r="U13" s="1321"/>
      <c r="V13" s="1321"/>
    </row>
    <row r="14" spans="1:29">
      <c r="J14" s="451"/>
      <c r="K14" s="451"/>
      <c r="L14" s="1227" t="s">
        <v>445</v>
      </c>
      <c r="M14" s="1227"/>
      <c r="N14" s="1227"/>
      <c r="O14" s="1227"/>
      <c r="P14" s="1227"/>
      <c r="Q14" s="1227"/>
      <c r="R14" s="1227"/>
      <c r="S14" s="1227"/>
      <c r="T14" s="1227"/>
      <c r="U14" s="1227"/>
      <c r="V14" s="1227"/>
      <c r="W14" s="1227"/>
      <c r="X14" s="1227" t="s">
        <v>446</v>
      </c>
    </row>
    <row r="15" spans="1:29" ht="14.25" customHeight="1">
      <c r="J15" s="451"/>
      <c r="K15" s="451"/>
      <c r="L15" s="1308" t="s">
        <v>91</v>
      </c>
      <c r="M15" s="1308" t="s">
        <v>595</v>
      </c>
      <c r="N15" s="504"/>
      <c r="O15" s="1308" t="s">
        <v>596</v>
      </c>
      <c r="P15" s="1333" t="s">
        <v>597</v>
      </c>
      <c r="Q15" s="1333" t="s">
        <v>604</v>
      </c>
      <c r="R15" s="1333"/>
      <c r="S15" s="1333"/>
      <c r="T15" s="1333"/>
      <c r="U15" s="1333"/>
      <c r="V15" s="1308" t="s">
        <v>339</v>
      </c>
      <c r="W15" s="1320" t="s">
        <v>274</v>
      </c>
      <c r="X15" s="1227"/>
    </row>
    <row r="16" spans="1:29" s="493" customFormat="1" ht="25.5" customHeight="1">
      <c r="A16" s="554"/>
      <c r="B16" s="554"/>
      <c r="C16" s="554"/>
      <c r="D16" s="554"/>
      <c r="E16" s="554"/>
      <c r="F16" s="554"/>
      <c r="G16" s="560"/>
      <c r="H16" s="560"/>
      <c r="I16" s="501"/>
      <c r="J16" s="499"/>
      <c r="K16" s="499"/>
      <c r="L16" s="1308"/>
      <c r="M16" s="1308"/>
      <c r="N16" s="504"/>
      <c r="O16" s="1308"/>
      <c r="P16" s="1333"/>
      <c r="Q16" s="1333" t="s">
        <v>621</v>
      </c>
      <c r="R16" s="1333"/>
      <c r="S16" s="1331" t="s">
        <v>615</v>
      </c>
      <c r="T16" s="1331"/>
      <c r="U16" s="1331"/>
      <c r="V16" s="1308"/>
      <c r="W16" s="1320"/>
      <c r="X16" s="1227"/>
      <c r="Y16" s="956"/>
      <c r="Z16" s="554"/>
      <c r="AA16" s="554"/>
      <c r="AB16" s="554"/>
      <c r="AC16" s="554"/>
    </row>
    <row r="17" spans="1:29" ht="14.25" customHeight="1">
      <c r="J17" s="451"/>
      <c r="K17" s="451"/>
      <c r="L17" s="1308"/>
      <c r="M17" s="1308"/>
      <c r="N17" s="504"/>
      <c r="O17" s="1308"/>
      <c r="P17" s="1333"/>
      <c r="Q17" s="504" t="s">
        <v>619</v>
      </c>
      <c r="R17" s="504" t="s">
        <v>620</v>
      </c>
      <c r="S17" s="506" t="s">
        <v>273</v>
      </c>
      <c r="T17" s="1328" t="s">
        <v>272</v>
      </c>
      <c r="U17" s="1328"/>
      <c r="V17" s="1308"/>
      <c r="W17" s="1320"/>
      <c r="X17" s="1227"/>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4">
        <f t="shared" ca="1" si="0"/>
        <v>8</v>
      </c>
      <c r="U18" s="1334"/>
      <c r="V18" s="457">
        <f ca="1">OFFSET(V18,0,-2)+1</f>
        <v>9</v>
      </c>
      <c r="W18" s="493"/>
      <c r="X18" s="457">
        <f ca="1">OFFSET(X18,0,-2)+1</f>
        <v>10</v>
      </c>
    </row>
    <row r="19" spans="1:29" ht="22.8">
      <c r="A19" s="1279">
        <v>1</v>
      </c>
      <c r="B19" s="928"/>
      <c r="C19" s="928"/>
      <c r="D19" s="928"/>
      <c r="E19" s="928"/>
      <c r="F19" s="928"/>
      <c r="G19" s="929"/>
      <c r="H19" s="929"/>
      <c r="I19" s="931"/>
      <c r="J19" s="923"/>
      <c r="K19" s="923"/>
      <c r="L19" s="562">
        <f>mergeValue(A19)</f>
        <v>1</v>
      </c>
      <c r="M19" s="610" t="s">
        <v>19</v>
      </c>
      <c r="N19" s="549"/>
      <c r="O19" s="1322"/>
      <c r="P19" s="1322"/>
      <c r="Q19" s="1322"/>
      <c r="R19" s="1322"/>
      <c r="S19" s="1322"/>
      <c r="T19" s="1322"/>
      <c r="U19" s="1322"/>
      <c r="V19" s="1322"/>
      <c r="W19" s="1322"/>
      <c r="X19" s="550" t="s">
        <v>718</v>
      </c>
    </row>
    <row r="20" spans="1:29" ht="34.200000000000003">
      <c r="A20" s="1279"/>
      <c r="B20" s="1279">
        <v>1</v>
      </c>
      <c r="C20" s="928"/>
      <c r="D20" s="928"/>
      <c r="E20" s="928"/>
      <c r="F20" s="928"/>
      <c r="G20" s="933"/>
      <c r="H20" s="930"/>
      <c r="I20" s="935"/>
      <c r="J20" s="920"/>
      <c r="K20" s="919"/>
      <c r="L20" s="562" t="str">
        <f>mergeValue(A20) &amp;"."&amp; mergeValue(B20)</f>
        <v>1.1</v>
      </c>
      <c r="M20" s="516" t="s">
        <v>15</v>
      </c>
      <c r="N20" s="549"/>
      <c r="O20" s="1322"/>
      <c r="P20" s="1322"/>
      <c r="Q20" s="1322"/>
      <c r="R20" s="1322"/>
      <c r="S20" s="1322"/>
      <c r="T20" s="1322"/>
      <c r="U20" s="1322"/>
      <c r="V20" s="1322"/>
      <c r="W20" s="1322"/>
      <c r="X20" s="550" t="s">
        <v>459</v>
      </c>
    </row>
    <row r="21" spans="1:29" ht="22.8">
      <c r="A21" s="1279"/>
      <c r="B21" s="1279"/>
      <c r="C21" s="1279">
        <v>1</v>
      </c>
      <c r="D21" s="928"/>
      <c r="E21" s="928"/>
      <c r="F21" s="928"/>
      <c r="G21" s="933"/>
      <c r="H21" s="930"/>
      <c r="I21" s="936"/>
      <c r="J21" s="920"/>
      <c r="K21" s="919"/>
      <c r="L21" s="562" t="str">
        <f>mergeValue(A21) &amp;"."&amp; mergeValue(B21)&amp;"."&amp; mergeValue(C21)</f>
        <v>1.1.1</v>
      </c>
      <c r="M21" s="517" t="s">
        <v>7</v>
      </c>
      <c r="N21" s="549"/>
      <c r="O21" s="1322"/>
      <c r="P21" s="1322"/>
      <c r="Q21" s="1322"/>
      <c r="R21" s="1322"/>
      <c r="S21" s="1322"/>
      <c r="T21" s="1322"/>
      <c r="U21" s="1322"/>
      <c r="V21" s="1322"/>
      <c r="W21" s="1322"/>
      <c r="X21" s="550" t="s">
        <v>600</v>
      </c>
    </row>
    <row r="22" spans="1:29">
      <c r="A22" s="1279"/>
      <c r="B22" s="1279"/>
      <c r="C22" s="1279"/>
      <c r="D22" s="1279">
        <v>1</v>
      </c>
      <c r="E22" s="928"/>
      <c r="F22" s="928"/>
      <c r="G22" s="933"/>
      <c r="H22" s="930"/>
      <c r="I22" s="936"/>
      <c r="J22" s="934"/>
      <c r="K22" s="919"/>
      <c r="L22" s="562" t="str">
        <f>mergeValue(A22) &amp;"."&amp; mergeValue(B22)&amp;"."&amp; mergeValue(C22)&amp;"."&amp; mergeValue(D22)</f>
        <v>1.1.1.1</v>
      </c>
      <c r="M22" s="518" t="s">
        <v>21</v>
      </c>
      <c r="N22" s="549"/>
      <c r="O22" s="1322"/>
      <c r="P22" s="1322"/>
      <c r="Q22" s="1322"/>
      <c r="R22" s="1322"/>
      <c r="S22" s="1322"/>
      <c r="T22" s="1322"/>
      <c r="U22" s="1322"/>
      <c r="V22" s="1322"/>
      <c r="W22" s="1322"/>
      <c r="X22" s="968" t="s">
        <v>623</v>
      </c>
    </row>
    <row r="23" spans="1:29" ht="42.9" customHeight="1">
      <c r="A23" s="1279"/>
      <c r="B23" s="1279"/>
      <c r="C23" s="1279"/>
      <c r="D23" s="1279"/>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97" t="s">
        <v>748</v>
      </c>
      <c r="Y23" s="956" t="str">
        <f>strCheckDateTwo(N23:W23)</f>
        <v/>
      </c>
    </row>
    <row r="24" spans="1:29" hidden="1">
      <c r="A24" s="1279"/>
      <c r="B24" s="1279"/>
      <c r="C24" s="1279"/>
      <c r="D24" s="1279"/>
      <c r="E24" s="928"/>
      <c r="F24" s="928"/>
      <c r="G24" s="933"/>
      <c r="H24" s="930"/>
      <c r="I24" s="936"/>
      <c r="J24" s="934"/>
      <c r="K24" s="924"/>
      <c r="L24" s="600"/>
      <c r="M24" s="531"/>
      <c r="N24" s="615"/>
      <c r="O24" s="615"/>
      <c r="P24" s="615"/>
      <c r="Q24" s="615"/>
      <c r="R24" s="553" t="str">
        <f>S23 &amp; "-" &amp; U23</f>
        <v>-</v>
      </c>
      <c r="S24" s="482"/>
      <c r="T24" s="555"/>
      <c r="U24" s="482"/>
      <c r="V24" s="615"/>
      <c r="W24" s="786"/>
      <c r="X24" s="1298"/>
    </row>
    <row r="25" spans="1:29" ht="15" customHeight="1">
      <c r="A25" s="1279"/>
      <c r="B25" s="1279"/>
      <c r="C25" s="1279"/>
      <c r="D25" s="1279"/>
      <c r="E25" s="928"/>
      <c r="F25" s="928"/>
      <c r="G25" s="933"/>
      <c r="H25" s="930"/>
      <c r="I25" s="936"/>
      <c r="J25" s="934"/>
      <c r="K25" s="924"/>
      <c r="L25" s="508"/>
      <c r="M25" s="521" t="s">
        <v>5</v>
      </c>
      <c r="N25" s="519"/>
      <c r="O25" s="515"/>
      <c r="P25" s="515"/>
      <c r="Q25" s="515"/>
      <c r="R25" s="515"/>
      <c r="S25" s="542"/>
      <c r="T25" s="534"/>
      <c r="U25" s="533"/>
      <c r="V25" s="519"/>
      <c r="W25" s="519"/>
      <c r="X25" s="1299"/>
    </row>
    <row r="26" spans="1:29" s="445" customFormat="1" ht="15" customHeight="1">
      <c r="A26" s="1279"/>
      <c r="B26" s="1279"/>
      <c r="C26" s="127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79"/>
      <c r="B27" s="127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7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15" customHeight="1"/>
    <row r="31" spans="1:29" ht="96" customHeight="1">
      <c r="L31" s="1">
        <v>1</v>
      </c>
      <c r="M31" s="1272" t="s">
        <v>749</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625" defaultRowHeight="13.8"/>
  <cols>
    <col min="1" max="1" width="3.75" style="1102" hidden="1" customWidth="1"/>
    <col min="2" max="4" width="3.75" style="1099" hidden="1" customWidth="1"/>
    <col min="5" max="5" width="3.75" style="1081" customWidth="1"/>
    <col min="6" max="6" width="9.75" style="1074" customWidth="1"/>
    <col min="7" max="7" width="37.75" style="1074" customWidth="1"/>
    <col min="8" max="8" width="66.875" style="1074" customWidth="1"/>
    <col min="9" max="9" width="115.75" style="1074" customWidth="1"/>
    <col min="10" max="11" width="10.625" style="1099"/>
    <col min="12" max="12" width="11.125" style="1099" customWidth="1"/>
    <col min="13" max="20" width="10.625" style="1099"/>
    <col min="21" max="16384" width="10.625" style="1074"/>
  </cols>
  <sheetData>
    <row r="1" spans="1:20" ht="3.15" customHeight="1">
      <c r="A1" s="1102" t="s">
        <v>209</v>
      </c>
    </row>
    <row r="2" spans="1:20" ht="22.2">
      <c r="F2" s="1273" t="s">
        <v>470</v>
      </c>
      <c r="G2" s="1274"/>
      <c r="H2" s="1275"/>
      <c r="I2" s="1136"/>
    </row>
    <row r="3" spans="1:20" ht="3.15" customHeight="1"/>
    <row r="4" spans="1:20" s="1096" customFormat="1" ht="11.4">
      <c r="A4" s="1101"/>
      <c r="B4" s="1101"/>
      <c r="C4" s="1101"/>
      <c r="D4" s="1101"/>
      <c r="F4" s="1227" t="s">
        <v>445</v>
      </c>
      <c r="G4" s="1227"/>
      <c r="H4" s="1227"/>
      <c r="I4" s="1276"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6"/>
      <c r="J5" s="1101"/>
      <c r="K5" s="1101"/>
      <c r="L5" s="1101"/>
      <c r="M5" s="1101"/>
      <c r="N5" s="1101"/>
      <c r="O5" s="1101"/>
      <c r="P5" s="1101"/>
      <c r="Q5" s="1101"/>
      <c r="R5" s="1101"/>
      <c r="S5" s="1101"/>
      <c r="T5" s="1101"/>
    </row>
    <row r="6" spans="1:20" s="1096" customFormat="1" ht="12.15"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600000000000001">
      <c r="A7" s="1101"/>
      <c r="B7" s="1101"/>
      <c r="C7" s="1101"/>
      <c r="D7" s="1101"/>
      <c r="F7" s="1123">
        <v>1</v>
      </c>
      <c r="G7" s="1132" t="s">
        <v>471</v>
      </c>
      <c r="H7" s="1111" t="str">
        <f>IF(dateCh="","",dateCh)</f>
        <v>30.08.2021</v>
      </c>
      <c r="I7" s="1097" t="s">
        <v>472</v>
      </c>
      <c r="J7" s="1122"/>
      <c r="K7" s="1101"/>
      <c r="L7" s="1101"/>
      <c r="M7" s="1101"/>
      <c r="N7" s="1101"/>
      <c r="O7" s="1101"/>
      <c r="P7" s="1101"/>
      <c r="Q7" s="1101"/>
      <c r="R7" s="1101"/>
      <c r="S7" s="1101"/>
      <c r="T7" s="1101"/>
    </row>
    <row r="8" spans="1:20" s="1096" customFormat="1" ht="45.6">
      <c r="A8" s="1277">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8">
      <c r="A9" s="1277"/>
      <c r="B9" s="1101"/>
      <c r="C9" s="1101"/>
      <c r="D9" s="1101"/>
      <c r="F9" s="1123" t="str">
        <f>"3." &amp;mergeValue(A9)</f>
        <v>3.1</v>
      </c>
      <c r="G9" s="1132" t="s">
        <v>474</v>
      </c>
      <c r="H9" s="1111" t="str">
        <f>IF('Перечень тарифов'!F21="","наименование отсутствует","" &amp; 'Перечень тарифов'!F21 &amp; "")</f>
        <v>Подключение (технологическое присоединение) к системе теплоснабжения</v>
      </c>
      <c r="I9" s="1097" t="s">
        <v>566</v>
      </c>
      <c r="J9" s="1122"/>
      <c r="K9" s="1101"/>
      <c r="L9" s="1101"/>
      <c r="M9" s="1101"/>
      <c r="N9" s="1101"/>
      <c r="O9" s="1101"/>
      <c r="P9" s="1101"/>
      <c r="Q9" s="1101"/>
      <c r="R9" s="1101"/>
      <c r="S9" s="1101"/>
      <c r="T9" s="1101"/>
    </row>
    <row r="10" spans="1:20" s="1096" customFormat="1" ht="22.8">
      <c r="A10" s="1277"/>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600000000000001">
      <c r="A11" s="1277"/>
      <c r="B11" s="1277">
        <v>1</v>
      </c>
      <c r="C11" s="1128"/>
      <c r="D11" s="1128"/>
      <c r="F11" s="1123" t="str">
        <f>"4."&amp;mergeValue(A11) &amp;"."&amp;mergeValue(B11)</f>
        <v>4.1.1</v>
      </c>
      <c r="G11" s="1118" t="s">
        <v>570</v>
      </c>
      <c r="H11" s="1111" t="str">
        <f>IF(region_name="","",region_name)</f>
        <v>г.Санкт-Петербург</v>
      </c>
      <c r="I11" s="1097" t="s">
        <v>478</v>
      </c>
      <c r="J11" s="1122"/>
      <c r="K11" s="1101"/>
      <c r="L11" s="1101"/>
      <c r="M11" s="1101"/>
      <c r="N11" s="1101"/>
      <c r="O11" s="1101"/>
      <c r="P11" s="1101"/>
      <c r="Q11" s="1101"/>
      <c r="R11" s="1101"/>
      <c r="S11" s="1101"/>
      <c r="T11" s="1101"/>
    </row>
    <row r="12" spans="1:20" s="1096" customFormat="1" ht="22.8">
      <c r="A12" s="1277"/>
      <c r="B12" s="1277"/>
      <c r="C12" s="1277">
        <v>1</v>
      </c>
      <c r="D12" s="1128"/>
      <c r="F12" s="1123" t="str">
        <f>"4."&amp;mergeValue(A12) &amp;"."&amp;mergeValue(B12)&amp;"."&amp;mergeValue(C12)</f>
        <v>4.1.1.1</v>
      </c>
      <c r="G12" s="1127" t="s">
        <v>476</v>
      </c>
      <c r="H12" s="1111" t="str">
        <f>IF(Территории!H13="","","" &amp; Территории!H13 &amp; "")</f>
        <v>город Санкт-Петербург</v>
      </c>
      <c r="I12" s="1097" t="s">
        <v>479</v>
      </c>
      <c r="J12" s="1122"/>
      <c r="K12" s="1101"/>
      <c r="L12" s="1101"/>
      <c r="M12" s="1101"/>
      <c r="N12" s="1101"/>
      <c r="O12" s="1101"/>
      <c r="P12" s="1101"/>
      <c r="Q12" s="1101"/>
      <c r="R12" s="1101"/>
      <c r="S12" s="1101"/>
      <c r="T12" s="1101"/>
    </row>
    <row r="13" spans="1:20" s="1096" customFormat="1" ht="57">
      <c r="A13" s="1277"/>
      <c r="B13" s="1277"/>
      <c r="C13" s="1277"/>
      <c r="D13" s="1128">
        <v>1</v>
      </c>
      <c r="F13" s="1123" t="str">
        <f>"4."&amp;mergeValue(A13) &amp;"."&amp;mergeValue(B13)&amp;"."&amp;mergeValue(C13)&amp;"."&amp;mergeValue(D13)</f>
        <v>4.1.1.1.1</v>
      </c>
      <c r="G13" s="1135" t="s">
        <v>477</v>
      </c>
      <c r="H13" s="1111" t="str">
        <f>IF(Территории!R14="","","" &amp; Территории!R14 &amp; "")</f>
        <v>город Санкт-Петербург (40000000)</v>
      </c>
      <c r="I13" s="1183" t="s">
        <v>569</v>
      </c>
      <c r="J13" s="1122"/>
      <c r="K13" s="1101"/>
      <c r="L13" s="1101"/>
      <c r="M13" s="1101"/>
      <c r="N13" s="1101"/>
      <c r="O13" s="1101"/>
      <c r="P13" s="1101"/>
      <c r="Q13" s="1101"/>
      <c r="R13" s="1101"/>
      <c r="S13" s="1101"/>
      <c r="T13" s="1101"/>
    </row>
    <row r="14" spans="1:20" s="1120" customFormat="1" ht="3.15"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80" zoomScaleNormal="80" workbookViewId="0">
      <selection activeCell="C4" sqref="C4"/>
    </sheetView>
  </sheetViews>
  <sheetFormatPr defaultColWidth="10.625" defaultRowHeight="13.8"/>
  <cols>
    <col min="1" max="1" width="9.125" style="1082" hidden="1" customWidth="1"/>
    <col min="2" max="2" width="9.125" style="1094" hidden="1" customWidth="1"/>
    <col min="3" max="3" width="3.75" style="1081" customWidth="1"/>
    <col min="4" max="4" width="6.25" style="1074" bestFit="1" customWidth="1"/>
    <col min="5" max="5" width="34.75" style="1074" customWidth="1"/>
    <col min="6" max="6" width="58" style="1074" customWidth="1"/>
    <col min="7" max="7" width="35.75" style="1074" customWidth="1"/>
    <col min="8" max="8" width="115.75" style="1074" customWidth="1"/>
    <col min="9" max="9" width="10.625" style="1074"/>
    <col min="10" max="11" width="10.625" style="1100"/>
    <col min="12" max="16384" width="10.625" style="1074"/>
  </cols>
  <sheetData>
    <row r="1" spans="1:17" hidden="1">
      <c r="N1" s="1149"/>
      <c r="O1" s="1149"/>
      <c r="Q1" s="1149"/>
    </row>
    <row r="2" spans="1:17" hidden="1"/>
    <row r="3" spans="1:17" hidden="1"/>
    <row r="4" spans="1:17" ht="3.15" customHeight="1">
      <c r="C4" s="1080"/>
      <c r="D4" s="1075"/>
      <c r="E4" s="1075"/>
      <c r="F4" s="1075"/>
      <c r="G4" s="1140"/>
      <c r="H4" s="1140"/>
    </row>
    <row r="5" spans="1:17" ht="26.1" customHeight="1">
      <c r="C5" s="1080"/>
      <c r="D5" s="1294" t="s">
        <v>695</v>
      </c>
      <c r="E5" s="1294"/>
      <c r="F5" s="1294"/>
      <c r="G5" s="1294"/>
      <c r="H5" s="1137"/>
    </row>
    <row r="6" spans="1:17" ht="3.15" customHeight="1">
      <c r="C6" s="1080"/>
      <c r="D6" s="1075"/>
      <c r="E6" s="1141"/>
      <c r="F6" s="1141"/>
      <c r="G6" s="1079"/>
      <c r="H6" s="1142"/>
    </row>
    <row r="7" spans="1:17">
      <c r="C7" s="1080"/>
      <c r="D7" s="1308" t="s">
        <v>445</v>
      </c>
      <c r="E7" s="1308"/>
      <c r="F7" s="1308"/>
      <c r="G7" s="1308"/>
      <c r="H7" s="1350" t="s">
        <v>446</v>
      </c>
    </row>
    <row r="8" spans="1:17" ht="22.8">
      <c r="C8" s="1080"/>
      <c r="D8" s="1084" t="s">
        <v>91</v>
      </c>
      <c r="E8" s="1085" t="s">
        <v>448</v>
      </c>
      <c r="F8" s="1085" t="s">
        <v>439</v>
      </c>
      <c r="G8" s="1085" t="s">
        <v>447</v>
      </c>
      <c r="H8" s="1350"/>
    </row>
    <row r="9" spans="1:17" ht="12.15" customHeight="1">
      <c r="C9" s="1080"/>
      <c r="D9" s="1076" t="s">
        <v>92</v>
      </c>
      <c r="E9" s="1076" t="s">
        <v>48</v>
      </c>
      <c r="F9" s="1076" t="s">
        <v>49</v>
      </c>
      <c r="G9" s="1076" t="s">
        <v>50</v>
      </c>
      <c r="H9" s="1076" t="s">
        <v>67</v>
      </c>
    </row>
    <row r="10" spans="1:17" ht="95.85" customHeight="1">
      <c r="A10" s="1105"/>
      <c r="C10" s="1080"/>
      <c r="D10" s="1095" t="s">
        <v>92</v>
      </c>
      <c r="E10" s="1150" t="s">
        <v>698</v>
      </c>
      <c r="F10" s="1198" t="s">
        <v>1644</v>
      </c>
      <c r="G10" s="1110" t="s">
        <v>1638</v>
      </c>
      <c r="H10" s="1297" t="s">
        <v>700</v>
      </c>
    </row>
    <row r="11" spans="1:17" ht="93.75" customHeight="1">
      <c r="A11" s="1105"/>
      <c r="C11" s="1080"/>
      <c r="D11" s="1095" t="s">
        <v>48</v>
      </c>
      <c r="E11" s="1150" t="s">
        <v>699</v>
      </c>
      <c r="F11" s="1198" t="s">
        <v>1639</v>
      </c>
      <c r="G11" s="1110" t="s">
        <v>1640</v>
      </c>
      <c r="H11" s="1298"/>
    </row>
    <row r="12" spans="1:17" ht="139.94999999999999" customHeight="1">
      <c r="A12" s="1083"/>
      <c r="C12" s="1078"/>
      <c r="D12" s="1095" t="s">
        <v>49</v>
      </c>
      <c r="E12" s="1150" t="s">
        <v>682</v>
      </c>
      <c r="F12" s="1198" t="s">
        <v>1641</v>
      </c>
      <c r="G12" s="1110" t="s">
        <v>1638</v>
      </c>
      <c r="H12" s="1298"/>
      <c r="I12" s="1100"/>
      <c r="K12" s="1074"/>
    </row>
    <row r="13" spans="1:17" ht="137.85" customHeight="1">
      <c r="A13" s="1083"/>
      <c r="C13" s="1078"/>
      <c r="D13" s="1095" t="s">
        <v>50</v>
      </c>
      <c r="E13" s="1150" t="s">
        <v>683</v>
      </c>
      <c r="F13" s="1198" t="s">
        <v>1642</v>
      </c>
      <c r="G13" s="1110" t="s">
        <v>1638</v>
      </c>
      <c r="H13" s="1298"/>
      <c r="I13" s="1100"/>
      <c r="K13" s="1074"/>
    </row>
    <row r="14" spans="1:17" ht="15" customHeight="1">
      <c r="A14" s="1105"/>
      <c r="C14" s="1080"/>
      <c r="D14" s="1086"/>
      <c r="E14" s="1152" t="s">
        <v>327</v>
      </c>
      <c r="F14" s="1147"/>
      <c r="G14" s="1145"/>
      <c r="H14" s="1299"/>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E13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election activeCell="E1" sqref="E1"/>
    </sheetView>
  </sheetViews>
  <sheetFormatPr defaultColWidth="10.625" defaultRowHeight="13.8"/>
  <cols>
    <col min="1" max="1" width="3.75" style="1102" hidden="1" customWidth="1"/>
    <col min="2" max="4" width="3.75" style="1099" hidden="1" customWidth="1"/>
    <col min="5" max="5" width="3.75" style="1081" customWidth="1"/>
    <col min="6" max="6" width="9.75" style="1074" customWidth="1"/>
    <col min="7" max="7" width="37.75" style="1074" customWidth="1"/>
    <col min="8" max="8" width="66.875" style="1074" customWidth="1"/>
    <col min="9" max="9" width="115.75" style="1074" customWidth="1"/>
    <col min="10" max="11" width="10.625" style="1099"/>
    <col min="12" max="12" width="11.125" style="1099" customWidth="1"/>
    <col min="13" max="20" width="10.625" style="1099"/>
    <col min="21" max="16384" width="10.625" style="1074"/>
  </cols>
  <sheetData>
    <row r="1" spans="1:20" ht="3.15" customHeight="1">
      <c r="A1" s="1102" t="s">
        <v>209</v>
      </c>
    </row>
    <row r="2" spans="1:20" ht="22.2">
      <c r="F2" s="1273" t="s">
        <v>470</v>
      </c>
      <c r="G2" s="1274"/>
      <c r="H2" s="1275"/>
      <c r="I2" s="1136"/>
    </row>
    <row r="3" spans="1:20" ht="3.15" customHeight="1"/>
    <row r="4" spans="1:20" s="1096" customFormat="1" ht="11.4">
      <c r="A4" s="1101"/>
      <c r="B4" s="1101"/>
      <c r="C4" s="1101"/>
      <c r="D4" s="1101"/>
      <c r="F4" s="1227" t="s">
        <v>445</v>
      </c>
      <c r="G4" s="1227"/>
      <c r="H4" s="1227"/>
      <c r="I4" s="1276"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9" t="s">
        <v>439</v>
      </c>
      <c r="I5" s="1276"/>
      <c r="J5" s="1101"/>
      <c r="K5" s="1101"/>
      <c r="L5" s="1101"/>
      <c r="M5" s="1101"/>
      <c r="N5" s="1101"/>
      <c r="O5" s="1101"/>
      <c r="P5" s="1101"/>
      <c r="Q5" s="1101"/>
      <c r="R5" s="1101"/>
      <c r="S5" s="1101"/>
      <c r="T5" s="1101"/>
    </row>
    <row r="6" spans="1:20" s="1096" customFormat="1" ht="12.15"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600000000000001">
      <c r="A7" s="1101"/>
      <c r="B7" s="1101"/>
      <c r="C7" s="1101"/>
      <c r="D7" s="1101"/>
      <c r="F7" s="1123">
        <v>1</v>
      </c>
      <c r="G7" s="1132" t="s">
        <v>471</v>
      </c>
      <c r="H7" s="1184" t="str">
        <f>IF(dateCh="","",dateCh)</f>
        <v>30.08.2021</v>
      </c>
      <c r="I7" s="1097" t="s">
        <v>472</v>
      </c>
      <c r="J7" s="1122"/>
      <c r="K7" s="1101"/>
      <c r="L7" s="1101"/>
      <c r="M7" s="1101"/>
      <c r="N7" s="1101"/>
      <c r="O7" s="1101"/>
      <c r="P7" s="1101"/>
      <c r="Q7" s="1101"/>
      <c r="R7" s="1101"/>
      <c r="S7" s="1101"/>
      <c r="T7" s="1101"/>
    </row>
    <row r="8" spans="1:20" s="1096" customFormat="1" ht="45.6">
      <c r="A8" s="1277">
        <v>1</v>
      </c>
      <c r="B8" s="1101"/>
      <c r="C8" s="1101"/>
      <c r="D8" s="1101"/>
      <c r="F8" s="1123" t="str">
        <f>"2." &amp;mergeValue(A8)</f>
        <v>2.1</v>
      </c>
      <c r="G8" s="1132" t="s">
        <v>473</v>
      </c>
      <c r="H8" s="118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8">
      <c r="A9" s="1277"/>
      <c r="B9" s="1101"/>
      <c r="C9" s="1101"/>
      <c r="D9" s="1101"/>
      <c r="F9" s="1123" t="str">
        <f>"3." &amp;mergeValue(A9)</f>
        <v>3.1</v>
      </c>
      <c r="G9" s="1132" t="s">
        <v>474</v>
      </c>
      <c r="H9" s="1184" t="str">
        <f>IF('Перечень тарифов'!F21="","наименование отсутствует","" &amp; 'Перечень тарифов'!F21 &amp; "")</f>
        <v>Подключение (технологическое присоединение) к системе теплоснабжения</v>
      </c>
      <c r="I9" s="1097" t="s">
        <v>566</v>
      </c>
      <c r="J9" s="1122"/>
      <c r="K9" s="1101"/>
      <c r="L9" s="1101"/>
      <c r="M9" s="1101"/>
      <c r="N9" s="1101"/>
      <c r="O9" s="1101"/>
      <c r="P9" s="1101"/>
      <c r="Q9" s="1101"/>
      <c r="R9" s="1101"/>
      <c r="S9" s="1101"/>
      <c r="T9" s="1101"/>
    </row>
    <row r="10" spans="1:20" s="1096" customFormat="1" ht="22.8">
      <c r="A10" s="1277"/>
      <c r="B10" s="1101"/>
      <c r="C10" s="1101"/>
      <c r="D10" s="1101"/>
      <c r="F10" s="1123" t="str">
        <f>"4."&amp;mergeValue(A10)</f>
        <v>4.1</v>
      </c>
      <c r="G10" s="1132" t="s">
        <v>475</v>
      </c>
      <c r="H10" s="1189" t="s">
        <v>449</v>
      </c>
      <c r="I10" s="1097"/>
      <c r="J10" s="1122"/>
      <c r="K10" s="1101"/>
      <c r="L10" s="1101"/>
      <c r="M10" s="1101"/>
      <c r="N10" s="1101"/>
      <c r="O10" s="1101"/>
      <c r="P10" s="1101"/>
      <c r="Q10" s="1101"/>
      <c r="R10" s="1101"/>
      <c r="S10" s="1101"/>
      <c r="T10" s="1101"/>
    </row>
    <row r="11" spans="1:20" s="1096" customFormat="1" ht="18.600000000000001">
      <c r="A11" s="1277"/>
      <c r="B11" s="1277">
        <v>1</v>
      </c>
      <c r="C11" s="1182"/>
      <c r="D11" s="1182"/>
      <c r="F11" s="1123" t="str">
        <f>"4."&amp;mergeValue(A11) &amp;"."&amp;mergeValue(B11)</f>
        <v>4.1.1</v>
      </c>
      <c r="G11" s="1118" t="s">
        <v>570</v>
      </c>
      <c r="H11" s="1184" t="str">
        <f>IF(region_name="","",region_name)</f>
        <v>г.Санкт-Петербург</v>
      </c>
      <c r="I11" s="1097" t="s">
        <v>478</v>
      </c>
      <c r="J11" s="1122"/>
      <c r="K11" s="1101"/>
      <c r="L11" s="1101"/>
      <c r="M11" s="1101"/>
      <c r="N11" s="1101"/>
      <c r="O11" s="1101"/>
      <c r="P11" s="1101"/>
      <c r="Q11" s="1101"/>
      <c r="R11" s="1101"/>
      <c r="S11" s="1101"/>
      <c r="T11" s="1101"/>
    </row>
    <row r="12" spans="1:20" s="1096" customFormat="1" ht="22.8">
      <c r="A12" s="1277"/>
      <c r="B12" s="1277"/>
      <c r="C12" s="1277">
        <v>1</v>
      </c>
      <c r="D12" s="1182"/>
      <c r="F12" s="1123" t="str">
        <f>"4."&amp;mergeValue(A12) &amp;"."&amp;mergeValue(B12)&amp;"."&amp;mergeValue(C12)</f>
        <v>4.1.1.1</v>
      </c>
      <c r="G12" s="1127" t="s">
        <v>476</v>
      </c>
      <c r="H12" s="1184" t="str">
        <f>IF(Территории!H13="","","" &amp; Территории!H13 &amp; "")</f>
        <v>город Санкт-Петербург</v>
      </c>
      <c r="I12" s="1097" t="s">
        <v>479</v>
      </c>
      <c r="J12" s="1122"/>
      <c r="K12" s="1101"/>
      <c r="L12" s="1101"/>
      <c r="M12" s="1101"/>
      <c r="N12" s="1101"/>
      <c r="O12" s="1101"/>
      <c r="P12" s="1101"/>
      <c r="Q12" s="1101"/>
      <c r="R12" s="1101"/>
      <c r="S12" s="1101"/>
      <c r="T12" s="1101"/>
    </row>
    <row r="13" spans="1:20" s="1096" customFormat="1" ht="57">
      <c r="A13" s="1277"/>
      <c r="B13" s="1277"/>
      <c r="C13" s="1277"/>
      <c r="D13" s="1182">
        <v>1</v>
      </c>
      <c r="F13" s="1123" t="str">
        <f>"4."&amp;mergeValue(A13) &amp;"."&amp;mergeValue(B13)&amp;"."&amp;mergeValue(C13)&amp;"."&amp;mergeValue(D13)</f>
        <v>4.1.1.1.1</v>
      </c>
      <c r="G13" s="1135" t="s">
        <v>477</v>
      </c>
      <c r="H13" s="1184" t="str">
        <f>IF(Территории!R14="","","" &amp; Территории!R14 &amp; "")</f>
        <v>город Санкт-Петербург (40000000)</v>
      </c>
      <c r="I13" s="1183" t="s">
        <v>569</v>
      </c>
      <c r="J13" s="1122"/>
      <c r="K13" s="1101"/>
      <c r="L13" s="1101"/>
      <c r="M13" s="1101"/>
      <c r="N13" s="1101"/>
      <c r="O13" s="1101"/>
      <c r="P13" s="1101"/>
      <c r="Q13" s="1101"/>
      <c r="R13" s="1101"/>
      <c r="S13" s="1101"/>
      <c r="T13" s="1101"/>
    </row>
    <row r="14" spans="1:20" s="1120" customFormat="1" ht="3.15"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571</v>
      </c>
      <c r="H15" s="1272"/>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4" zoomScale="80" zoomScaleNormal="80" workbookViewId="0">
      <selection activeCell="C4" sqref="C4"/>
    </sheetView>
  </sheetViews>
  <sheetFormatPr defaultColWidth="10.625" defaultRowHeight="13.8"/>
  <cols>
    <col min="1" max="1" width="9.125" style="1082" hidden="1" customWidth="1"/>
    <col min="2" max="2" width="9.125" style="1094" hidden="1" customWidth="1"/>
    <col min="3" max="3" width="3.75" style="1081" customWidth="1"/>
    <col min="4" max="4" width="6.25" style="1074" bestFit="1" customWidth="1"/>
    <col min="5" max="5" width="46.75" style="1074" customWidth="1"/>
    <col min="6" max="6" width="35.75" style="1074" customWidth="1"/>
    <col min="7" max="7" width="3.75" style="1074" customWidth="1"/>
    <col min="8" max="9" width="11.75" style="1074" customWidth="1"/>
    <col min="10" max="11" width="35.75" style="1074" customWidth="1"/>
    <col min="12" max="12" width="84.875" style="1074" customWidth="1"/>
    <col min="13" max="13" width="10.625" style="1074"/>
    <col min="14" max="15" width="10.625" style="1100"/>
    <col min="16" max="16384" width="10.625" style="1074"/>
  </cols>
  <sheetData>
    <row r="1" spans="1:32" hidden="1">
      <c r="S1" s="1148"/>
      <c r="AF1" s="1149"/>
    </row>
    <row r="2" spans="1:32" hidden="1"/>
    <row r="3" spans="1:32" hidden="1"/>
    <row r="4" spans="1:32" ht="3.15" customHeight="1">
      <c r="C4" s="1080"/>
      <c r="D4" s="1075"/>
      <c r="E4" s="1075"/>
      <c r="F4" s="1075"/>
      <c r="G4" s="1075"/>
      <c r="H4" s="1075"/>
      <c r="I4" s="1075"/>
      <c r="J4" s="1075"/>
      <c r="K4" s="1140"/>
      <c r="L4" s="1140"/>
    </row>
    <row r="5" spans="1:32" ht="26.1" customHeight="1">
      <c r="C5" s="1080"/>
      <c r="D5" s="1294" t="s">
        <v>707</v>
      </c>
      <c r="E5" s="1294"/>
      <c r="F5" s="1294"/>
      <c r="G5" s="1294"/>
      <c r="H5" s="1294"/>
      <c r="I5" s="1294"/>
      <c r="J5" s="1294"/>
      <c r="K5" s="1294"/>
      <c r="L5" s="1124"/>
    </row>
    <row r="6" spans="1:32" ht="3.15" customHeight="1">
      <c r="C6" s="1080"/>
      <c r="D6" s="1075"/>
      <c r="E6" s="1141"/>
      <c r="F6" s="1141"/>
      <c r="G6" s="1141"/>
      <c r="H6" s="1141"/>
      <c r="I6" s="1141"/>
      <c r="J6" s="1141"/>
      <c r="K6" s="1079"/>
      <c r="L6" s="1142"/>
    </row>
    <row r="7" spans="1:32" ht="22.8">
      <c r="C7" s="1080"/>
      <c r="D7" s="1075"/>
      <c r="E7" s="1158" t="str">
        <f>"Дата подачи заявления об "&amp;IF(datePr_ch="","утверждении","изменении") &amp; " тарифов"</f>
        <v>Дата подачи заявления об утверждении тарифов</v>
      </c>
      <c r="F7" s="1301" t="str">
        <f>IF(datePr_ch="",IF(datePr="","",datePr),datePr_ch)</f>
        <v>30.08.2021</v>
      </c>
      <c r="G7" s="1301"/>
      <c r="H7" s="1301"/>
      <c r="I7" s="1301"/>
      <c r="J7" s="1301"/>
      <c r="K7" s="1301"/>
      <c r="L7" s="1170"/>
      <c r="M7" s="1098"/>
    </row>
    <row r="8" spans="1:32" ht="22.8">
      <c r="C8" s="1080"/>
      <c r="D8" s="1075"/>
      <c r="E8" s="1158" t="str">
        <f>"Номер подачи заявления об "&amp;IF(numberPr_ch="","утверждении","изменении") &amp; " тарифов"</f>
        <v>Номер подачи заявления об утверждении тарифов</v>
      </c>
      <c r="F8" s="1301" t="str">
        <f>IF(numberPr_ch="",IF(numberPr="","",numberPr),numberPr_ch)</f>
        <v>01-13/41186</v>
      </c>
      <c r="G8" s="1301"/>
      <c r="H8" s="1301"/>
      <c r="I8" s="1301"/>
      <c r="J8" s="1301"/>
      <c r="K8" s="1301"/>
      <c r="L8" s="1170"/>
      <c r="M8" s="1098"/>
    </row>
    <row r="9" spans="1:32">
      <c r="C9" s="1080"/>
      <c r="D9" s="1075"/>
      <c r="E9" s="1141"/>
      <c r="F9" s="1141"/>
      <c r="G9" s="1141"/>
      <c r="H9" s="1141"/>
      <c r="I9" s="1141"/>
      <c r="J9" s="1141"/>
      <c r="K9" s="1079"/>
      <c r="L9" s="1142"/>
    </row>
    <row r="10" spans="1:32" ht="21.15" customHeight="1">
      <c r="C10" s="1080"/>
      <c r="D10" s="1308" t="s">
        <v>445</v>
      </c>
      <c r="E10" s="1308"/>
      <c r="F10" s="1308"/>
      <c r="G10" s="1308"/>
      <c r="H10" s="1308"/>
      <c r="I10" s="1308"/>
      <c r="J10" s="1308"/>
      <c r="K10" s="1308"/>
      <c r="L10" s="1350" t="s">
        <v>446</v>
      </c>
    </row>
    <row r="11" spans="1:32" ht="21.15" customHeight="1">
      <c r="C11" s="1080"/>
      <c r="D11" s="1291" t="s">
        <v>91</v>
      </c>
      <c r="E11" s="1351" t="s">
        <v>296</v>
      </c>
      <c r="F11" s="1351" t="s">
        <v>19</v>
      </c>
      <c r="G11" s="1353" t="s">
        <v>684</v>
      </c>
      <c r="H11" s="1354"/>
      <c r="I11" s="1355"/>
      <c r="J11" s="1351" t="s">
        <v>439</v>
      </c>
      <c r="K11" s="1351" t="s">
        <v>447</v>
      </c>
      <c r="L11" s="1350"/>
    </row>
    <row r="12" spans="1:32" ht="21.15" customHeight="1">
      <c r="C12" s="1080"/>
      <c r="D12" s="1293"/>
      <c r="E12" s="1352"/>
      <c r="F12" s="1352"/>
      <c r="G12" s="1357" t="s">
        <v>685</v>
      </c>
      <c r="H12" s="1358"/>
      <c r="I12" s="1085" t="s">
        <v>686</v>
      </c>
      <c r="J12" s="1352"/>
      <c r="K12" s="1352"/>
      <c r="L12" s="1350"/>
    </row>
    <row r="13" spans="1:32" ht="12.15" customHeight="1">
      <c r="C13" s="1080"/>
      <c r="D13" s="1076" t="s">
        <v>92</v>
      </c>
      <c r="E13" s="1076" t="s">
        <v>48</v>
      </c>
      <c r="F13" s="1076" t="s">
        <v>49</v>
      </c>
      <c r="G13" s="1359" t="s">
        <v>50</v>
      </c>
      <c r="H13" s="1359"/>
      <c r="I13" s="1076" t="s">
        <v>67</v>
      </c>
      <c r="J13" s="1076" t="s">
        <v>68</v>
      </c>
      <c r="K13" s="1076" t="s">
        <v>182</v>
      </c>
      <c r="L13" s="1076" t="s">
        <v>183</v>
      </c>
    </row>
    <row r="14" spans="1:32" ht="14.25" customHeight="1">
      <c r="A14" s="1105"/>
      <c r="C14" s="1080"/>
      <c r="D14" s="1153">
        <v>1</v>
      </c>
      <c r="E14" s="1356" t="s">
        <v>687</v>
      </c>
      <c r="F14" s="1360"/>
      <c r="G14" s="1360"/>
      <c r="H14" s="1360"/>
      <c r="I14" s="1360"/>
      <c r="J14" s="1360"/>
      <c r="K14" s="1360"/>
      <c r="L14" s="1090"/>
      <c r="M14" s="1155"/>
    </row>
    <row r="15" spans="1:32" ht="57">
      <c r="A15" s="1105"/>
      <c r="C15" s="1080"/>
      <c r="D15" s="1153" t="s">
        <v>294</v>
      </c>
      <c r="E15" s="1108" t="s">
        <v>449</v>
      </c>
      <c r="F15" s="1108" t="s">
        <v>449</v>
      </c>
      <c r="G15" s="1361" t="s">
        <v>449</v>
      </c>
      <c r="H15" s="1362"/>
      <c r="I15" s="1108" t="s">
        <v>449</v>
      </c>
      <c r="J15" s="1130" t="s">
        <v>1643</v>
      </c>
      <c r="K15" s="1037" t="s">
        <v>1645</v>
      </c>
      <c r="L15" s="1097" t="s">
        <v>688</v>
      </c>
      <c r="M15" s="1155"/>
    </row>
    <row r="16" spans="1:32" ht="18.600000000000001">
      <c r="A16" s="1105"/>
      <c r="B16" s="1094">
        <v>3</v>
      </c>
      <c r="C16" s="1080"/>
      <c r="D16" s="1156">
        <v>2</v>
      </c>
      <c r="E16" s="1363" t="s">
        <v>689</v>
      </c>
      <c r="F16" s="1364"/>
      <c r="G16" s="1364"/>
      <c r="H16" s="1365"/>
      <c r="I16" s="1365"/>
      <c r="J16" s="1365" t="s">
        <v>449</v>
      </c>
      <c r="K16" s="1365"/>
      <c r="L16" s="1151"/>
      <c r="M16" s="1155"/>
    </row>
    <row r="17" spans="1:15" ht="92.4" customHeight="1">
      <c r="A17" s="1105"/>
      <c r="C17" s="1366"/>
      <c r="D17" s="1367" t="s">
        <v>690</v>
      </c>
      <c r="E17" s="1368" t="str">
        <f>IF('Перечень тарифов'!E21="","наименование отсутствует","" &amp; 'Перечень тарифов'!E21 &amp; "")</f>
        <v>Плата за подключение к системе теплоснабжения</v>
      </c>
      <c r="F17" s="1369"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объектов заявителей при наличии технической возможности подключения на территории Санкт-Петербурга</v>
      </c>
      <c r="G17" s="1108"/>
      <c r="H17" s="1167" t="s">
        <v>1001</v>
      </c>
      <c r="I17" s="1165" t="s">
        <v>1002</v>
      </c>
      <c r="J17" s="1130" t="s">
        <v>245</v>
      </c>
      <c r="K17" s="1108" t="s">
        <v>449</v>
      </c>
      <c r="L17" s="1297" t="s">
        <v>711</v>
      </c>
      <c r="M17" s="1155"/>
    </row>
    <row r="18" spans="1:15" ht="18.600000000000001">
      <c r="A18" s="1105"/>
      <c r="C18" s="1366"/>
      <c r="D18" s="1367"/>
      <c r="E18" s="1368"/>
      <c r="F18" s="1369"/>
      <c r="G18" s="1157"/>
      <c r="H18" s="1152" t="s">
        <v>274</v>
      </c>
      <c r="I18" s="1147"/>
      <c r="J18" s="1147"/>
      <c r="K18" s="1145"/>
      <c r="L18" s="1299"/>
      <c r="M18" s="1155"/>
    </row>
    <row r="19" spans="1:15" ht="18.600000000000001">
      <c r="A19" s="1105"/>
      <c r="B19" s="1094">
        <v>3</v>
      </c>
      <c r="C19" s="1080"/>
      <c r="D19" s="1095" t="s">
        <v>49</v>
      </c>
      <c r="E19" s="1356" t="s">
        <v>691</v>
      </c>
      <c r="F19" s="1356"/>
      <c r="G19" s="1356"/>
      <c r="H19" s="1356"/>
      <c r="I19" s="1356"/>
      <c r="J19" s="1356"/>
      <c r="K19" s="1356"/>
      <c r="L19" s="1129"/>
      <c r="M19" s="1155"/>
    </row>
    <row r="20" spans="1:15" ht="34.200000000000003">
      <c r="A20" s="1105"/>
      <c r="C20" s="1080"/>
      <c r="D20" s="1153" t="s">
        <v>440</v>
      </c>
      <c r="E20" s="1108" t="s">
        <v>449</v>
      </c>
      <c r="F20" s="1108" t="s">
        <v>449</v>
      </c>
      <c r="G20" s="1361" t="s">
        <v>449</v>
      </c>
      <c r="H20" s="1362"/>
      <c r="I20" s="1108" t="s">
        <v>449</v>
      </c>
      <c r="J20" s="1108" t="s">
        <v>449</v>
      </c>
      <c r="K20" s="1168"/>
      <c r="L20" s="1097" t="s">
        <v>692</v>
      </c>
      <c r="M20" s="1155"/>
    </row>
    <row r="21" spans="1:15" ht="18.600000000000001">
      <c r="A21" s="1105"/>
      <c r="B21" s="1094">
        <v>3</v>
      </c>
      <c r="C21" s="1080"/>
      <c r="D21" s="1095" t="s">
        <v>50</v>
      </c>
      <c r="E21" s="1356" t="s">
        <v>693</v>
      </c>
      <c r="F21" s="1356"/>
      <c r="G21" s="1356"/>
      <c r="H21" s="1356"/>
      <c r="I21" s="1356"/>
      <c r="J21" s="1356"/>
      <c r="K21" s="1356"/>
      <c r="L21" s="1129"/>
      <c r="M21" s="1155"/>
    </row>
    <row r="22" spans="1:15" ht="69.45" customHeight="1">
      <c r="A22" s="1105"/>
      <c r="C22" s="1366"/>
      <c r="D22" s="1367" t="s">
        <v>441</v>
      </c>
      <c r="E22" s="1368" t="str">
        <f>IF('Перечень тарифов'!E21="","наименование отсутствует","" &amp; 'Перечень тарифов'!E21 &amp; "")</f>
        <v>Плата за подключение к системе теплоснабжения</v>
      </c>
      <c r="F22" s="1369"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объектов заявителей при наличии технической возможности подключения на территории Санкт-Петербурга</v>
      </c>
      <c r="G22" s="1108"/>
      <c r="H22" s="1165" t="s">
        <v>1001</v>
      </c>
      <c r="I22" s="1165" t="s">
        <v>1002</v>
      </c>
      <c r="J22" s="1171">
        <v>354285.80626811739</v>
      </c>
      <c r="K22" s="1108" t="s">
        <v>449</v>
      </c>
      <c r="L22" s="1297" t="s">
        <v>712</v>
      </c>
      <c r="M22" s="1155"/>
    </row>
    <row r="23" spans="1:15" ht="18.600000000000001">
      <c r="A23" s="1105"/>
      <c r="C23" s="1366"/>
      <c r="D23" s="1367"/>
      <c r="E23" s="1368"/>
      <c r="F23" s="1369"/>
      <c r="G23" s="1157"/>
      <c r="H23" s="1152" t="s">
        <v>274</v>
      </c>
      <c r="I23" s="1144"/>
      <c r="J23" s="1144"/>
      <c r="K23" s="1145"/>
      <c r="L23" s="1299"/>
      <c r="M23" s="1155"/>
    </row>
    <row r="24" spans="1:15" ht="18.600000000000001">
      <c r="A24" s="1105"/>
      <c r="C24" s="1080"/>
      <c r="D24" s="1095" t="s">
        <v>67</v>
      </c>
      <c r="E24" s="1356" t="s">
        <v>757</v>
      </c>
      <c r="F24" s="1356"/>
      <c r="G24" s="1356"/>
      <c r="H24" s="1356"/>
      <c r="I24" s="1356"/>
      <c r="J24" s="1356"/>
      <c r="K24" s="1356"/>
      <c r="L24" s="1129"/>
      <c r="M24" s="1155"/>
    </row>
    <row r="25" spans="1:15" ht="92.4" customHeight="1">
      <c r="A25" s="1105"/>
      <c r="C25" s="1366"/>
      <c r="D25" s="1370" t="s">
        <v>442</v>
      </c>
      <c r="E25" s="1368" t="str">
        <f>IF('Перечень тарифов'!E21="","наименование отсутствует","" &amp; 'Перечень тарифов'!E21 &amp; "")</f>
        <v>Плата за подключение к системе теплоснабжения</v>
      </c>
      <c r="F25" s="1369"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объектов заявителей при наличии технической возможности подключения на территории Санкт-Петербурга</v>
      </c>
      <c r="G25" s="1108"/>
      <c r="H25" s="1167" t="s">
        <v>1001</v>
      </c>
      <c r="I25" s="1165" t="s">
        <v>1002</v>
      </c>
      <c r="J25" s="1171">
        <v>0</v>
      </c>
      <c r="K25" s="1108" t="s">
        <v>449</v>
      </c>
      <c r="L25" s="1297" t="s">
        <v>758</v>
      </c>
      <c r="M25" s="1155"/>
    </row>
    <row r="26" spans="1:15" ht="18.600000000000001">
      <c r="A26" s="1105"/>
      <c r="C26" s="1366"/>
      <c r="D26" s="1371"/>
      <c r="E26" s="1368"/>
      <c r="F26" s="1369"/>
      <c r="G26" s="1157"/>
      <c r="H26" s="1152" t="s">
        <v>274</v>
      </c>
      <c r="I26" s="1144"/>
      <c r="J26" s="1144"/>
      <c r="K26" s="1145"/>
      <c r="L26" s="1299"/>
      <c r="M26" s="1155"/>
    </row>
    <row r="27" spans="1:15" ht="26.1" customHeight="1">
      <c r="A27" s="1105"/>
      <c r="C27" s="1080"/>
      <c r="D27" s="1095" t="s">
        <v>68</v>
      </c>
      <c r="E27" s="1356" t="s">
        <v>714</v>
      </c>
      <c r="F27" s="1356"/>
      <c r="G27" s="1356"/>
      <c r="H27" s="1356"/>
      <c r="I27" s="1356"/>
      <c r="J27" s="1356"/>
      <c r="K27" s="1356"/>
      <c r="L27" s="1129"/>
      <c r="M27" s="1155"/>
    </row>
    <row r="28" spans="1:15" ht="115.5" customHeight="1">
      <c r="A28" s="1105"/>
      <c r="C28" s="1366"/>
      <c r="D28" s="1370" t="s">
        <v>443</v>
      </c>
      <c r="E28" s="1368" t="str">
        <f>IF('Перечень тарифов'!E21="","наименование отсутствует","" &amp; 'Перечень тарифов'!E21 &amp; "")</f>
        <v>Плата за подключение к системе теплоснабжения</v>
      </c>
      <c r="F28" s="1369"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объектов заявителей при наличии технической возможности подключения на территории Санкт-Петербурга</v>
      </c>
      <c r="G28" s="1108"/>
      <c r="H28" s="1167" t="s">
        <v>1001</v>
      </c>
      <c r="I28" s="1165" t="s">
        <v>1002</v>
      </c>
      <c r="J28" s="1171">
        <v>0</v>
      </c>
      <c r="K28" s="1108" t="s">
        <v>449</v>
      </c>
      <c r="L28" s="1297" t="s">
        <v>715</v>
      </c>
      <c r="M28" s="1155"/>
      <c r="O28" s="1100" t="s">
        <v>553</v>
      </c>
    </row>
    <row r="29" spans="1:15" ht="18.600000000000001">
      <c r="A29" s="1105"/>
      <c r="C29" s="1366"/>
      <c r="D29" s="1371"/>
      <c r="E29" s="1368"/>
      <c r="F29" s="1369"/>
      <c r="G29" s="1157"/>
      <c r="H29" s="1152" t="s">
        <v>274</v>
      </c>
      <c r="I29" s="1144"/>
      <c r="J29" s="1144"/>
      <c r="K29" s="1145"/>
      <c r="L29" s="1299"/>
      <c r="M29" s="1155"/>
    </row>
    <row r="30" spans="1:15" ht="25.5" customHeight="1">
      <c r="A30" s="1105"/>
      <c r="B30" s="1094">
        <v>3</v>
      </c>
      <c r="C30" s="1080"/>
      <c r="D30" s="1095" t="s">
        <v>182</v>
      </c>
      <c r="E30" s="1356" t="s">
        <v>713</v>
      </c>
      <c r="F30" s="1356"/>
      <c r="G30" s="1356"/>
      <c r="H30" s="1356"/>
      <c r="I30" s="1356"/>
      <c r="J30" s="1356"/>
      <c r="K30" s="1356"/>
      <c r="L30" s="1129"/>
      <c r="M30" s="1155"/>
    </row>
    <row r="31" spans="1:15" ht="115.5" customHeight="1">
      <c r="A31" s="1105"/>
      <c r="C31" s="1366"/>
      <c r="D31" s="1370" t="s">
        <v>694</v>
      </c>
      <c r="E31" s="1368" t="str">
        <f>IF('Перечень тарифов'!E21="","наименование отсутствует","" &amp; 'Перечень тарифов'!E21 &amp; "")</f>
        <v>Плата за подключение к системе теплоснабжения</v>
      </c>
      <c r="F31" s="1369" t="str">
        <f>IF('Перечень тарифов'!J21="","наименование отсутствует","" &amp; 'Перечень тарифов'!J21 &amp; "")</f>
        <v>Плата за подключение (технологическое присоединение) к системе теплоснабжения объектов заявителей при наличии технической возможности подключения на территории Санкт-Петербурга</v>
      </c>
      <c r="G31" s="1108"/>
      <c r="H31" s="1167" t="s">
        <v>1001</v>
      </c>
      <c r="I31" s="1165" t="s">
        <v>1002</v>
      </c>
      <c r="J31" s="1171">
        <v>0</v>
      </c>
      <c r="K31" s="1108" t="s">
        <v>449</v>
      </c>
      <c r="L31" s="1297" t="s">
        <v>716</v>
      </c>
      <c r="M31" s="1155"/>
    </row>
    <row r="32" spans="1:15" ht="18.600000000000001">
      <c r="A32" s="1105"/>
      <c r="C32" s="1366"/>
      <c r="D32" s="1371"/>
      <c r="E32" s="1368"/>
      <c r="F32" s="1369"/>
      <c r="G32" s="1157"/>
      <c r="H32" s="1152" t="s">
        <v>274</v>
      </c>
      <c r="I32" s="1144"/>
      <c r="J32" s="1144"/>
      <c r="K32" s="1145"/>
      <c r="L32" s="1299"/>
      <c r="M32" s="1155"/>
    </row>
    <row r="33" spans="1:15" s="1092" customFormat="1" ht="3.15" customHeight="1">
      <c r="A33" s="1105"/>
      <c r="D33" s="1159"/>
      <c r="E33" s="1159"/>
      <c r="F33" s="1159"/>
      <c r="G33" s="1159"/>
      <c r="H33" s="1159"/>
      <c r="I33" s="1159"/>
      <c r="J33" s="1159"/>
      <c r="K33" s="1159"/>
      <c r="L33" s="1159"/>
      <c r="N33" s="1143"/>
      <c r="O33" s="1143"/>
    </row>
    <row r="34" spans="1:15" ht="24.75" customHeight="1">
      <c r="D34" s="1146">
        <v>1</v>
      </c>
      <c r="E34" s="1272" t="s">
        <v>710</v>
      </c>
      <c r="F34" s="1272"/>
      <c r="G34" s="1272"/>
      <c r="H34" s="1272"/>
      <c r="I34" s="1272"/>
      <c r="J34" s="1272"/>
      <c r="K34" s="1272"/>
      <c r="L34" s="1272"/>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hyperlinks>
    <hyperlink ref="K15" location="'Форма 4.10.1'!$K$15" tooltip="Кликните по гиперссылке, чтобы перейти по гиперссылке или отредактировать её" display="https://portal.eias.ru/Portal/DownloadPage.aspx?type=12&amp;guid=a6913814-6d1d-45e6-967a-56548a6541b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25" defaultRowHeight="13.8"/>
  <cols>
    <col min="1" max="1" width="9.125" style="122" hidden="1" customWidth="1"/>
    <col min="2" max="2" width="9.125" style="123" hidden="1" customWidth="1"/>
    <col min="3" max="3" width="3.75" style="124" customWidth="1"/>
    <col min="4" max="4" width="7" style="125" bestFit="1" customWidth="1"/>
    <col min="5" max="5" width="11.25" style="125" customWidth="1"/>
    <col min="6" max="6" width="41" style="125" customWidth="1"/>
    <col min="7" max="7" width="18" style="125" customWidth="1"/>
    <col min="8" max="8" width="13.125" style="125" customWidth="1"/>
    <col min="9" max="9" width="11.375" style="125" customWidth="1"/>
    <col min="10" max="10" width="42.125" style="125" customWidth="1"/>
    <col min="11" max="11" width="115.75" style="125" customWidth="1"/>
    <col min="12" max="12" width="3.75" style="125" customWidth="1"/>
    <col min="13" max="16384" width="9.125" style="125"/>
  </cols>
  <sheetData>
    <row r="1" spans="1:14" hidden="1"/>
    <row r="2" spans="1:14" hidden="1"/>
    <row r="3" spans="1:14" hidden="1"/>
    <row r="4" spans="1:14" ht="3.15" customHeight="1"/>
    <row r="5" spans="1:14" s="35" customFormat="1" ht="22.2">
      <c r="A5" s="119"/>
      <c r="C5" s="44"/>
      <c r="D5" s="1372" t="s">
        <v>460</v>
      </c>
      <c r="E5" s="1372"/>
      <c r="F5" s="1372"/>
      <c r="G5" s="1372"/>
      <c r="H5" s="1372"/>
      <c r="I5" s="1372"/>
      <c r="J5" s="1372"/>
      <c r="K5" s="408"/>
    </row>
    <row r="6" spans="1:14" ht="3.15" hidden="1" customHeight="1">
      <c r="D6" s="126"/>
      <c r="E6" s="126"/>
      <c r="G6" s="126"/>
      <c r="H6" s="126"/>
      <c r="I6" s="126"/>
      <c r="J6" s="126"/>
      <c r="K6" s="126"/>
    </row>
    <row r="7" spans="1:14" s="122" customFormat="1" ht="3.15" customHeight="1">
      <c r="B7" s="123"/>
      <c r="C7" s="124"/>
      <c r="D7" s="127"/>
      <c r="E7" s="127"/>
      <c r="G7" s="127"/>
      <c r="H7" s="127"/>
      <c r="I7" s="127"/>
      <c r="J7" s="127"/>
      <c r="K7" s="127"/>
      <c r="L7" s="128"/>
    </row>
    <row r="8" spans="1:14">
      <c r="D8" s="1374" t="s">
        <v>445</v>
      </c>
      <c r="E8" s="1374"/>
      <c r="F8" s="1374"/>
      <c r="G8" s="1374"/>
      <c r="H8" s="1374"/>
      <c r="I8" s="1374"/>
      <c r="J8" s="1374"/>
      <c r="K8" s="1374" t="s">
        <v>446</v>
      </c>
    </row>
    <row r="9" spans="1:14">
      <c r="D9" s="1374" t="s">
        <v>91</v>
      </c>
      <c r="E9" s="1374" t="s">
        <v>462</v>
      </c>
      <c r="F9" s="1374"/>
      <c r="G9" s="1374" t="s">
        <v>463</v>
      </c>
      <c r="H9" s="1374"/>
      <c r="I9" s="1374"/>
      <c r="J9" s="1374"/>
      <c r="K9" s="1374"/>
    </row>
    <row r="10" spans="1:14" ht="22.8">
      <c r="D10" s="1374"/>
      <c r="E10" s="131" t="s">
        <v>464</v>
      </c>
      <c r="F10" s="131" t="s">
        <v>398</v>
      </c>
      <c r="G10" s="131" t="s">
        <v>398</v>
      </c>
      <c r="H10" s="131" t="s">
        <v>464</v>
      </c>
      <c r="I10" s="131" t="s">
        <v>465</v>
      </c>
      <c r="J10" s="131" t="s">
        <v>447</v>
      </c>
      <c r="K10" s="1374"/>
    </row>
    <row r="11" spans="1:14" ht="12.15" customHeight="1">
      <c r="D11" s="39" t="s">
        <v>92</v>
      </c>
      <c r="E11" s="39" t="s">
        <v>48</v>
      </c>
      <c r="F11" s="39" t="s">
        <v>49</v>
      </c>
      <c r="G11" s="39" t="s">
        <v>50</v>
      </c>
      <c r="H11" s="39" t="s">
        <v>67</v>
      </c>
      <c r="I11" s="39" t="s">
        <v>68</v>
      </c>
      <c r="J11" s="39" t="s">
        <v>182</v>
      </c>
      <c r="K11" s="39" t="s">
        <v>183</v>
      </c>
    </row>
    <row r="12" spans="1:14" s="121" customFormat="1" ht="55.2" customHeight="1">
      <c r="A12" s="178" t="s">
        <v>49</v>
      </c>
      <c r="B12" s="129" t="s">
        <v>252</v>
      </c>
      <c r="C12" s="130"/>
      <c r="D12" s="132" t="s">
        <v>92</v>
      </c>
      <c r="E12" s="1138"/>
      <c r="F12" s="1109"/>
      <c r="G12" s="1109"/>
      <c r="H12" s="1109"/>
      <c r="I12" s="1175"/>
      <c r="J12" s="1037"/>
      <c r="K12" s="1297"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9"/>
    </row>
    <row r="14" spans="1:14" ht="3.15" customHeight="1">
      <c r="A14" s="125"/>
      <c r="B14" s="125"/>
      <c r="C14" s="125"/>
    </row>
    <row r="15" spans="1:14" ht="27.75" customHeight="1">
      <c r="E15" s="1373" t="s">
        <v>572</v>
      </c>
      <c r="F15" s="1373"/>
      <c r="G15" s="1373"/>
      <c r="H15" s="1373"/>
      <c r="I15" s="1373"/>
      <c r="J15" s="137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ColWidth="9.125" defaultRowHeight="13.8"/>
  <cols>
    <col min="1" max="2" width="9.125" style="13" hidden="1" customWidth="1"/>
    <col min="3" max="3" width="3.75" style="46" bestFit="1" customWidth="1"/>
    <col min="4" max="4" width="6.25" style="13" bestFit="1" customWidth="1"/>
    <col min="5" max="5" width="94.875" style="13" customWidth="1"/>
    <col min="6" max="16384" width="9.125" style="13"/>
  </cols>
  <sheetData>
    <row r="1" spans="3:9" hidden="1"/>
    <row r="2" spans="3:9" hidden="1"/>
    <row r="3" spans="3:9" hidden="1"/>
    <row r="4" spans="3:9" hidden="1"/>
    <row r="5" spans="3:9" hidden="1"/>
    <row r="6" spans="3:9" ht="3.15" customHeight="1">
      <c r="C6" s="47"/>
      <c r="D6" s="14"/>
      <c r="E6" s="14"/>
    </row>
    <row r="7" spans="3:9" ht="22.2">
      <c r="C7" s="47"/>
      <c r="D7" s="1236" t="s">
        <v>313</v>
      </c>
      <c r="E7" s="1238"/>
      <c r="F7" s="409"/>
    </row>
    <row r="8" spans="3:9" ht="3.15" customHeight="1">
      <c r="C8" s="47"/>
      <c r="D8" s="14"/>
      <c r="E8" s="14"/>
    </row>
    <row r="9" spans="3:9" ht="15.9" customHeight="1">
      <c r="C9" s="47"/>
      <c r="D9" s="97" t="s">
        <v>91</v>
      </c>
      <c r="E9" s="399" t="s">
        <v>312</v>
      </c>
    </row>
    <row r="10" spans="3:9" ht="12.15" customHeight="1">
      <c r="C10" s="47"/>
      <c r="D10" s="39" t="s">
        <v>92</v>
      </c>
      <c r="E10" s="39" t="s">
        <v>48</v>
      </c>
    </row>
    <row r="11" spans="3:9" ht="11.25" hidden="1" customHeight="1">
      <c r="C11" s="47"/>
      <c r="D11" s="186">
        <v>0</v>
      </c>
      <c r="E11" s="400"/>
    </row>
    <row r="12" spans="3:9" ht="15" customHeight="1">
      <c r="C12" s="160"/>
      <c r="D12" s="117">
        <v>1</v>
      </c>
      <c r="E12" s="1091"/>
    </row>
    <row r="13" spans="3:9" ht="12.15" customHeight="1">
      <c r="C13" s="47"/>
      <c r="D13" s="401"/>
      <c r="E13" s="402" t="s">
        <v>176</v>
      </c>
    </row>
    <row r="14" spans="3:9" ht="3.15" customHeight="1"/>
    <row r="15" spans="3:9" ht="22.65" customHeight="1">
      <c r="C15" s="161"/>
      <c r="D15" s="1375" t="s">
        <v>314</v>
      </c>
      <c r="E15" s="1375"/>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25" defaultRowHeight="13.8"/>
  <cols>
    <col min="1" max="2" width="9.125" style="13" hidden="1" customWidth="1"/>
    <col min="3" max="3" width="3.75" style="46" customWidth="1"/>
    <col min="4" max="4" width="6.25" style="13" customWidth="1"/>
    <col min="5" max="5" width="94.875" style="13" customWidth="1"/>
    <col min="6" max="16384" width="9.125" style="13"/>
  </cols>
  <sheetData>
    <row r="1" spans="3:12" hidden="1">
      <c r="L1" s="403"/>
    </row>
    <row r="2" spans="3:12" hidden="1"/>
    <row r="3" spans="3:12" hidden="1"/>
    <row r="4" spans="3:12" hidden="1"/>
    <row r="5" spans="3:12" hidden="1"/>
    <row r="6" spans="3:12" ht="3.15" customHeight="1">
      <c r="C6" s="47"/>
      <c r="D6" s="14"/>
      <c r="E6" s="14"/>
    </row>
    <row r="7" spans="3:12" ht="22.2">
      <c r="C7" s="47"/>
      <c r="D7" s="1372" t="s">
        <v>54</v>
      </c>
      <c r="E7" s="1372"/>
      <c r="F7" s="409"/>
    </row>
    <row r="8" spans="3:12" ht="3.15" customHeight="1">
      <c r="C8" s="47"/>
      <c r="D8" s="14"/>
      <c r="E8" s="14"/>
    </row>
    <row r="9" spans="3:12" ht="15.9" customHeight="1">
      <c r="C9" s="47"/>
      <c r="D9" s="97" t="s">
        <v>91</v>
      </c>
      <c r="E9" s="107" t="s">
        <v>175</v>
      </c>
    </row>
    <row r="10" spans="3:12" ht="12.15"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ColWidth="9.125" defaultRowHeight="11.4"/>
  <cols>
    <col min="1" max="1" width="1.75" style="43" customWidth="1"/>
    <col min="2" max="2" width="34.625" style="43" customWidth="1"/>
    <col min="3" max="3" width="85.625" style="43" customWidth="1"/>
    <col min="4" max="4" width="17.75" style="43" customWidth="1"/>
    <col min="5" max="16384" width="9.125" style="43"/>
  </cols>
  <sheetData>
    <row r="1" spans="2:5" ht="3.15" customHeight="1"/>
    <row r="2" spans="2:5" ht="22.2">
      <c r="B2" s="1376" t="s">
        <v>55</v>
      </c>
      <c r="C2" s="1376"/>
      <c r="D2" s="1376"/>
      <c r="E2" s="410"/>
    </row>
    <row r="3" spans="2:5" ht="3.15" customHeight="1"/>
    <row r="4" spans="2:5" ht="21.75" customHeight="1" thickBot="1">
      <c r="B4" s="1199" t="s">
        <v>1</v>
      </c>
      <c r="C4" s="1199" t="s">
        <v>90</v>
      </c>
      <c r="D4" s="1199"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25" bestFit="1" customWidth="1"/>
    <col min="5" max="5" width="16.625" customWidth="1"/>
    <col min="6" max="6" width="16.25" customWidth="1"/>
    <col min="7" max="7" width="19.125" customWidth="1"/>
    <col min="8" max="11" width="10" customWidth="1"/>
    <col min="12" max="12" width="12.75" customWidth="1"/>
    <col min="13" max="13" width="26.7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4" width="115.75" customWidth="1"/>
    <col min="28" max="28" width="115.75" customWidth="1"/>
    <col min="30" max="90" width="115.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8">
        <v>1</v>
      </c>
      <c r="E9" s="1408"/>
      <c r="F9" s="1410"/>
      <c r="G9" s="1398" t="s">
        <v>84</v>
      </c>
      <c r="H9" s="1248"/>
      <c r="I9" s="1248">
        <v>1</v>
      </c>
      <c r="J9" s="1404"/>
      <c r="K9" s="1287" t="s">
        <v>84</v>
      </c>
      <c r="L9" s="1242"/>
      <c r="M9" s="1242" t="s">
        <v>92</v>
      </c>
      <c r="N9" s="1407"/>
      <c r="O9" s="1287" t="s">
        <v>84</v>
      </c>
      <c r="P9" s="1242"/>
      <c r="Q9" s="1242" t="s">
        <v>92</v>
      </c>
      <c r="R9" s="1402"/>
      <c r="S9" s="1287" t="s">
        <v>84</v>
      </c>
      <c r="T9" s="1034"/>
      <c r="U9" s="1034" t="s">
        <v>92</v>
      </c>
      <c r="V9" s="1190"/>
      <c r="W9" s="288"/>
    </row>
    <row r="10" spans="1:23" s="702" customFormat="1" ht="17.100000000000001" customHeight="1">
      <c r="A10" s="197"/>
      <c r="C10" s="152"/>
      <c r="D10" s="1248"/>
      <c r="E10" s="1408"/>
      <c r="F10" s="1410"/>
      <c r="G10" s="1398"/>
      <c r="H10" s="1248"/>
      <c r="I10" s="1248"/>
      <c r="J10" s="1404"/>
      <c r="K10" s="1287"/>
      <c r="L10" s="1242"/>
      <c r="M10" s="1242"/>
      <c r="N10" s="1407"/>
      <c r="O10" s="1287"/>
      <c r="P10" s="1242"/>
      <c r="Q10" s="1242"/>
      <c r="R10" s="1402"/>
      <c r="S10" s="1287"/>
      <c r="T10" s="1036"/>
      <c r="U10" s="707"/>
      <c r="V10" s="708" t="s">
        <v>630</v>
      </c>
      <c r="W10" s="709"/>
    </row>
    <row r="11" spans="1:23" s="96" customFormat="1" ht="17.100000000000001" customHeight="1">
      <c r="A11" s="197"/>
      <c r="C11" s="152"/>
      <c r="D11" s="1246"/>
      <c r="E11" s="1409"/>
      <c r="F11" s="1411"/>
      <c r="G11" s="1246"/>
      <c r="H11" s="1246"/>
      <c r="I11" s="1246"/>
      <c r="J11" s="1405"/>
      <c r="K11" s="1246"/>
      <c r="L11" s="1246"/>
      <c r="M11" s="1246"/>
      <c r="N11" s="1402"/>
      <c r="O11" s="1246"/>
      <c r="P11" s="1035"/>
      <c r="Q11" s="707"/>
      <c r="R11" s="708" t="s">
        <v>629</v>
      </c>
      <c r="S11" s="704"/>
      <c r="T11" s="704"/>
      <c r="U11" s="704"/>
      <c r="V11" s="704"/>
      <c r="W11" s="709"/>
    </row>
    <row r="12" spans="1:23" s="96" customFormat="1" ht="17.100000000000001" customHeight="1">
      <c r="A12" s="197"/>
      <c r="C12" s="152"/>
      <c r="D12" s="1246"/>
      <c r="E12" s="1409"/>
      <c r="F12" s="1411"/>
      <c r="G12" s="1246"/>
      <c r="H12" s="1246"/>
      <c r="I12" s="1246"/>
      <c r="J12" s="1405"/>
      <c r="K12" s="1246"/>
      <c r="L12" s="707"/>
      <c r="M12" s="708"/>
      <c r="N12" s="708" t="s">
        <v>410</v>
      </c>
      <c r="O12" s="708"/>
      <c r="P12" s="708"/>
      <c r="Q12" s="708"/>
      <c r="R12" s="708"/>
      <c r="S12" s="704"/>
      <c r="T12" s="704"/>
      <c r="U12" s="704"/>
      <c r="V12" s="704"/>
      <c r="W12" s="709"/>
    </row>
    <row r="13" spans="1:23" s="96" customFormat="1" ht="17.399999999999999" customHeight="1">
      <c r="A13" s="197"/>
      <c r="C13" s="152"/>
      <c r="D13" s="1246"/>
      <c r="E13" s="1409"/>
      <c r="F13" s="1411"/>
      <c r="G13" s="124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3"/>
      <c r="E15" s="1412"/>
      <c r="F15" s="1397"/>
      <c r="G15" s="1399"/>
      <c r="H15" s="1248"/>
      <c r="I15" s="1248">
        <v>1</v>
      </c>
      <c r="J15" s="1404"/>
      <c r="K15" s="1287" t="s">
        <v>84</v>
      </c>
      <c r="L15" s="1242"/>
      <c r="M15" s="1242" t="s">
        <v>92</v>
      </c>
      <c r="N15" s="1407"/>
      <c r="O15" s="1287" t="s">
        <v>84</v>
      </c>
      <c r="P15" s="1242"/>
      <c r="Q15" s="1242" t="s">
        <v>92</v>
      </c>
      <c r="R15" s="1402"/>
      <c r="S15" s="1287" t="s">
        <v>84</v>
      </c>
      <c r="T15" s="1034"/>
      <c r="U15" s="1034" t="s">
        <v>92</v>
      </c>
      <c r="V15" s="1190"/>
      <c r="W15" s="288"/>
    </row>
    <row r="16" spans="1:23" s="705" customFormat="1" ht="16.5" customHeight="1">
      <c r="A16" s="711"/>
      <c r="B16" s="706"/>
      <c r="C16" s="710"/>
      <c r="D16" s="1403"/>
      <c r="E16" s="1412"/>
      <c r="F16" s="1397"/>
      <c r="G16" s="1399"/>
      <c r="H16" s="1248"/>
      <c r="I16" s="1248"/>
      <c r="J16" s="1404"/>
      <c r="K16" s="1287"/>
      <c r="L16" s="1242"/>
      <c r="M16" s="1242"/>
      <c r="N16" s="1407"/>
      <c r="O16" s="1287"/>
      <c r="P16" s="1242"/>
      <c r="Q16" s="1242"/>
      <c r="R16" s="1402"/>
      <c r="S16" s="1287"/>
      <c r="T16" s="1036"/>
      <c r="U16" s="707"/>
      <c r="V16" s="708" t="s">
        <v>630</v>
      </c>
      <c r="W16" s="709"/>
    </row>
    <row r="17" spans="1:36" ht="17.100000000000001" customHeight="1">
      <c r="A17" s="197"/>
      <c r="B17" s="96"/>
      <c r="C17" s="152"/>
      <c r="D17" s="1403"/>
      <c r="E17" s="1412"/>
      <c r="F17" s="1397"/>
      <c r="G17" s="1399"/>
      <c r="H17" s="1248"/>
      <c r="I17" s="1248"/>
      <c r="J17" s="1405"/>
      <c r="K17" s="1287"/>
      <c r="L17" s="1242"/>
      <c r="M17" s="1242"/>
      <c r="N17" s="1402"/>
      <c r="O17" s="1287"/>
      <c r="P17" s="1035"/>
      <c r="Q17" s="707"/>
      <c r="R17" s="708" t="s">
        <v>629</v>
      </c>
      <c r="S17" s="704"/>
      <c r="T17" s="704"/>
      <c r="U17" s="704"/>
      <c r="V17" s="704"/>
      <c r="W17" s="709"/>
    </row>
    <row r="18" spans="1:36" ht="17.100000000000001" customHeight="1">
      <c r="A18" s="197"/>
      <c r="B18" s="96"/>
      <c r="C18" s="152"/>
      <c r="D18" s="1403"/>
      <c r="E18" s="1412"/>
      <c r="F18" s="1397"/>
      <c r="G18" s="1399"/>
      <c r="H18" s="1248"/>
      <c r="I18" s="1248"/>
      <c r="J18" s="1405"/>
      <c r="K18" s="1287"/>
      <c r="L18" s="707"/>
      <c r="M18" s="708"/>
      <c r="N18" s="708" t="s">
        <v>410</v>
      </c>
      <c r="O18" s="708"/>
      <c r="P18" s="708"/>
      <c r="Q18" s="708"/>
      <c r="R18" s="708"/>
      <c r="S18" s="704"/>
      <c r="T18" s="704"/>
      <c r="U18" s="704"/>
      <c r="V18" s="704"/>
      <c r="W18" s="709"/>
    </row>
    <row r="19" spans="1:36" ht="17.100000000000001" customHeight="1">
      <c r="A19" s="197"/>
      <c r="B19" s="96"/>
      <c r="C19" s="152"/>
      <c r="D19" s="1403"/>
      <c r="E19" s="1412"/>
      <c r="F19" s="1397"/>
      <c r="G19" s="139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6" t="s">
        <v>297</v>
      </c>
      <c r="P27" s="1406"/>
      <c r="Q27" s="1406"/>
      <c r="R27" s="1331" t="s">
        <v>269</v>
      </c>
      <c r="S27" s="1331"/>
      <c r="T27" s="1331"/>
      <c r="U27" s="1308" t="s">
        <v>339</v>
      </c>
      <c r="W27" s="1400"/>
    </row>
    <row r="28" spans="1:36" ht="17.100000000000001" customHeight="1">
      <c r="O28" s="1332" t="s">
        <v>578</v>
      </c>
      <c r="P28" s="1332" t="s">
        <v>270</v>
      </c>
      <c r="Q28" s="1332"/>
      <c r="R28" s="1331"/>
      <c r="S28" s="1331"/>
      <c r="T28" s="1331"/>
      <c r="U28" s="1308"/>
      <c r="W28" s="1400"/>
    </row>
    <row r="29" spans="1:36" ht="37.5" customHeight="1">
      <c r="O29" s="1332"/>
      <c r="P29" s="98" t="s">
        <v>579</v>
      </c>
      <c r="Q29" s="98" t="s">
        <v>6</v>
      </c>
      <c r="R29" s="99" t="s">
        <v>273</v>
      </c>
      <c r="S29" s="1328" t="s">
        <v>272</v>
      </c>
      <c r="T29" s="1328"/>
      <c r="U29" s="1308"/>
      <c r="W29" s="1400"/>
    </row>
    <row r="30" spans="1:36" ht="17.100000000000001" customHeight="1">
      <c r="G30" s="150"/>
      <c r="H30" s="150"/>
      <c r="I30" s="150"/>
      <c r="J30" s="150"/>
      <c r="K30" s="150"/>
      <c r="L30" s="116"/>
      <c r="M30" s="404" t="s">
        <v>182</v>
      </c>
      <c r="N30" s="405"/>
      <c r="O30" s="1401"/>
      <c r="P30" s="1401"/>
      <c r="Q30" s="1401"/>
      <c r="R30" s="1401"/>
      <c r="S30" s="1401"/>
      <c r="T30" s="1401"/>
      <c r="U30" s="1401"/>
      <c r="V30" s="116"/>
      <c r="W30" s="116"/>
      <c r="X30" s="196"/>
      <c r="Y30" s="196"/>
      <c r="Z30" s="196"/>
      <c r="AA30" s="196"/>
      <c r="AB30" s="196"/>
      <c r="AC30" s="196"/>
      <c r="AD30" s="196"/>
      <c r="AE30" s="196"/>
      <c r="AF30" s="196"/>
      <c r="AG30" s="196"/>
      <c r="AH30" s="196"/>
      <c r="AI30" s="196"/>
      <c r="AJ30" s="196"/>
    </row>
    <row r="31" spans="1:36" s="493" customFormat="1" ht="22.8">
      <c r="A31" s="1279">
        <v>1</v>
      </c>
      <c r="B31" s="795"/>
      <c r="C31" s="795"/>
      <c r="D31" s="795"/>
      <c r="E31" s="796"/>
      <c r="F31" s="797"/>
      <c r="G31" s="797"/>
      <c r="H31" s="797"/>
      <c r="I31" s="798"/>
      <c r="J31" s="793"/>
      <c r="K31" s="800"/>
      <c r="L31" s="562">
        <f>mergeValue(A31)</f>
        <v>1</v>
      </c>
      <c r="M31" s="610" t="s">
        <v>19</v>
      </c>
      <c r="N31" s="615"/>
      <c r="O31" s="1380"/>
      <c r="P31" s="1381"/>
      <c r="Q31" s="1381"/>
      <c r="R31" s="1381"/>
      <c r="S31" s="1381"/>
      <c r="T31" s="1381"/>
      <c r="U31" s="1381"/>
      <c r="V31" s="1382"/>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34.200000000000003">
      <c r="A32" s="1279"/>
      <c r="B32" s="1279">
        <v>1</v>
      </c>
      <c r="C32" s="795"/>
      <c r="D32" s="795"/>
      <c r="E32" s="797"/>
      <c r="F32" s="797"/>
      <c r="G32" s="797"/>
      <c r="H32" s="797"/>
      <c r="I32" s="792"/>
      <c r="J32" s="791"/>
      <c r="K32" s="794"/>
      <c r="L32" s="562" t="str">
        <f>mergeValue(A32) &amp;"."&amp; mergeValue(B32)</f>
        <v>1.1</v>
      </c>
      <c r="M32" s="516" t="s">
        <v>15</v>
      </c>
      <c r="N32" s="615"/>
      <c r="O32" s="1380"/>
      <c r="P32" s="1381"/>
      <c r="Q32" s="1381"/>
      <c r="R32" s="1381"/>
      <c r="S32" s="1381"/>
      <c r="T32" s="1381"/>
      <c r="U32" s="1381"/>
      <c r="V32" s="1382"/>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8">
      <c r="A33" s="1279"/>
      <c r="B33" s="1279"/>
      <c r="C33" s="1279">
        <v>1</v>
      </c>
      <c r="D33" s="795"/>
      <c r="E33" s="797"/>
      <c r="F33" s="797"/>
      <c r="G33" s="797"/>
      <c r="H33" s="797"/>
      <c r="I33" s="799"/>
      <c r="J33" s="791"/>
      <c r="K33" s="794"/>
      <c r="L33" s="562" t="str">
        <f>mergeValue(A33) &amp;"."&amp; mergeValue(B33)&amp;"."&amp; mergeValue(C33)</f>
        <v>1.1.1</v>
      </c>
      <c r="M33" s="517" t="s">
        <v>7</v>
      </c>
      <c r="N33" s="615"/>
      <c r="O33" s="1380"/>
      <c r="P33" s="1381"/>
      <c r="Q33" s="1381"/>
      <c r="R33" s="1381"/>
      <c r="S33" s="1381"/>
      <c r="T33" s="1381"/>
      <c r="U33" s="1381"/>
      <c r="V33" s="1382"/>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8">
      <c r="A34" s="1279"/>
      <c r="B34" s="1279"/>
      <c r="C34" s="1279"/>
      <c r="D34" s="1279">
        <v>1</v>
      </c>
      <c r="E34" s="797"/>
      <c r="F34" s="797"/>
      <c r="G34" s="797"/>
      <c r="H34" s="797"/>
      <c r="I34" s="799"/>
      <c r="J34" s="791"/>
      <c r="K34" s="794"/>
      <c r="L34" s="562" t="str">
        <f>mergeValue(A34) &amp;"."&amp; mergeValue(B34)&amp;"."&amp; mergeValue(C34)&amp;"."&amp; mergeValue(D34)</f>
        <v>1.1.1.1</v>
      </c>
      <c r="M34" s="518" t="s">
        <v>21</v>
      </c>
      <c r="N34" s="615"/>
      <c r="O34" s="1380"/>
      <c r="P34" s="1381"/>
      <c r="Q34" s="1381"/>
      <c r="R34" s="1381"/>
      <c r="S34" s="1381"/>
      <c r="T34" s="1381"/>
      <c r="U34" s="1381"/>
      <c r="V34" s="1382"/>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9.8">
      <c r="A35" s="1279"/>
      <c r="B35" s="1279"/>
      <c r="C35" s="1279"/>
      <c r="D35" s="1279"/>
      <c r="E35" s="1279">
        <v>1</v>
      </c>
      <c r="F35" s="797"/>
      <c r="G35" s="797"/>
      <c r="H35" s="795">
        <v>1</v>
      </c>
      <c r="I35" s="1279">
        <v>1</v>
      </c>
      <c r="J35" s="797"/>
      <c r="K35" s="802"/>
      <c r="L35" s="562" t="str">
        <f>mergeValue(A35) &amp;"."&amp; mergeValue(B35)&amp;"."&amp; mergeValue(C35)&amp;"."&amp; mergeValue(D35)&amp;"."&amp; mergeValue(E35)</f>
        <v>1.1.1.1.1</v>
      </c>
      <c r="M35" s="524" t="s">
        <v>8</v>
      </c>
      <c r="N35" s="615"/>
      <c r="O35" s="1282"/>
      <c r="P35" s="1283"/>
      <c r="Q35" s="1283"/>
      <c r="R35" s="1283"/>
      <c r="S35" s="1283"/>
      <c r="T35" s="1283"/>
      <c r="U35" s="1283"/>
      <c r="V35" s="1284"/>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6">
      <c r="A36" s="1279"/>
      <c r="B36" s="1279"/>
      <c r="C36" s="1279"/>
      <c r="D36" s="1279"/>
      <c r="E36" s="1279"/>
      <c r="F36" s="1279">
        <v>1</v>
      </c>
      <c r="G36" s="795"/>
      <c r="H36" s="795"/>
      <c r="I36" s="1279"/>
      <c r="J36" s="1279">
        <v>1</v>
      </c>
      <c r="K36" s="803"/>
      <c r="L36" s="562" t="str">
        <f>mergeValue(A36) &amp;"."&amp; mergeValue(B36)&amp;"."&amp; mergeValue(C36)&amp;"."&amp; mergeValue(D36)&amp;"."&amp; mergeValue(E36)&amp;"."&amp; mergeValue(F36)</f>
        <v>1.1.1.1.1.1</v>
      </c>
      <c r="M36" s="525" t="s">
        <v>9</v>
      </c>
      <c r="N36" s="615"/>
      <c r="O36" s="1282"/>
      <c r="P36" s="1283"/>
      <c r="Q36" s="1283"/>
      <c r="R36" s="1283"/>
      <c r="S36" s="1283"/>
      <c r="T36" s="1283"/>
      <c r="U36" s="1283"/>
      <c r="V36" s="1284"/>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79"/>
      <c r="B37" s="1279"/>
      <c r="C37" s="1279"/>
      <c r="D37" s="1279"/>
      <c r="E37" s="1279"/>
      <c r="F37" s="1279"/>
      <c r="G37" s="795">
        <v>1</v>
      </c>
      <c r="H37" s="795"/>
      <c r="I37" s="1279"/>
      <c r="J37" s="1279"/>
      <c r="K37" s="803">
        <v>1</v>
      </c>
      <c r="L37" s="562" t="str">
        <f>mergeValue(A37) &amp;"."&amp; mergeValue(B37)&amp;"."&amp; mergeValue(C37)&amp;"."&amp; mergeValue(D37)&amp;"."&amp; mergeValue(E37)&amp;"."&amp; mergeValue(F37)&amp;"."&amp; mergeValue(G37)</f>
        <v>1.1.1.1.1.1.1</v>
      </c>
      <c r="M37" s="1016"/>
      <c r="N37" s="615"/>
      <c r="O37" s="532"/>
      <c r="P37" s="532"/>
      <c r="Q37" s="1040"/>
      <c r="R37" s="1286"/>
      <c r="S37" s="1287" t="s">
        <v>83</v>
      </c>
      <c r="T37" s="1286"/>
      <c r="U37" s="1287" t="s">
        <v>83</v>
      </c>
      <c r="V37" s="532"/>
      <c r="W37" s="1297"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79"/>
      <c r="B38" s="1279"/>
      <c r="C38" s="1279"/>
      <c r="D38" s="1279"/>
      <c r="E38" s="1279"/>
      <c r="F38" s="1279"/>
      <c r="G38" s="795"/>
      <c r="H38" s="795"/>
      <c r="I38" s="1279"/>
      <c r="J38" s="1279"/>
      <c r="K38" s="803"/>
      <c r="L38" s="569"/>
      <c r="M38" s="615"/>
      <c r="N38" s="615"/>
      <c r="O38" s="532"/>
      <c r="P38" s="532"/>
      <c r="Q38" s="553" t="str">
        <f>R37 &amp; "-" &amp; T37</f>
        <v>-</v>
      </c>
      <c r="R38" s="1286"/>
      <c r="S38" s="1287"/>
      <c r="T38" s="1286"/>
      <c r="U38" s="1287"/>
      <c r="V38" s="532"/>
      <c r="W38" s="1298"/>
      <c r="X38" s="554"/>
      <c r="Y38" s="558"/>
      <c r="Z38" s="558" t="str">
        <f t="shared" si="0"/>
        <v/>
      </c>
      <c r="AA38" s="558"/>
      <c r="AB38" s="558"/>
      <c r="AC38" s="558"/>
      <c r="AD38" s="554"/>
      <c r="AE38" s="554"/>
      <c r="AF38" s="554"/>
      <c r="AG38" s="554"/>
      <c r="AH38" s="554"/>
      <c r="AI38" s="554"/>
      <c r="AJ38" s="554"/>
    </row>
    <row r="39" spans="1:36" s="493" customFormat="1" ht="15" customHeight="1">
      <c r="A39" s="1279"/>
      <c r="B39" s="1279"/>
      <c r="C39" s="1279"/>
      <c r="D39" s="1279"/>
      <c r="E39" s="1279"/>
      <c r="F39" s="1279"/>
      <c r="G39" s="797"/>
      <c r="H39" s="795"/>
      <c r="I39" s="1279"/>
      <c r="J39" s="1279"/>
      <c r="K39" s="802"/>
      <c r="L39" s="508"/>
      <c r="M39" s="527" t="s">
        <v>24</v>
      </c>
      <c r="N39" s="534"/>
      <c r="O39" s="534"/>
      <c r="P39" s="534"/>
      <c r="Q39" s="534"/>
      <c r="R39" s="534"/>
      <c r="S39" s="534"/>
      <c r="T39" s="534"/>
      <c r="U39" s="534"/>
      <c r="V39" s="530"/>
      <c r="W39" s="1299"/>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79"/>
      <c r="B40" s="1279"/>
      <c r="C40" s="1279"/>
      <c r="D40" s="1279"/>
      <c r="E40" s="1279"/>
      <c r="F40" s="797"/>
      <c r="G40" s="797"/>
      <c r="H40" s="795"/>
      <c r="I40" s="127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79"/>
      <c r="B41" s="1279"/>
      <c r="C41" s="1279"/>
      <c r="D41" s="127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79"/>
      <c r="B42" s="1279"/>
      <c r="C42" s="127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79"/>
      <c r="B43" s="127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7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8">
      <c r="A49" s="1279">
        <v>1</v>
      </c>
      <c r="B49" s="813"/>
      <c r="C49" s="813"/>
      <c r="D49" s="813"/>
      <c r="E49" s="814"/>
      <c r="F49" s="815"/>
      <c r="G49" s="815"/>
      <c r="H49" s="815"/>
      <c r="I49" s="816"/>
      <c r="J49" s="811"/>
      <c r="K49" s="818"/>
      <c r="L49" s="562">
        <f>mergeValue(A49)</f>
        <v>1</v>
      </c>
      <c r="M49" s="610" t="s">
        <v>19</v>
      </c>
      <c r="N49" s="615"/>
      <c r="O49" s="1380"/>
      <c r="P49" s="1381"/>
      <c r="Q49" s="1381"/>
      <c r="R49" s="1381"/>
      <c r="S49" s="1381"/>
      <c r="T49" s="1381"/>
      <c r="U49" s="1381"/>
      <c r="V49" s="1382"/>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34.200000000000003">
      <c r="A50" s="1279"/>
      <c r="B50" s="1279">
        <v>1</v>
      </c>
      <c r="C50" s="813"/>
      <c r="D50" s="813"/>
      <c r="E50" s="815"/>
      <c r="F50" s="815"/>
      <c r="G50" s="815"/>
      <c r="H50" s="815"/>
      <c r="I50" s="810"/>
      <c r="J50" s="809"/>
      <c r="K50" s="812"/>
      <c r="L50" s="562" t="str">
        <f>mergeValue(A50) &amp;"."&amp; mergeValue(B50)</f>
        <v>1.1</v>
      </c>
      <c r="M50" s="516" t="s">
        <v>15</v>
      </c>
      <c r="N50" s="615"/>
      <c r="O50" s="1380"/>
      <c r="P50" s="1381"/>
      <c r="Q50" s="1381"/>
      <c r="R50" s="1381"/>
      <c r="S50" s="1381"/>
      <c r="T50" s="1381"/>
      <c r="U50" s="1381"/>
      <c r="V50" s="1382"/>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8">
      <c r="A51" s="1279"/>
      <c r="B51" s="1279"/>
      <c r="C51" s="1279">
        <v>1</v>
      </c>
      <c r="D51" s="813"/>
      <c r="E51" s="815"/>
      <c r="F51" s="815"/>
      <c r="G51" s="815"/>
      <c r="H51" s="815"/>
      <c r="I51" s="817"/>
      <c r="J51" s="809"/>
      <c r="K51" s="812"/>
      <c r="L51" s="562" t="str">
        <f>mergeValue(A51) &amp;"."&amp; mergeValue(B51)&amp;"."&amp; mergeValue(C51)</f>
        <v>1.1.1</v>
      </c>
      <c r="M51" s="517" t="s">
        <v>7</v>
      </c>
      <c r="N51" s="615"/>
      <c r="O51" s="1380"/>
      <c r="P51" s="1381"/>
      <c r="Q51" s="1381"/>
      <c r="R51" s="1381"/>
      <c r="S51" s="1381"/>
      <c r="T51" s="1381"/>
      <c r="U51" s="1381"/>
      <c r="V51" s="1382"/>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8">
      <c r="A52" s="1279"/>
      <c r="B52" s="1279"/>
      <c r="C52" s="1279"/>
      <c r="D52" s="1279">
        <v>1</v>
      </c>
      <c r="E52" s="815"/>
      <c r="F52" s="815"/>
      <c r="G52" s="815"/>
      <c r="H52" s="815"/>
      <c r="I52" s="817"/>
      <c r="J52" s="809"/>
      <c r="K52" s="812"/>
      <c r="L52" s="562" t="str">
        <f>mergeValue(A52) &amp;"."&amp; mergeValue(B52)&amp;"."&amp; mergeValue(C52)&amp;"."&amp; mergeValue(D52)</f>
        <v>1.1.1.1</v>
      </c>
      <c r="M52" s="518" t="s">
        <v>21</v>
      </c>
      <c r="N52" s="615"/>
      <c r="O52" s="1380"/>
      <c r="P52" s="1381"/>
      <c r="Q52" s="1381"/>
      <c r="R52" s="1381"/>
      <c r="S52" s="1381"/>
      <c r="T52" s="1381"/>
      <c r="U52" s="1381"/>
      <c r="V52" s="1382"/>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9.8">
      <c r="A53" s="1279"/>
      <c r="B53" s="1279"/>
      <c r="C53" s="1279"/>
      <c r="D53" s="1279"/>
      <c r="E53" s="1279">
        <v>1</v>
      </c>
      <c r="F53" s="815"/>
      <c r="G53" s="815"/>
      <c r="H53" s="813">
        <v>1</v>
      </c>
      <c r="I53" s="1279">
        <v>1</v>
      </c>
      <c r="J53" s="815"/>
      <c r="K53" s="820"/>
      <c r="L53" s="562" t="str">
        <f>mergeValue(A53) &amp;"."&amp; mergeValue(B53)&amp;"."&amp; mergeValue(C53)&amp;"."&amp; mergeValue(D53)&amp;"."&amp; mergeValue(E53)</f>
        <v>1.1.1.1.1</v>
      </c>
      <c r="M53" s="524" t="s">
        <v>8</v>
      </c>
      <c r="N53" s="615"/>
      <c r="O53" s="1282"/>
      <c r="P53" s="1283"/>
      <c r="Q53" s="1283"/>
      <c r="R53" s="1283"/>
      <c r="S53" s="1283"/>
      <c r="T53" s="1283"/>
      <c r="U53" s="1283"/>
      <c r="V53" s="1284"/>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45.6">
      <c r="A54" s="1279"/>
      <c r="B54" s="1279"/>
      <c r="C54" s="1279"/>
      <c r="D54" s="1279"/>
      <c r="E54" s="1279"/>
      <c r="F54" s="1279">
        <v>1</v>
      </c>
      <c r="G54" s="813"/>
      <c r="H54" s="813"/>
      <c r="I54" s="1279"/>
      <c r="J54" s="1279">
        <v>1</v>
      </c>
      <c r="K54" s="821"/>
      <c r="L54" s="562" t="str">
        <f>mergeValue(A54) &amp;"."&amp; mergeValue(B54)&amp;"."&amp; mergeValue(C54)&amp;"."&amp; mergeValue(D54)&amp;"."&amp; mergeValue(E54)&amp;"."&amp; mergeValue(F54)</f>
        <v>1.1.1.1.1.1</v>
      </c>
      <c r="M54" s="525" t="s">
        <v>9</v>
      </c>
      <c r="N54" s="615"/>
      <c r="O54" s="1282"/>
      <c r="P54" s="1283"/>
      <c r="Q54" s="1283"/>
      <c r="R54" s="1283"/>
      <c r="S54" s="1283"/>
      <c r="T54" s="1283"/>
      <c r="U54" s="1283"/>
      <c r="V54" s="1284"/>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79"/>
      <c r="B55" s="1279"/>
      <c r="C55" s="1279"/>
      <c r="D55" s="1279"/>
      <c r="E55" s="1279"/>
      <c r="F55" s="1279"/>
      <c r="G55" s="813">
        <v>1</v>
      </c>
      <c r="H55" s="813"/>
      <c r="I55" s="1279"/>
      <c r="J55" s="1279"/>
      <c r="K55" s="821">
        <v>1</v>
      </c>
      <c r="L55" s="562" t="str">
        <f>mergeValue(A55) &amp;"."&amp; mergeValue(B55)&amp;"."&amp; mergeValue(C55)&amp;"."&amp; mergeValue(D55)&amp;"."&amp; mergeValue(E55)&amp;"."&amp; mergeValue(F55)&amp;"."&amp; mergeValue(G55)</f>
        <v>1.1.1.1.1.1.1</v>
      </c>
      <c r="M55" s="1016"/>
      <c r="N55" s="615"/>
      <c r="O55" s="532"/>
      <c r="P55" s="532"/>
      <c r="Q55" s="1040"/>
      <c r="R55" s="1286"/>
      <c r="S55" s="1287" t="s">
        <v>83</v>
      </c>
      <c r="T55" s="1286"/>
      <c r="U55" s="1287" t="s">
        <v>83</v>
      </c>
      <c r="V55" s="532"/>
      <c r="W55" s="1297"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79"/>
      <c r="B56" s="1279"/>
      <c r="C56" s="1279"/>
      <c r="D56" s="1279"/>
      <c r="E56" s="1279"/>
      <c r="F56" s="1279"/>
      <c r="G56" s="813"/>
      <c r="H56" s="813"/>
      <c r="I56" s="1279"/>
      <c r="J56" s="1279"/>
      <c r="K56" s="821"/>
      <c r="L56" s="569"/>
      <c r="M56" s="615"/>
      <c r="N56" s="615"/>
      <c r="O56" s="532"/>
      <c r="P56" s="532"/>
      <c r="Q56" s="553" t="str">
        <f>R55 &amp; "-" &amp; T55</f>
        <v>-</v>
      </c>
      <c r="R56" s="1286"/>
      <c r="S56" s="1287"/>
      <c r="T56" s="1286"/>
      <c r="U56" s="1287"/>
      <c r="V56" s="532"/>
      <c r="W56" s="1298"/>
      <c r="X56" s="554"/>
      <c r="Y56" s="558"/>
      <c r="Z56" s="558" t="str">
        <f t="shared" si="1"/>
        <v/>
      </c>
      <c r="AA56" s="558"/>
      <c r="AB56" s="558"/>
      <c r="AC56" s="558"/>
      <c r="AD56" s="554"/>
      <c r="AE56" s="554"/>
      <c r="AF56" s="554"/>
      <c r="AG56" s="554"/>
      <c r="AH56" s="554"/>
      <c r="AI56" s="554"/>
      <c r="AJ56" s="554"/>
    </row>
    <row r="57" spans="1:36" s="493" customFormat="1" ht="15" customHeight="1">
      <c r="A57" s="1279"/>
      <c r="B57" s="1279"/>
      <c r="C57" s="1279"/>
      <c r="D57" s="1279"/>
      <c r="E57" s="1279"/>
      <c r="F57" s="1279"/>
      <c r="G57" s="815"/>
      <c r="H57" s="813"/>
      <c r="I57" s="1279"/>
      <c r="J57" s="1279"/>
      <c r="K57" s="820"/>
      <c r="L57" s="508"/>
      <c r="M57" s="527" t="s">
        <v>24</v>
      </c>
      <c r="N57" s="534"/>
      <c r="O57" s="534"/>
      <c r="P57" s="534"/>
      <c r="Q57" s="534"/>
      <c r="R57" s="534"/>
      <c r="S57" s="534"/>
      <c r="T57" s="534"/>
      <c r="U57" s="534"/>
      <c r="V57" s="530"/>
      <c r="W57" s="1299"/>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79"/>
      <c r="B58" s="1279"/>
      <c r="C58" s="1279"/>
      <c r="D58" s="1279"/>
      <c r="E58" s="1279"/>
      <c r="F58" s="815"/>
      <c r="G58" s="815"/>
      <c r="H58" s="813"/>
      <c r="I58" s="127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79"/>
      <c r="B59" s="1279"/>
      <c r="C59" s="1279"/>
      <c r="D59" s="127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79"/>
      <c r="B60" s="1279"/>
      <c r="C60" s="127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79"/>
      <c r="B61" s="127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7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8">
      <c r="A67" s="1279">
        <v>1</v>
      </c>
      <c r="B67" s="831"/>
      <c r="C67" s="831"/>
      <c r="D67" s="831"/>
      <c r="E67" s="832"/>
      <c r="F67" s="833"/>
      <c r="G67" s="833"/>
      <c r="H67" s="833"/>
      <c r="I67" s="834"/>
      <c r="J67" s="829"/>
      <c r="K67" s="836"/>
      <c r="L67" s="562">
        <f>mergeValue(A67)</f>
        <v>1</v>
      </c>
      <c r="M67" s="610" t="s">
        <v>19</v>
      </c>
      <c r="N67" s="615"/>
      <c r="O67" s="1380"/>
      <c r="P67" s="1381"/>
      <c r="Q67" s="1381"/>
      <c r="R67" s="1381"/>
      <c r="S67" s="1381"/>
      <c r="T67" s="1381"/>
      <c r="U67" s="1381"/>
      <c r="V67" s="1382"/>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34.200000000000003">
      <c r="A68" s="1279"/>
      <c r="B68" s="1279">
        <v>1</v>
      </c>
      <c r="C68" s="831"/>
      <c r="D68" s="831"/>
      <c r="E68" s="833"/>
      <c r="F68" s="833"/>
      <c r="G68" s="833"/>
      <c r="H68" s="833"/>
      <c r="I68" s="828"/>
      <c r="J68" s="827"/>
      <c r="K68" s="830"/>
      <c r="L68" s="562" t="str">
        <f>mergeValue(A68) &amp;"."&amp; mergeValue(B68)</f>
        <v>1.1</v>
      </c>
      <c r="M68" s="516" t="s">
        <v>15</v>
      </c>
      <c r="N68" s="615"/>
      <c r="O68" s="1380"/>
      <c r="P68" s="1381"/>
      <c r="Q68" s="1381"/>
      <c r="R68" s="1381"/>
      <c r="S68" s="1381"/>
      <c r="T68" s="1381"/>
      <c r="U68" s="1381"/>
      <c r="V68" s="1382"/>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8">
      <c r="A69" s="1279"/>
      <c r="B69" s="1279"/>
      <c r="C69" s="1279">
        <v>1</v>
      </c>
      <c r="D69" s="831"/>
      <c r="E69" s="833"/>
      <c r="F69" s="833"/>
      <c r="G69" s="833"/>
      <c r="H69" s="833"/>
      <c r="I69" s="835"/>
      <c r="J69" s="827"/>
      <c r="K69" s="830"/>
      <c r="L69" s="562" t="str">
        <f>mergeValue(A69) &amp;"."&amp; mergeValue(B69)&amp;"."&amp; mergeValue(C69)</f>
        <v>1.1.1</v>
      </c>
      <c r="M69" s="517" t="s">
        <v>7</v>
      </c>
      <c r="N69" s="615"/>
      <c r="O69" s="1380"/>
      <c r="P69" s="1381"/>
      <c r="Q69" s="1381"/>
      <c r="R69" s="1381"/>
      <c r="S69" s="1381"/>
      <c r="T69" s="1381"/>
      <c r="U69" s="1381"/>
      <c r="V69" s="1382"/>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8">
      <c r="A70" s="1279"/>
      <c r="B70" s="1279"/>
      <c r="C70" s="1279"/>
      <c r="D70" s="1279">
        <v>1</v>
      </c>
      <c r="E70" s="833"/>
      <c r="F70" s="833"/>
      <c r="G70" s="833"/>
      <c r="H70" s="833"/>
      <c r="I70" s="835"/>
      <c r="J70" s="827"/>
      <c r="K70" s="830"/>
      <c r="L70" s="562" t="str">
        <f>mergeValue(A70) &amp;"."&amp; mergeValue(B70)&amp;"."&amp; mergeValue(C70)&amp;"."&amp; mergeValue(D70)</f>
        <v>1.1.1.1</v>
      </c>
      <c r="M70" s="518" t="s">
        <v>21</v>
      </c>
      <c r="N70" s="615"/>
      <c r="O70" s="1380"/>
      <c r="P70" s="1381"/>
      <c r="Q70" s="1381"/>
      <c r="R70" s="1381"/>
      <c r="S70" s="1381"/>
      <c r="T70" s="1381"/>
      <c r="U70" s="1381"/>
      <c r="V70" s="1382"/>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9.8">
      <c r="A71" s="1279"/>
      <c r="B71" s="1279"/>
      <c r="C71" s="1279"/>
      <c r="D71" s="1279"/>
      <c r="E71" s="1279">
        <v>1</v>
      </c>
      <c r="F71" s="833"/>
      <c r="G71" s="833"/>
      <c r="H71" s="831">
        <v>1</v>
      </c>
      <c r="I71" s="1279">
        <v>1</v>
      </c>
      <c r="J71" s="833"/>
      <c r="K71" s="838"/>
      <c r="L71" s="562" t="str">
        <f>mergeValue(A71) &amp;"."&amp; mergeValue(B71)&amp;"."&amp; mergeValue(C71)&amp;"."&amp; mergeValue(D71)&amp;"."&amp; mergeValue(E71)</f>
        <v>1.1.1.1.1</v>
      </c>
      <c r="M71" s="524" t="s">
        <v>8</v>
      </c>
      <c r="N71" s="615"/>
      <c r="O71" s="1282"/>
      <c r="P71" s="1283"/>
      <c r="Q71" s="1283"/>
      <c r="R71" s="1283"/>
      <c r="S71" s="1283"/>
      <c r="T71" s="1283"/>
      <c r="U71" s="1283"/>
      <c r="V71" s="1284"/>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45.6">
      <c r="A72" s="1279"/>
      <c r="B72" s="1279"/>
      <c r="C72" s="1279"/>
      <c r="D72" s="1279"/>
      <c r="E72" s="1279"/>
      <c r="F72" s="1279">
        <v>1</v>
      </c>
      <c r="G72" s="831"/>
      <c r="H72" s="831"/>
      <c r="I72" s="1279"/>
      <c r="J72" s="1279">
        <v>1</v>
      </c>
      <c r="K72" s="839"/>
      <c r="L72" s="562" t="str">
        <f>mergeValue(A72) &amp;"."&amp; mergeValue(B72)&amp;"."&amp; mergeValue(C72)&amp;"."&amp; mergeValue(D72)&amp;"."&amp; mergeValue(E72)&amp;"."&amp; mergeValue(F72)</f>
        <v>1.1.1.1.1.1</v>
      </c>
      <c r="M72" s="525" t="s">
        <v>9</v>
      </c>
      <c r="N72" s="615"/>
      <c r="O72" s="1282"/>
      <c r="P72" s="1283"/>
      <c r="Q72" s="1283"/>
      <c r="R72" s="1283"/>
      <c r="S72" s="1283"/>
      <c r="T72" s="1283"/>
      <c r="U72" s="1283"/>
      <c r="V72" s="1284"/>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79"/>
      <c r="B73" s="1279"/>
      <c r="C73" s="1279"/>
      <c r="D73" s="1279"/>
      <c r="E73" s="1279"/>
      <c r="F73" s="1279"/>
      <c r="G73" s="831">
        <v>1</v>
      </c>
      <c r="H73" s="831"/>
      <c r="I73" s="1279"/>
      <c r="J73" s="1279"/>
      <c r="K73" s="839">
        <v>1</v>
      </c>
      <c r="L73" s="562" t="str">
        <f>mergeValue(A73) &amp;"."&amp; mergeValue(B73)&amp;"."&amp; mergeValue(C73)&amp;"."&amp; mergeValue(D73)&amp;"."&amp; mergeValue(E73)&amp;"."&amp; mergeValue(F73)&amp;"."&amp; mergeValue(G73)</f>
        <v>1.1.1.1.1.1.1</v>
      </c>
      <c r="M73" s="1016"/>
      <c r="N73" s="615"/>
      <c r="O73" s="532"/>
      <c r="P73" s="532"/>
      <c r="Q73" s="1040"/>
      <c r="R73" s="1286"/>
      <c r="S73" s="1287" t="s">
        <v>83</v>
      </c>
      <c r="T73" s="1286"/>
      <c r="U73" s="1287" t="s">
        <v>83</v>
      </c>
      <c r="V73" s="532"/>
      <c r="W73" s="1297"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79"/>
      <c r="B74" s="1279"/>
      <c r="C74" s="1279"/>
      <c r="D74" s="1279"/>
      <c r="E74" s="1279"/>
      <c r="F74" s="1279"/>
      <c r="G74" s="831"/>
      <c r="H74" s="831"/>
      <c r="I74" s="1279"/>
      <c r="J74" s="1279"/>
      <c r="K74" s="839"/>
      <c r="L74" s="569"/>
      <c r="M74" s="615"/>
      <c r="N74" s="615"/>
      <c r="O74" s="532"/>
      <c r="P74" s="532"/>
      <c r="Q74" s="553" t="str">
        <f>R73 &amp; "-" &amp; T73</f>
        <v>-</v>
      </c>
      <c r="R74" s="1286"/>
      <c r="S74" s="1287"/>
      <c r="T74" s="1286"/>
      <c r="U74" s="1287"/>
      <c r="V74" s="532"/>
      <c r="W74" s="1298"/>
      <c r="X74" s="554"/>
      <c r="Y74" s="558"/>
      <c r="Z74" s="558" t="str">
        <f t="shared" si="2"/>
        <v/>
      </c>
      <c r="AA74" s="558"/>
      <c r="AB74" s="558"/>
      <c r="AC74" s="558"/>
      <c r="AD74" s="554"/>
      <c r="AE74" s="554"/>
      <c r="AF74" s="554"/>
      <c r="AG74" s="554"/>
      <c r="AH74" s="554"/>
      <c r="AI74" s="554"/>
      <c r="AJ74" s="554"/>
    </row>
    <row r="75" spans="1:36" s="493" customFormat="1" ht="15" customHeight="1">
      <c r="A75" s="1279"/>
      <c r="B75" s="1279"/>
      <c r="C75" s="1279"/>
      <c r="D75" s="1279"/>
      <c r="E75" s="1279"/>
      <c r="F75" s="1279"/>
      <c r="G75" s="833"/>
      <c r="H75" s="831"/>
      <c r="I75" s="1279"/>
      <c r="J75" s="1279"/>
      <c r="K75" s="838"/>
      <c r="L75" s="508"/>
      <c r="M75" s="527" t="s">
        <v>24</v>
      </c>
      <c r="N75" s="534"/>
      <c r="O75" s="534"/>
      <c r="P75" s="534"/>
      <c r="Q75" s="534"/>
      <c r="R75" s="534"/>
      <c r="S75" s="534"/>
      <c r="T75" s="534"/>
      <c r="U75" s="534"/>
      <c r="V75" s="530"/>
      <c r="W75" s="1299"/>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79"/>
      <c r="B76" s="1279"/>
      <c r="C76" s="1279"/>
      <c r="D76" s="1279"/>
      <c r="E76" s="1279"/>
      <c r="F76" s="833"/>
      <c r="G76" s="833"/>
      <c r="H76" s="831"/>
      <c r="I76" s="127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79"/>
      <c r="B77" s="1279"/>
      <c r="C77" s="1279"/>
      <c r="D77" s="127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79"/>
      <c r="B78" s="1279"/>
      <c r="C78" s="127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79"/>
      <c r="B79" s="127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7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8">
      <c r="A85" s="1279">
        <v>1</v>
      </c>
      <c r="B85" s="867"/>
      <c r="C85" s="867"/>
      <c r="D85" s="867"/>
      <c r="E85" s="868"/>
      <c r="F85" s="869"/>
      <c r="G85" s="867"/>
      <c r="H85" s="867"/>
      <c r="I85" s="870"/>
      <c r="J85" s="865"/>
      <c r="K85" s="874">
        <v>1</v>
      </c>
      <c r="L85" s="562">
        <f>mergeValue(A85)</f>
        <v>1</v>
      </c>
      <c r="M85" s="610" t="s">
        <v>19</v>
      </c>
      <c r="N85" s="549"/>
      <c r="O85" s="1377"/>
      <c r="P85" s="1378"/>
      <c r="Q85" s="1378"/>
      <c r="R85" s="1378"/>
      <c r="S85" s="1378"/>
      <c r="T85" s="1378"/>
      <c r="U85" s="1378"/>
      <c r="V85" s="1379"/>
      <c r="W85" s="1129" t="s">
        <v>718</v>
      </c>
      <c r="X85" s="554"/>
      <c r="Y85" s="554"/>
      <c r="Z85" s="554"/>
      <c r="AA85" s="554"/>
      <c r="AB85" s="554"/>
      <c r="AC85" s="554"/>
      <c r="AD85" s="554"/>
      <c r="AE85" s="554"/>
      <c r="AF85" s="554"/>
      <c r="AG85" s="554"/>
      <c r="AH85" s="554"/>
      <c r="AI85" s="554"/>
    </row>
    <row r="86" spans="1:36" s="493" customFormat="1" ht="34.200000000000003">
      <c r="A86" s="1279"/>
      <c r="B86" s="1279">
        <v>1</v>
      </c>
      <c r="C86" s="867"/>
      <c r="D86" s="867"/>
      <c r="E86" s="869"/>
      <c r="F86" s="869"/>
      <c r="G86" s="867"/>
      <c r="H86" s="867"/>
      <c r="I86" s="864"/>
      <c r="J86" s="863"/>
      <c r="K86" s="874">
        <v>1</v>
      </c>
      <c r="L86" s="562" t="str">
        <f>mergeValue(A86) &amp;"."&amp; mergeValue(B86)</f>
        <v>1.1</v>
      </c>
      <c r="M86" s="516" t="s">
        <v>15</v>
      </c>
      <c r="N86" s="549"/>
      <c r="O86" s="1377"/>
      <c r="P86" s="1378"/>
      <c r="Q86" s="1378"/>
      <c r="R86" s="1378"/>
      <c r="S86" s="1378"/>
      <c r="T86" s="1378"/>
      <c r="U86" s="1378"/>
      <c r="V86" s="1379"/>
      <c r="W86" s="1129" t="s">
        <v>459</v>
      </c>
      <c r="X86" s="554"/>
      <c r="Y86" s="554"/>
      <c r="Z86" s="554"/>
      <c r="AA86" s="554"/>
      <c r="AB86" s="554"/>
      <c r="AC86" s="554"/>
      <c r="AD86" s="554"/>
      <c r="AE86" s="554"/>
      <c r="AF86" s="554"/>
      <c r="AG86" s="554"/>
      <c r="AH86" s="554"/>
      <c r="AI86" s="554"/>
    </row>
    <row r="87" spans="1:36" s="493" customFormat="1" ht="22.8">
      <c r="A87" s="1279"/>
      <c r="B87" s="1279"/>
      <c r="C87" s="1279">
        <v>1</v>
      </c>
      <c r="D87" s="867"/>
      <c r="E87" s="869"/>
      <c r="F87" s="869"/>
      <c r="G87" s="867"/>
      <c r="H87" s="867"/>
      <c r="I87" s="871"/>
      <c r="J87" s="863"/>
      <c r="K87" s="874">
        <v>1</v>
      </c>
      <c r="L87" s="562" t="str">
        <f>mergeValue(A87) &amp;"."&amp; mergeValue(B87)&amp;"."&amp; mergeValue(C87)</f>
        <v>1.1.1</v>
      </c>
      <c r="M87" s="517" t="s">
        <v>7</v>
      </c>
      <c r="N87" s="549"/>
      <c r="O87" s="1377"/>
      <c r="P87" s="1378"/>
      <c r="Q87" s="1378"/>
      <c r="R87" s="1378"/>
      <c r="S87" s="1378"/>
      <c r="T87" s="1378"/>
      <c r="U87" s="1378"/>
      <c r="V87" s="1379"/>
      <c r="W87" s="1129" t="s">
        <v>600</v>
      </c>
      <c r="X87" s="554"/>
      <c r="Y87" s="554"/>
      <c r="Z87" s="554"/>
      <c r="AA87" s="554"/>
      <c r="AB87" s="554"/>
      <c r="AC87" s="554"/>
      <c r="AD87" s="554"/>
      <c r="AE87" s="554"/>
      <c r="AF87" s="554"/>
      <c r="AG87" s="554"/>
      <c r="AH87" s="554"/>
      <c r="AI87" s="554"/>
    </row>
    <row r="88" spans="1:36" s="493" customFormat="1" ht="22.8">
      <c r="A88" s="1279"/>
      <c r="B88" s="1279"/>
      <c r="C88" s="1279"/>
      <c r="D88" s="1279">
        <v>1</v>
      </c>
      <c r="E88" s="869"/>
      <c r="F88" s="869"/>
      <c r="G88" s="867"/>
      <c r="H88" s="867"/>
      <c r="I88" s="1279">
        <v>1</v>
      </c>
      <c r="J88" s="863"/>
      <c r="K88" s="874">
        <v>1</v>
      </c>
      <c r="L88" s="562" t="str">
        <f>mergeValue(A88) &amp;"."&amp; mergeValue(B88)&amp;"."&amp; mergeValue(C88)&amp;"."&amp; mergeValue(D88)</f>
        <v>1.1.1.1</v>
      </c>
      <c r="M88" s="518" t="s">
        <v>21</v>
      </c>
      <c r="N88" s="549"/>
      <c r="O88" s="1377"/>
      <c r="P88" s="1378"/>
      <c r="Q88" s="1378"/>
      <c r="R88" s="1378"/>
      <c r="S88" s="1378"/>
      <c r="T88" s="1378"/>
      <c r="U88" s="1378"/>
      <c r="V88" s="1379"/>
      <c r="W88" s="1129" t="s">
        <v>601</v>
      </c>
      <c r="X88" s="554"/>
      <c r="Y88" s="554"/>
      <c r="Z88" s="554"/>
      <c r="AA88" s="554"/>
      <c r="AB88" s="554"/>
      <c r="AC88" s="554"/>
      <c r="AD88" s="554"/>
      <c r="AE88" s="554"/>
      <c r="AF88" s="554"/>
      <c r="AG88" s="554"/>
      <c r="AH88" s="554"/>
      <c r="AI88" s="554"/>
    </row>
    <row r="89" spans="1:36" s="493" customFormat="1" ht="11.25" hidden="1" customHeight="1">
      <c r="A89" s="1279"/>
      <c r="B89" s="1279"/>
      <c r="C89" s="1279"/>
      <c r="D89" s="1279"/>
      <c r="E89" s="1279">
        <v>1</v>
      </c>
      <c r="F89" s="869"/>
      <c r="G89" s="867"/>
      <c r="H89" s="867"/>
      <c r="I89" s="1279"/>
      <c r="J89" s="869"/>
      <c r="K89" s="874">
        <v>1</v>
      </c>
      <c r="L89" s="562"/>
      <c r="M89" s="524"/>
      <c r="N89" s="550"/>
      <c r="O89" s="1383"/>
      <c r="P89" s="1384"/>
      <c r="Q89" s="1384"/>
      <c r="R89" s="1384"/>
      <c r="S89" s="1384"/>
      <c r="T89" s="1384"/>
      <c r="U89" s="1384"/>
      <c r="V89" s="1385"/>
      <c r="W89" s="1090"/>
      <c r="X89" s="554"/>
      <c r="Y89" s="554"/>
      <c r="Z89" s="554"/>
      <c r="AA89" s="554"/>
      <c r="AB89" s="554"/>
      <c r="AC89" s="554"/>
      <c r="AD89" s="554"/>
      <c r="AE89" s="554"/>
      <c r="AF89" s="554"/>
      <c r="AG89" s="554"/>
      <c r="AH89" s="554"/>
      <c r="AI89" s="554"/>
    </row>
    <row r="90" spans="1:36" s="493" customFormat="1" ht="45.6">
      <c r="A90" s="1279"/>
      <c r="B90" s="1279"/>
      <c r="C90" s="1279"/>
      <c r="D90" s="1279"/>
      <c r="E90" s="1279"/>
      <c r="F90" s="1279">
        <v>1</v>
      </c>
      <c r="G90" s="867"/>
      <c r="H90" s="867"/>
      <c r="I90" s="1279"/>
      <c r="J90" s="1324"/>
      <c r="K90" s="874">
        <v>1</v>
      </c>
      <c r="L90" s="562" t="str">
        <f>mergeValue(A90) &amp;"."&amp; mergeValue(B90)&amp;"."&amp; mergeValue(C90)&amp;"."&amp; mergeValue(D90)&amp;"."&amp;  mergeValue(F90)</f>
        <v>1.1.1.1.1</v>
      </c>
      <c r="M90" s="524" t="s">
        <v>9</v>
      </c>
      <c r="N90" s="550"/>
      <c r="O90" s="1282"/>
      <c r="P90" s="1283"/>
      <c r="Q90" s="1283"/>
      <c r="R90" s="1283"/>
      <c r="S90" s="1283"/>
      <c r="T90" s="1283"/>
      <c r="U90" s="1283"/>
      <c r="V90" s="1284"/>
      <c r="W90" s="1129" t="s">
        <v>720</v>
      </c>
      <c r="X90" s="554"/>
      <c r="Y90" s="558" t="str">
        <f>strCheckUnique(Z90:Z93)</f>
        <v/>
      </c>
      <c r="Z90" s="554"/>
      <c r="AA90" s="558"/>
      <c r="AB90" s="554"/>
      <c r="AC90" s="554"/>
      <c r="AD90" s="554"/>
      <c r="AE90" s="554"/>
      <c r="AF90" s="554"/>
      <c r="AG90" s="554"/>
      <c r="AH90" s="554"/>
      <c r="AI90" s="554"/>
    </row>
    <row r="91" spans="1:36" s="493" customFormat="1" ht="99" customHeight="1">
      <c r="A91" s="1279"/>
      <c r="B91" s="1279"/>
      <c r="C91" s="1279"/>
      <c r="D91" s="1279"/>
      <c r="E91" s="1279"/>
      <c r="F91" s="1279"/>
      <c r="G91" s="867">
        <v>1</v>
      </c>
      <c r="H91" s="867"/>
      <c r="I91" s="1279"/>
      <c r="J91" s="1324"/>
      <c r="K91" s="866"/>
      <c r="L91" s="562" t="str">
        <f>mergeValue(A91) &amp;"."&amp; mergeValue(B91)&amp;"."&amp; mergeValue(C91)&amp;"."&amp; mergeValue(D91)&amp;"."&amp;  mergeValue(F91)&amp;"."&amp;  mergeValue(G91)</f>
        <v>1.1.1.1.1.1</v>
      </c>
      <c r="M91" s="1016"/>
      <c r="N91" s="555"/>
      <c r="O91" s="532"/>
      <c r="P91" s="532"/>
      <c r="Q91" s="532"/>
      <c r="R91" s="1285"/>
      <c r="S91" s="1287" t="s">
        <v>83</v>
      </c>
      <c r="T91" s="1285"/>
      <c r="U91" s="1287" t="s">
        <v>83</v>
      </c>
      <c r="V91" s="507"/>
      <c r="W91" s="1297"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79"/>
      <c r="B92" s="1279"/>
      <c r="C92" s="1279"/>
      <c r="D92" s="1279"/>
      <c r="E92" s="1279"/>
      <c r="F92" s="1279"/>
      <c r="G92" s="867"/>
      <c r="H92" s="867"/>
      <c r="I92" s="1279"/>
      <c r="J92" s="1324"/>
      <c r="K92" s="874">
        <v>1</v>
      </c>
      <c r="L92" s="569"/>
      <c r="M92" s="615"/>
      <c r="N92" s="555"/>
      <c r="O92" s="532"/>
      <c r="P92" s="532"/>
      <c r="Q92" s="553" t="str">
        <f>R91 &amp; "-" &amp; T91</f>
        <v>-</v>
      </c>
      <c r="R92" s="1285"/>
      <c r="S92" s="1287"/>
      <c r="T92" s="1285"/>
      <c r="U92" s="1287"/>
      <c r="V92" s="507"/>
      <c r="W92" s="1298"/>
      <c r="X92" s="554"/>
      <c r="Y92" s="558"/>
      <c r="Z92" s="558"/>
      <c r="AA92" s="558"/>
      <c r="AB92" s="558"/>
      <c r="AC92" s="558"/>
      <c r="AD92" s="554"/>
      <c r="AE92" s="554"/>
      <c r="AF92" s="554"/>
      <c r="AG92" s="554"/>
      <c r="AH92" s="554"/>
      <c r="AI92" s="554"/>
    </row>
    <row r="93" spans="1:36" s="492" customFormat="1" ht="15" customHeight="1">
      <c r="A93" s="1279"/>
      <c r="B93" s="1279"/>
      <c r="C93" s="1279"/>
      <c r="D93" s="1279"/>
      <c r="E93" s="1279"/>
      <c r="F93" s="1279"/>
      <c r="G93" s="867"/>
      <c r="H93" s="867"/>
      <c r="I93" s="1279"/>
      <c r="J93" s="1324"/>
      <c r="K93" s="874">
        <v>1</v>
      </c>
      <c r="L93" s="508"/>
      <c r="M93" s="526" t="s">
        <v>24</v>
      </c>
      <c r="N93" s="521"/>
      <c r="O93" s="515"/>
      <c r="P93" s="515"/>
      <c r="Q93" s="515"/>
      <c r="R93" s="542"/>
      <c r="S93" s="534"/>
      <c r="T93" s="533"/>
      <c r="U93" s="521"/>
      <c r="V93" s="530"/>
      <c r="W93" s="1299"/>
      <c r="X93" s="556"/>
      <c r="Y93" s="556"/>
      <c r="Z93" s="556"/>
      <c r="AA93" s="556"/>
      <c r="AB93" s="556"/>
      <c r="AC93" s="556"/>
      <c r="AD93" s="556"/>
      <c r="AE93" s="556"/>
      <c r="AF93" s="556"/>
      <c r="AG93" s="556"/>
      <c r="AH93" s="556"/>
      <c r="AI93" s="556"/>
    </row>
    <row r="94" spans="1:36" s="492" customFormat="1" ht="15" customHeight="1">
      <c r="A94" s="1279"/>
      <c r="B94" s="1279"/>
      <c r="C94" s="1279"/>
      <c r="D94" s="1279"/>
      <c r="E94" s="1279"/>
      <c r="F94" s="869"/>
      <c r="G94" s="869"/>
      <c r="H94" s="867"/>
      <c r="I94" s="127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79"/>
      <c r="B95" s="1279"/>
      <c r="C95" s="1279"/>
      <c r="D95" s="1279"/>
      <c r="E95" s="869"/>
      <c r="F95" s="869"/>
      <c r="G95" s="869"/>
      <c r="H95" s="867"/>
      <c r="I95" s="127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79"/>
      <c r="B96" s="1279"/>
      <c r="C96" s="127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79"/>
      <c r="B97" s="127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7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8">
      <c r="A103" s="1279">
        <v>1</v>
      </c>
      <c r="B103" s="1026"/>
      <c r="C103" s="1026"/>
      <c r="D103" s="1026"/>
      <c r="E103" s="1027"/>
      <c r="F103" s="1028"/>
      <c r="G103" s="1026"/>
      <c r="H103" s="1026"/>
      <c r="I103" s="1007"/>
      <c r="J103" s="1012"/>
      <c r="K103" s="1012"/>
      <c r="L103" s="562">
        <f>mergeValue(A103)</f>
        <v>1</v>
      </c>
      <c r="M103" s="610" t="s">
        <v>19</v>
      </c>
      <c r="N103" s="549"/>
      <c r="O103" s="1377"/>
      <c r="P103" s="1378"/>
      <c r="Q103" s="1378"/>
      <c r="R103" s="1378"/>
      <c r="S103" s="1378"/>
      <c r="T103" s="1378"/>
      <c r="U103" s="1378"/>
      <c r="V103" s="1378"/>
      <c r="W103" s="1378"/>
      <c r="X103" s="1378"/>
      <c r="Y103" s="1378"/>
      <c r="Z103" s="1378"/>
      <c r="AA103" s="1379"/>
      <c r="AB103" s="1129" t="s">
        <v>718</v>
      </c>
      <c r="AC103" s="554"/>
      <c r="AD103" s="554"/>
      <c r="AE103" s="554"/>
      <c r="AF103" s="554"/>
      <c r="AG103" s="554"/>
      <c r="AH103" s="554"/>
      <c r="AI103" s="554"/>
      <c r="AJ103" s="554"/>
      <c r="AK103" s="554"/>
      <c r="AL103" s="554"/>
      <c r="AM103" s="554"/>
      <c r="AN103" s="554"/>
    </row>
    <row r="104" spans="1:40" s="493" customFormat="1" ht="34.200000000000003">
      <c r="A104" s="1279"/>
      <c r="B104" s="1279">
        <v>1</v>
      </c>
      <c r="C104" s="1026"/>
      <c r="D104" s="1026"/>
      <c r="E104" s="1028"/>
      <c r="F104" s="1028"/>
      <c r="G104" s="1026"/>
      <c r="H104" s="1026"/>
      <c r="I104" s="1014"/>
      <c r="J104" s="1009"/>
      <c r="K104" s="1008"/>
      <c r="L104" s="562" t="str">
        <f>mergeValue(A104) &amp;"."&amp; mergeValue(B104)</f>
        <v>1.1</v>
      </c>
      <c r="M104" s="516" t="s">
        <v>15</v>
      </c>
      <c r="N104" s="549"/>
      <c r="O104" s="1377"/>
      <c r="P104" s="1378"/>
      <c r="Q104" s="1378"/>
      <c r="R104" s="1378"/>
      <c r="S104" s="1378"/>
      <c r="T104" s="1378"/>
      <c r="U104" s="1378"/>
      <c r="V104" s="1378"/>
      <c r="W104" s="1378"/>
      <c r="X104" s="1378"/>
      <c r="Y104" s="1378"/>
      <c r="Z104" s="1378"/>
      <c r="AA104" s="1379"/>
      <c r="AB104" s="1129" t="s">
        <v>459</v>
      </c>
      <c r="AC104" s="554"/>
      <c r="AD104" s="554"/>
      <c r="AE104" s="554"/>
      <c r="AF104" s="554"/>
      <c r="AG104" s="554"/>
      <c r="AH104" s="554"/>
      <c r="AI104" s="554"/>
      <c r="AJ104" s="554"/>
      <c r="AK104" s="554"/>
      <c r="AL104" s="554"/>
      <c r="AM104" s="554"/>
      <c r="AN104" s="554"/>
    </row>
    <row r="105" spans="1:40" s="493" customFormat="1" ht="22.8">
      <c r="A105" s="1279"/>
      <c r="B105" s="1279"/>
      <c r="C105" s="1279">
        <v>1</v>
      </c>
      <c r="D105" s="1026"/>
      <c r="E105" s="1028"/>
      <c r="F105" s="1028"/>
      <c r="G105" s="1026"/>
      <c r="H105" s="1026"/>
      <c r="I105" s="1014"/>
      <c r="J105" s="1009"/>
      <c r="K105" s="1008"/>
      <c r="L105" s="562" t="str">
        <f>mergeValue(A105) &amp;"."&amp; mergeValue(B105)&amp;"."&amp; mergeValue(C105)</f>
        <v>1.1.1</v>
      </c>
      <c r="M105" s="517" t="s">
        <v>7</v>
      </c>
      <c r="N105" s="549"/>
      <c r="O105" s="1377"/>
      <c r="P105" s="1378"/>
      <c r="Q105" s="1378"/>
      <c r="R105" s="1378"/>
      <c r="S105" s="1378"/>
      <c r="T105" s="1378"/>
      <c r="U105" s="1378"/>
      <c r="V105" s="1378"/>
      <c r="W105" s="1378"/>
      <c r="X105" s="1378"/>
      <c r="Y105" s="1378"/>
      <c r="Z105" s="1378"/>
      <c r="AA105" s="1379"/>
      <c r="AB105" s="1129" t="s">
        <v>600</v>
      </c>
      <c r="AC105" s="554"/>
      <c r="AD105" s="554"/>
      <c r="AE105" s="554"/>
      <c r="AF105" s="554"/>
      <c r="AG105" s="554"/>
      <c r="AH105" s="554"/>
      <c r="AI105" s="554"/>
      <c r="AJ105" s="554"/>
      <c r="AK105" s="554"/>
      <c r="AL105" s="554"/>
      <c r="AM105" s="554"/>
      <c r="AN105" s="554"/>
    </row>
    <row r="106" spans="1:40" s="493" customFormat="1" ht="22.8">
      <c r="A106" s="1279"/>
      <c r="B106" s="1279"/>
      <c r="C106" s="1279"/>
      <c r="D106" s="1279">
        <v>1</v>
      </c>
      <c r="E106" s="1028"/>
      <c r="F106" s="1028"/>
      <c r="G106" s="1026"/>
      <c r="H106" s="1026"/>
      <c r="I106" s="1014"/>
      <c r="J106" s="1009"/>
      <c r="K106" s="1008"/>
      <c r="L106" s="562" t="str">
        <f>mergeValue(A106) &amp;"."&amp; mergeValue(B106)&amp;"."&amp; mergeValue(C106)&amp;"."&amp; mergeValue(D106)</f>
        <v>1.1.1.1</v>
      </c>
      <c r="M106" s="518" t="s">
        <v>21</v>
      </c>
      <c r="N106" s="549"/>
      <c r="O106" s="1377"/>
      <c r="P106" s="1378"/>
      <c r="Q106" s="1378"/>
      <c r="R106" s="1378"/>
      <c r="S106" s="1378"/>
      <c r="T106" s="1378"/>
      <c r="U106" s="1378"/>
      <c r="V106" s="1378"/>
      <c r="W106" s="1378"/>
      <c r="X106" s="1378"/>
      <c r="Y106" s="1378"/>
      <c r="Z106" s="1378"/>
      <c r="AA106" s="1379"/>
      <c r="AB106" s="1129" t="s">
        <v>601</v>
      </c>
      <c r="AC106" s="554"/>
      <c r="AD106" s="554"/>
      <c r="AE106" s="554"/>
      <c r="AF106" s="554"/>
      <c r="AG106" s="554"/>
      <c r="AH106" s="554"/>
      <c r="AI106" s="554"/>
      <c r="AJ106" s="554"/>
      <c r="AK106" s="554"/>
      <c r="AL106" s="554"/>
      <c r="AM106" s="554"/>
      <c r="AN106" s="554"/>
    </row>
    <row r="107" spans="1:40" s="493" customFormat="1" ht="13.8" hidden="1">
      <c r="A107" s="1279"/>
      <c r="B107" s="1279"/>
      <c r="C107" s="1279"/>
      <c r="D107" s="1279"/>
      <c r="E107" s="1279">
        <v>1</v>
      </c>
      <c r="F107" s="1028"/>
      <c r="G107" s="1026"/>
      <c r="H107" s="1026"/>
      <c r="I107" s="1013"/>
      <c r="J107" s="1009"/>
      <c r="K107" s="1008"/>
      <c r="L107" s="562"/>
      <c r="M107" s="524"/>
      <c r="N107" s="550"/>
      <c r="O107" s="1383"/>
      <c r="P107" s="1384"/>
      <c r="Q107" s="1384"/>
      <c r="R107" s="1384"/>
      <c r="S107" s="1384"/>
      <c r="T107" s="1384"/>
      <c r="U107" s="1384"/>
      <c r="V107" s="1384"/>
      <c r="W107" s="1384"/>
      <c r="X107" s="1384"/>
      <c r="Y107" s="1384"/>
      <c r="Z107" s="1384"/>
      <c r="AA107" s="1385"/>
      <c r="AB107" s="1129"/>
      <c r="AC107" s="554"/>
      <c r="AD107" s="554"/>
      <c r="AE107" s="554"/>
      <c r="AF107" s="554"/>
      <c r="AG107" s="554"/>
      <c r="AH107" s="554"/>
      <c r="AI107" s="554"/>
      <c r="AJ107" s="554"/>
      <c r="AK107" s="554"/>
      <c r="AL107" s="554"/>
      <c r="AM107" s="554"/>
      <c r="AN107" s="554"/>
    </row>
    <row r="108" spans="1:40" s="493" customFormat="1" ht="45.6">
      <c r="A108" s="1279"/>
      <c r="B108" s="1279"/>
      <c r="C108" s="1279"/>
      <c r="D108" s="1279"/>
      <c r="E108" s="1279"/>
      <c r="F108" s="1279">
        <v>1</v>
      </c>
      <c r="G108" s="1026"/>
      <c r="H108" s="1026"/>
      <c r="I108" s="1329"/>
      <c r="J108" s="1009"/>
      <c r="K108" s="1008"/>
      <c r="L108" s="562" t="str">
        <f>mergeValue(A108) &amp;"."&amp; mergeValue(B108)&amp;"."&amp; mergeValue(C108)&amp;"."&amp; mergeValue(D108)&amp;"."&amp; mergeValue(F108)</f>
        <v>1.1.1.1.1</v>
      </c>
      <c r="M108" s="525" t="s">
        <v>9</v>
      </c>
      <c r="N108" s="550"/>
      <c r="O108" s="1282"/>
      <c r="P108" s="1283"/>
      <c r="Q108" s="1283"/>
      <c r="R108" s="1283"/>
      <c r="S108" s="1283"/>
      <c r="T108" s="1283"/>
      <c r="U108" s="1283"/>
      <c r="V108" s="1283"/>
      <c r="W108" s="1283"/>
      <c r="X108" s="1283"/>
      <c r="Y108" s="1283"/>
      <c r="Z108" s="1283"/>
      <c r="AA108" s="1284"/>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79"/>
      <c r="B109" s="1279"/>
      <c r="C109" s="1279"/>
      <c r="D109" s="1279"/>
      <c r="E109" s="1279"/>
      <c r="F109" s="1279"/>
      <c r="G109" s="1279">
        <v>1</v>
      </c>
      <c r="H109" s="1026"/>
      <c r="I109" s="1329"/>
      <c r="J109" s="1330"/>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5"/>
      <c r="X109" s="1287" t="s">
        <v>83</v>
      </c>
      <c r="Y109" s="1285"/>
      <c r="Z109" s="1287"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 customHeight="1">
      <c r="A110" s="1279"/>
      <c r="B110" s="1279"/>
      <c r="C110" s="1279"/>
      <c r="D110" s="1279"/>
      <c r="E110" s="1279"/>
      <c r="F110" s="1279"/>
      <c r="G110" s="1279"/>
      <c r="H110" s="1026">
        <v>1</v>
      </c>
      <c r="I110" s="1329"/>
      <c r="J110" s="1330"/>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5"/>
      <c r="X110" s="1287"/>
      <c r="Y110" s="1285"/>
      <c r="Z110" s="1287"/>
      <c r="AA110" s="637"/>
      <c r="AB110" s="1297" t="s">
        <v>739</v>
      </c>
      <c r="AC110" s="554" t="str">
        <f>strCheckDate(O110:AA110)</f>
        <v/>
      </c>
      <c r="AD110" s="554"/>
      <c r="AE110" s="554"/>
      <c r="AF110" s="558"/>
      <c r="AG110" s="554"/>
      <c r="AH110" s="554"/>
      <c r="AI110" s="554"/>
      <c r="AJ110" s="554"/>
      <c r="AK110" s="554"/>
      <c r="AL110" s="554"/>
      <c r="AM110" s="554"/>
      <c r="AN110" s="554"/>
    </row>
    <row r="111" spans="1:40" s="493" customFormat="1" ht="13.8" hidden="1">
      <c r="A111" s="1279"/>
      <c r="B111" s="1279"/>
      <c r="C111" s="1279"/>
      <c r="D111" s="1279"/>
      <c r="E111" s="1279"/>
      <c r="F111" s="1279"/>
      <c r="G111" s="1279"/>
      <c r="H111" s="1026"/>
      <c r="I111" s="1329"/>
      <c r="J111" s="1330"/>
      <c r="K111" s="1015"/>
      <c r="L111" s="569"/>
      <c r="M111" s="615"/>
      <c r="N111" s="615"/>
      <c r="O111" s="532"/>
      <c r="P111" s="463"/>
      <c r="Q111" s="463"/>
      <c r="R111" s="463"/>
      <c r="S111" s="463"/>
      <c r="T111" s="463"/>
      <c r="U111" s="529"/>
      <c r="V111" s="553"/>
      <c r="W111" s="1286"/>
      <c r="X111" s="1287"/>
      <c r="Y111" s="1286"/>
      <c r="Z111" s="1287"/>
      <c r="AA111" s="507"/>
      <c r="AB111" s="1298"/>
      <c r="AC111" s="554"/>
      <c r="AD111" s="554"/>
      <c r="AE111" s="554"/>
      <c r="AF111" s="558">
        <f ca="1">OFFSET(AF111,-1,0)</f>
        <v>0</v>
      </c>
      <c r="AG111" s="554"/>
      <c r="AH111" s="554"/>
      <c r="AI111" s="554"/>
      <c r="AJ111" s="554"/>
      <c r="AK111" s="554"/>
      <c r="AL111" s="554"/>
      <c r="AM111" s="554"/>
      <c r="AN111" s="554"/>
    </row>
    <row r="112" spans="1:40" s="492" customFormat="1" ht="15" customHeight="1">
      <c r="A112" s="1279"/>
      <c r="B112" s="1279"/>
      <c r="C112" s="1279"/>
      <c r="D112" s="1279"/>
      <c r="E112" s="1279"/>
      <c r="F112" s="1279"/>
      <c r="G112" s="1279"/>
      <c r="H112" s="1026"/>
      <c r="I112" s="1329"/>
      <c r="J112" s="1330"/>
      <c r="K112" s="1017"/>
      <c r="L112" s="508"/>
      <c r="M112" s="527" t="s">
        <v>40</v>
      </c>
      <c r="N112" s="521"/>
      <c r="O112" s="515"/>
      <c r="P112" s="515"/>
      <c r="Q112" s="515"/>
      <c r="R112" s="515"/>
      <c r="S112" s="515"/>
      <c r="T112" s="515"/>
      <c r="U112" s="515"/>
      <c r="V112" s="515"/>
      <c r="W112" s="533"/>
      <c r="X112" s="534"/>
      <c r="Y112" s="533"/>
      <c r="Z112" s="521"/>
      <c r="AA112" s="530"/>
      <c r="AB112" s="1299"/>
      <c r="AC112" s="556"/>
      <c r="AD112" s="556"/>
      <c r="AE112" s="556"/>
      <c r="AF112" s="556"/>
      <c r="AG112" s="556"/>
      <c r="AH112" s="556"/>
      <c r="AI112" s="556"/>
      <c r="AJ112" s="556"/>
      <c r="AK112" s="556"/>
      <c r="AL112" s="556"/>
      <c r="AM112" s="556"/>
      <c r="AN112" s="556"/>
    </row>
    <row r="113" spans="1:40" s="492" customFormat="1" ht="15" customHeight="1">
      <c r="A113" s="1279"/>
      <c r="B113" s="1279"/>
      <c r="C113" s="1279"/>
      <c r="D113" s="1279"/>
      <c r="E113" s="1279"/>
      <c r="F113" s="1279"/>
      <c r="G113" s="1026"/>
      <c r="H113" s="1026"/>
      <c r="I113" s="1329"/>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79"/>
      <c r="B114" s="1279"/>
      <c r="C114" s="1279"/>
      <c r="D114" s="1279"/>
      <c r="E114" s="127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3.8" hidden="1">
      <c r="A115" s="1279"/>
      <c r="B115" s="1279"/>
      <c r="C115" s="1279"/>
      <c r="D115" s="127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79"/>
      <c r="B116" s="1279"/>
      <c r="C116" s="127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79"/>
      <c r="B117" s="127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7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8">
      <c r="A125" s="1279">
        <v>1</v>
      </c>
      <c r="B125" s="888"/>
      <c r="C125" s="888"/>
      <c r="D125" s="888"/>
      <c r="E125" s="889"/>
      <c r="F125" s="890"/>
      <c r="G125" s="890"/>
      <c r="H125" s="890"/>
      <c r="I125" s="891"/>
      <c r="J125" s="886"/>
      <c r="K125" s="893"/>
      <c r="L125" s="562">
        <f>mergeValue(A125)</f>
        <v>1</v>
      </c>
      <c r="M125" s="610" t="s">
        <v>19</v>
      </c>
      <c r="N125" s="549"/>
      <c r="O125" s="1322"/>
      <c r="P125" s="1322"/>
      <c r="Q125" s="1322"/>
      <c r="R125" s="1322"/>
      <c r="S125" s="1322"/>
      <c r="T125" s="1322"/>
      <c r="U125" s="1322"/>
      <c r="V125" s="1322"/>
      <c r="W125" s="1129" t="s">
        <v>718</v>
      </c>
      <c r="X125" s="554"/>
      <c r="Y125" s="554"/>
      <c r="Z125" s="554"/>
      <c r="AA125" s="554"/>
      <c r="AB125" s="554"/>
      <c r="AC125" s="554"/>
      <c r="AD125" s="554"/>
      <c r="AE125" s="554"/>
      <c r="AF125" s="554"/>
      <c r="AG125" s="554"/>
      <c r="AH125" s="554"/>
    </row>
    <row r="126" spans="1:40" s="493" customFormat="1" ht="34.200000000000003">
      <c r="A126" s="1279"/>
      <c r="B126" s="1279">
        <v>1</v>
      </c>
      <c r="C126" s="888"/>
      <c r="D126" s="888"/>
      <c r="E126" s="890"/>
      <c r="F126" s="890"/>
      <c r="G126" s="890"/>
      <c r="H126" s="890"/>
      <c r="I126" s="885"/>
      <c r="J126" s="884"/>
      <c r="K126" s="887"/>
      <c r="L126" s="562" t="str">
        <f>mergeValue(A126) &amp;"."&amp; mergeValue(B126)</f>
        <v>1.1</v>
      </c>
      <c r="M126" s="516" t="s">
        <v>15</v>
      </c>
      <c r="N126" s="549"/>
      <c r="O126" s="1322"/>
      <c r="P126" s="1322"/>
      <c r="Q126" s="1322"/>
      <c r="R126" s="1322"/>
      <c r="S126" s="1322"/>
      <c r="T126" s="1322"/>
      <c r="U126" s="1322"/>
      <c r="V126" s="1322"/>
      <c r="W126" s="1129" t="s">
        <v>459</v>
      </c>
      <c r="X126" s="554"/>
      <c r="Y126" s="554"/>
      <c r="Z126" s="554"/>
      <c r="AA126" s="554"/>
      <c r="AB126" s="554"/>
      <c r="AC126" s="554"/>
      <c r="AD126" s="554"/>
      <c r="AE126" s="554"/>
      <c r="AF126" s="554"/>
      <c r="AG126" s="554"/>
      <c r="AH126" s="554"/>
    </row>
    <row r="127" spans="1:40" s="493" customFormat="1" ht="22.8">
      <c r="A127" s="1279"/>
      <c r="B127" s="1279"/>
      <c r="C127" s="1279">
        <v>1</v>
      </c>
      <c r="D127" s="888"/>
      <c r="E127" s="890"/>
      <c r="F127" s="890"/>
      <c r="G127" s="890"/>
      <c r="H127" s="890"/>
      <c r="I127" s="892"/>
      <c r="J127" s="884"/>
      <c r="K127" s="887"/>
      <c r="L127" s="562" t="str">
        <f>mergeValue(A127) &amp;"."&amp; mergeValue(B127)&amp;"."&amp; mergeValue(C127)</f>
        <v>1.1.1</v>
      </c>
      <c r="M127" s="517" t="s">
        <v>7</v>
      </c>
      <c r="N127" s="549"/>
      <c r="O127" s="1322"/>
      <c r="P127" s="1322"/>
      <c r="Q127" s="1322"/>
      <c r="R127" s="1322"/>
      <c r="S127" s="1322"/>
      <c r="T127" s="1322"/>
      <c r="U127" s="1322"/>
      <c r="V127" s="1322"/>
      <c r="W127" s="1129" t="s">
        <v>600</v>
      </c>
      <c r="X127" s="554"/>
      <c r="Y127" s="554"/>
      <c r="Z127" s="554"/>
      <c r="AA127" s="554"/>
      <c r="AB127" s="554"/>
      <c r="AC127" s="554"/>
      <c r="AD127" s="554"/>
      <c r="AE127" s="554"/>
      <c r="AF127" s="554"/>
      <c r="AG127" s="554"/>
      <c r="AH127" s="554"/>
    </row>
    <row r="128" spans="1:40" s="493" customFormat="1" ht="22.8">
      <c r="A128" s="1279"/>
      <c r="B128" s="1279"/>
      <c r="C128" s="1279"/>
      <c r="D128" s="1279">
        <v>1</v>
      </c>
      <c r="E128" s="890"/>
      <c r="F128" s="890"/>
      <c r="G128" s="890"/>
      <c r="H128" s="890"/>
      <c r="I128" s="892"/>
      <c r="J128" s="884"/>
      <c r="K128" s="887"/>
      <c r="L128" s="562" t="str">
        <f>mergeValue(A128) &amp;"."&amp; mergeValue(B128)&amp;"."&amp; mergeValue(C128)&amp;"."&amp; mergeValue(D128)</f>
        <v>1.1.1.1</v>
      </c>
      <c r="M128" s="518" t="s">
        <v>21</v>
      </c>
      <c r="N128" s="549"/>
      <c r="O128" s="1322"/>
      <c r="P128" s="1322"/>
      <c r="Q128" s="1322"/>
      <c r="R128" s="1322"/>
      <c r="S128" s="1322"/>
      <c r="T128" s="1322"/>
      <c r="U128" s="1322"/>
      <c r="V128" s="1322"/>
      <c r="W128" s="1129" t="s">
        <v>601</v>
      </c>
      <c r="X128" s="554"/>
      <c r="Y128" s="554"/>
      <c r="Z128" s="554"/>
      <c r="AA128" s="554"/>
      <c r="AB128" s="554"/>
      <c r="AC128" s="554"/>
      <c r="AD128" s="554"/>
      <c r="AE128" s="554"/>
      <c r="AF128" s="554"/>
      <c r="AG128" s="554"/>
      <c r="AH128" s="554"/>
    </row>
    <row r="129" spans="1:34" s="493" customFormat="1" ht="11.25" hidden="1" customHeight="1">
      <c r="A129" s="1279"/>
      <c r="B129" s="1279"/>
      <c r="C129" s="1279"/>
      <c r="D129" s="1279"/>
      <c r="E129" s="1279">
        <v>1</v>
      </c>
      <c r="F129" s="890"/>
      <c r="G129" s="890"/>
      <c r="H129" s="888">
        <v>1</v>
      </c>
      <c r="I129" s="127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45.6">
      <c r="A130" s="1279"/>
      <c r="B130" s="1279"/>
      <c r="C130" s="1279"/>
      <c r="D130" s="1279"/>
      <c r="E130" s="1279"/>
      <c r="F130" s="1279">
        <v>1</v>
      </c>
      <c r="G130" s="888"/>
      <c r="H130" s="888"/>
      <c r="I130" s="1279"/>
      <c r="J130" s="1279">
        <v>1</v>
      </c>
      <c r="K130" s="896"/>
      <c r="L130" s="562" t="str">
        <f>mergeValue(A130) &amp;"."&amp; mergeValue(B130)&amp;"."&amp; mergeValue(C130)&amp;"."&amp; mergeValue(D130)&amp;"."&amp;  mergeValue(F130)</f>
        <v>1.1.1.1.1</v>
      </c>
      <c r="M130" s="525" t="s">
        <v>9</v>
      </c>
      <c r="N130" s="550"/>
      <c r="O130" s="1281"/>
      <c r="P130" s="1281"/>
      <c r="Q130" s="1281"/>
      <c r="R130" s="1281"/>
      <c r="S130" s="1281"/>
      <c r="T130" s="1281"/>
      <c r="U130" s="1281"/>
      <c r="V130" s="1281"/>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79"/>
      <c r="B131" s="1279"/>
      <c r="C131" s="1279"/>
      <c r="D131" s="1279"/>
      <c r="E131" s="1279"/>
      <c r="F131" s="1279"/>
      <c r="G131" s="888">
        <v>1</v>
      </c>
      <c r="H131" s="888"/>
      <c r="I131" s="1279"/>
      <c r="J131" s="1279"/>
      <c r="K131" s="896">
        <v>1</v>
      </c>
      <c r="L131" s="562" t="str">
        <f>mergeValue(A131) &amp;"."&amp; mergeValue(B131)&amp;"."&amp; mergeValue(C131)&amp;"."&amp; mergeValue(D131)&amp;"."&amp; mergeValue(F131)&amp;"."&amp; mergeValue(G131)</f>
        <v>1.1.1.1.1.1</v>
      </c>
      <c r="M131" s="1016"/>
      <c r="N131" s="555"/>
      <c r="O131" s="532"/>
      <c r="P131" s="532"/>
      <c r="Q131" s="1040"/>
      <c r="R131" s="1285"/>
      <c r="S131" s="1287" t="s">
        <v>83</v>
      </c>
      <c r="T131" s="1285"/>
      <c r="U131" s="1287" t="s">
        <v>84</v>
      </c>
      <c r="V131" s="547"/>
      <c r="W131" s="1297" t="s">
        <v>733</v>
      </c>
      <c r="X131" s="554" t="str">
        <f>strCheckDate(O132:V132)</f>
        <v/>
      </c>
      <c r="Y131" s="558"/>
      <c r="Z131" s="558" t="str">
        <f>IF(M131="","",M131 )</f>
        <v/>
      </c>
      <c r="AA131" s="558"/>
      <c r="AB131" s="558"/>
      <c r="AC131" s="558"/>
      <c r="AD131" s="554"/>
      <c r="AE131" s="554"/>
      <c r="AF131" s="554"/>
      <c r="AG131" s="554"/>
      <c r="AH131" s="554"/>
    </row>
    <row r="132" spans="1:34" s="493" customFormat="1" ht="0.15" customHeight="1">
      <c r="A132" s="1279"/>
      <c r="B132" s="1279"/>
      <c r="C132" s="1279"/>
      <c r="D132" s="1279"/>
      <c r="E132" s="1279"/>
      <c r="F132" s="1279"/>
      <c r="G132" s="888"/>
      <c r="H132" s="888"/>
      <c r="I132" s="1279"/>
      <c r="J132" s="1279"/>
      <c r="K132" s="896"/>
      <c r="L132" s="569"/>
      <c r="M132" s="615"/>
      <c r="N132" s="555"/>
      <c r="O132" s="532"/>
      <c r="P132" s="532"/>
      <c r="Q132" s="553" t="str">
        <f>R131 &amp; "-" &amp; T131</f>
        <v>-</v>
      </c>
      <c r="R132" s="1286"/>
      <c r="S132" s="1287"/>
      <c r="T132" s="1286"/>
      <c r="U132" s="1287"/>
      <c r="V132" s="547"/>
      <c r="W132" s="1298"/>
      <c r="X132" s="554"/>
      <c r="Y132" s="554"/>
      <c r="Z132" s="554"/>
      <c r="AA132" s="554"/>
      <c r="AB132" s="554"/>
      <c r="AC132" s="554"/>
      <c r="AD132" s="554"/>
      <c r="AE132" s="554"/>
      <c r="AF132" s="554"/>
      <c r="AG132" s="554"/>
      <c r="AH132" s="554"/>
    </row>
    <row r="133" spans="1:34" s="492" customFormat="1" ht="15" customHeight="1">
      <c r="A133" s="1279"/>
      <c r="B133" s="1279"/>
      <c r="C133" s="1279"/>
      <c r="D133" s="1279"/>
      <c r="E133" s="1279"/>
      <c r="F133" s="1279"/>
      <c r="G133" s="890"/>
      <c r="H133" s="888"/>
      <c r="I133" s="1279"/>
      <c r="J133" s="1279"/>
      <c r="K133" s="895"/>
      <c r="L133" s="508"/>
      <c r="M133" s="526" t="s">
        <v>24</v>
      </c>
      <c r="N133" s="521"/>
      <c r="O133" s="515"/>
      <c r="P133" s="515"/>
      <c r="Q133" s="515"/>
      <c r="R133" s="542"/>
      <c r="S133" s="534"/>
      <c r="T133" s="533"/>
      <c r="U133" s="521"/>
      <c r="V133" s="530"/>
      <c r="W133" s="1299"/>
      <c r="X133" s="556"/>
      <c r="Y133" s="556"/>
      <c r="Z133" s="556"/>
      <c r="AA133" s="556"/>
      <c r="AB133" s="556"/>
      <c r="AC133" s="556"/>
      <c r="AD133" s="556"/>
      <c r="AE133" s="556"/>
      <c r="AF133" s="556"/>
      <c r="AG133" s="556"/>
      <c r="AH133" s="556"/>
    </row>
    <row r="134" spans="1:34" s="492" customFormat="1" ht="15" customHeight="1">
      <c r="A134" s="1279"/>
      <c r="B134" s="1279"/>
      <c r="C134" s="1279"/>
      <c r="D134" s="1279"/>
      <c r="E134" s="1279"/>
      <c r="F134" s="890"/>
      <c r="G134" s="890"/>
      <c r="H134" s="888"/>
      <c r="I134" s="127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15" customHeight="1">
      <c r="A135" s="1279"/>
      <c r="B135" s="1279"/>
      <c r="C135" s="1279"/>
      <c r="D135" s="127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79"/>
      <c r="B136" s="1279"/>
      <c r="C136" s="127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79"/>
      <c r="B137" s="127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7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8">
      <c r="A143" s="1279">
        <v>1</v>
      </c>
      <c r="B143" s="906"/>
      <c r="C143" s="906"/>
      <c r="D143" s="906"/>
      <c r="E143" s="907"/>
      <c r="F143" s="908"/>
      <c r="G143" s="908"/>
      <c r="H143" s="908"/>
      <c r="I143" s="909"/>
      <c r="J143" s="904"/>
      <c r="K143" s="911"/>
      <c r="L143" s="562">
        <f>mergeValue(A143)</f>
        <v>1</v>
      </c>
      <c r="M143" s="610" t="s">
        <v>19</v>
      </c>
      <c r="N143" s="549"/>
      <c r="O143" s="1322"/>
      <c r="P143" s="1322"/>
      <c r="Q143" s="1322"/>
      <c r="R143" s="1322"/>
      <c r="S143" s="1322"/>
      <c r="T143" s="1322"/>
      <c r="U143" s="1322"/>
      <c r="V143" s="1322"/>
      <c r="W143" s="1129" t="s">
        <v>718</v>
      </c>
      <c r="X143" s="554"/>
      <c r="Y143" s="554"/>
      <c r="Z143" s="554"/>
      <c r="AA143" s="554"/>
      <c r="AB143" s="554"/>
      <c r="AC143" s="554"/>
      <c r="AD143" s="554"/>
      <c r="AE143" s="554"/>
      <c r="AF143" s="554"/>
      <c r="AG143" s="554"/>
      <c r="AH143" s="554"/>
    </row>
    <row r="144" spans="1:34" s="493" customFormat="1" ht="34.200000000000003">
      <c r="A144" s="1279"/>
      <c r="B144" s="1279">
        <v>1</v>
      </c>
      <c r="C144" s="906"/>
      <c r="D144" s="906"/>
      <c r="E144" s="908"/>
      <c r="F144" s="908"/>
      <c r="G144" s="908"/>
      <c r="H144" s="908"/>
      <c r="I144" s="903"/>
      <c r="J144" s="902"/>
      <c r="K144" s="905"/>
      <c r="L144" s="562" t="str">
        <f>mergeValue(A144) &amp;"."&amp; mergeValue(B144)</f>
        <v>1.1</v>
      </c>
      <c r="M144" s="516" t="s">
        <v>15</v>
      </c>
      <c r="N144" s="549"/>
      <c r="O144" s="1322"/>
      <c r="P144" s="1322"/>
      <c r="Q144" s="1322"/>
      <c r="R144" s="1322"/>
      <c r="S144" s="1322"/>
      <c r="T144" s="1322"/>
      <c r="U144" s="1322"/>
      <c r="V144" s="1322"/>
      <c r="W144" s="1129" t="s">
        <v>459</v>
      </c>
      <c r="X144" s="554"/>
      <c r="Y144" s="554"/>
      <c r="Z144" s="554"/>
      <c r="AA144" s="554"/>
      <c r="AB144" s="554"/>
      <c r="AC144" s="554"/>
      <c r="AD144" s="554"/>
      <c r="AE144" s="554"/>
      <c r="AF144" s="554"/>
      <c r="AG144" s="554"/>
      <c r="AH144" s="554"/>
    </row>
    <row r="145" spans="1:35" s="493" customFormat="1" ht="22.8">
      <c r="A145" s="1279"/>
      <c r="B145" s="1279"/>
      <c r="C145" s="1279">
        <v>1</v>
      </c>
      <c r="D145" s="906"/>
      <c r="E145" s="908"/>
      <c r="F145" s="908"/>
      <c r="G145" s="908"/>
      <c r="H145" s="908"/>
      <c r="I145" s="910"/>
      <c r="J145" s="902"/>
      <c r="K145" s="905"/>
      <c r="L145" s="562" t="str">
        <f>mergeValue(A145) &amp;"."&amp; mergeValue(B145)&amp;"."&amp; mergeValue(C145)</f>
        <v>1.1.1</v>
      </c>
      <c r="M145" s="517" t="s">
        <v>7</v>
      </c>
      <c r="N145" s="549"/>
      <c r="O145" s="1322"/>
      <c r="P145" s="1322"/>
      <c r="Q145" s="1322"/>
      <c r="R145" s="1322"/>
      <c r="S145" s="1322"/>
      <c r="T145" s="1322"/>
      <c r="U145" s="1322"/>
      <c r="V145" s="1322"/>
      <c r="W145" s="1129" t="s">
        <v>600</v>
      </c>
      <c r="X145" s="554"/>
      <c r="Y145" s="554"/>
      <c r="Z145" s="554"/>
      <c r="AA145" s="554"/>
      <c r="AB145" s="554"/>
      <c r="AC145" s="554"/>
      <c r="AD145" s="554"/>
      <c r="AE145" s="554"/>
      <c r="AF145" s="554"/>
      <c r="AG145" s="554"/>
      <c r="AH145" s="554"/>
    </row>
    <row r="146" spans="1:35" s="493" customFormat="1" ht="22.8">
      <c r="A146" s="1279"/>
      <c r="B146" s="1279"/>
      <c r="C146" s="1279"/>
      <c r="D146" s="1279">
        <v>1</v>
      </c>
      <c r="E146" s="908"/>
      <c r="F146" s="908"/>
      <c r="G146" s="908"/>
      <c r="H146" s="908"/>
      <c r="I146" s="910"/>
      <c r="J146" s="902"/>
      <c r="K146" s="905"/>
      <c r="L146" s="562" t="str">
        <f>mergeValue(A146) &amp;"."&amp; mergeValue(B146)&amp;"."&amp; mergeValue(C146)&amp;"."&amp; mergeValue(D146)</f>
        <v>1.1.1.1</v>
      </c>
      <c r="M146" s="518" t="s">
        <v>21</v>
      </c>
      <c r="N146" s="549"/>
      <c r="O146" s="1322"/>
      <c r="P146" s="1322"/>
      <c r="Q146" s="1322"/>
      <c r="R146" s="1322"/>
      <c r="S146" s="1322"/>
      <c r="T146" s="1322"/>
      <c r="U146" s="1322"/>
      <c r="V146" s="1322"/>
      <c r="W146" s="1129" t="s">
        <v>601</v>
      </c>
      <c r="X146" s="554"/>
      <c r="Y146" s="554"/>
      <c r="Z146" s="554"/>
      <c r="AA146" s="554"/>
      <c r="AB146" s="554"/>
      <c r="AC146" s="554"/>
      <c r="AD146" s="554"/>
      <c r="AE146" s="554"/>
      <c r="AF146" s="554"/>
      <c r="AG146" s="554"/>
      <c r="AH146" s="554"/>
    </row>
    <row r="147" spans="1:35" s="493" customFormat="1" ht="11.25" hidden="1" customHeight="1">
      <c r="A147" s="1279"/>
      <c r="B147" s="1279"/>
      <c r="C147" s="1279"/>
      <c r="D147" s="1279"/>
      <c r="E147" s="1279">
        <v>1</v>
      </c>
      <c r="F147" s="908"/>
      <c r="G147" s="908"/>
      <c r="H147" s="906">
        <v>1</v>
      </c>
      <c r="I147" s="127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45.6">
      <c r="A148" s="1279"/>
      <c r="B148" s="1279"/>
      <c r="C148" s="1279"/>
      <c r="D148" s="1279"/>
      <c r="E148" s="1279"/>
      <c r="F148" s="1279">
        <v>1</v>
      </c>
      <c r="G148" s="906"/>
      <c r="H148" s="906"/>
      <c r="I148" s="1279"/>
      <c r="J148" s="1279">
        <v>1</v>
      </c>
      <c r="K148" s="914"/>
      <c r="L148" s="562" t="str">
        <f>mergeValue(A148) &amp;"."&amp; mergeValue(B148)&amp;"."&amp; mergeValue(C148)&amp;"."&amp; mergeValue(D148)&amp;"."&amp;  mergeValue(F148)</f>
        <v>1.1.1.1.1</v>
      </c>
      <c r="M148" s="525" t="s">
        <v>9</v>
      </c>
      <c r="N148" s="550"/>
      <c r="O148" s="1281"/>
      <c r="P148" s="1281"/>
      <c r="Q148" s="1281"/>
      <c r="R148" s="1281"/>
      <c r="S148" s="1281"/>
      <c r="T148" s="1281"/>
      <c r="U148" s="1281"/>
      <c r="V148" s="1281"/>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79"/>
      <c r="B149" s="1279"/>
      <c r="C149" s="1279"/>
      <c r="D149" s="1279"/>
      <c r="E149" s="1279"/>
      <c r="F149" s="1279"/>
      <c r="G149" s="906">
        <v>1</v>
      </c>
      <c r="H149" s="906"/>
      <c r="I149" s="1279"/>
      <c r="J149" s="1279"/>
      <c r="K149" s="914">
        <v>1</v>
      </c>
      <c r="L149" s="562" t="str">
        <f>mergeValue(A149) &amp;"."&amp; mergeValue(B149)&amp;"."&amp; mergeValue(C149)&amp;"."&amp; mergeValue(D149)&amp;"."&amp; mergeValue(F149)&amp;"."&amp; mergeValue(G149)</f>
        <v>1.1.1.1.1.1</v>
      </c>
      <c r="M149" s="1016"/>
      <c r="N149" s="555"/>
      <c r="O149" s="532"/>
      <c r="P149" s="532"/>
      <c r="Q149" s="1040"/>
      <c r="R149" s="1285"/>
      <c r="S149" s="1287" t="s">
        <v>83</v>
      </c>
      <c r="T149" s="1285"/>
      <c r="U149" s="1287" t="s">
        <v>84</v>
      </c>
      <c r="V149" s="547"/>
      <c r="W149" s="1297" t="s">
        <v>733</v>
      </c>
      <c r="X149" s="554" t="str">
        <f>strCheckDate(O150:V150)</f>
        <v/>
      </c>
      <c r="Y149" s="558"/>
      <c r="Z149" s="558" t="str">
        <f>IF(M149="","",M149 )</f>
        <v/>
      </c>
      <c r="AA149" s="558"/>
      <c r="AB149" s="558"/>
      <c r="AC149" s="558"/>
      <c r="AD149" s="554"/>
      <c r="AE149" s="554"/>
      <c r="AF149" s="554"/>
      <c r="AG149" s="554"/>
      <c r="AH149" s="554"/>
    </row>
    <row r="150" spans="1:35" s="493" customFormat="1" ht="0.15" customHeight="1">
      <c r="A150" s="1279"/>
      <c r="B150" s="1279"/>
      <c r="C150" s="1279"/>
      <c r="D150" s="1279"/>
      <c r="E150" s="1279"/>
      <c r="F150" s="1279"/>
      <c r="G150" s="906"/>
      <c r="H150" s="906"/>
      <c r="I150" s="1279"/>
      <c r="J150" s="1279"/>
      <c r="K150" s="914"/>
      <c r="L150" s="569"/>
      <c r="M150" s="615"/>
      <c r="N150" s="555"/>
      <c r="O150" s="532"/>
      <c r="P150" s="532"/>
      <c r="Q150" s="553" t="str">
        <f>R149 &amp; "-" &amp; T149</f>
        <v>-</v>
      </c>
      <c r="R150" s="1286"/>
      <c r="S150" s="1287"/>
      <c r="T150" s="1286"/>
      <c r="U150" s="1287"/>
      <c r="V150" s="547"/>
      <c r="W150" s="1298"/>
      <c r="X150" s="554"/>
      <c r="Y150" s="554"/>
      <c r="Z150" s="554"/>
      <c r="AA150" s="554"/>
      <c r="AB150" s="554"/>
      <c r="AC150" s="554"/>
      <c r="AD150" s="554"/>
      <c r="AE150" s="554"/>
      <c r="AF150" s="554"/>
      <c r="AG150" s="554"/>
      <c r="AH150" s="554"/>
    </row>
    <row r="151" spans="1:35" s="492" customFormat="1" ht="15" customHeight="1">
      <c r="A151" s="1279"/>
      <c r="B151" s="1279"/>
      <c r="C151" s="1279"/>
      <c r="D151" s="1279"/>
      <c r="E151" s="1279"/>
      <c r="F151" s="1279"/>
      <c r="G151" s="908"/>
      <c r="H151" s="906"/>
      <c r="I151" s="1279"/>
      <c r="J151" s="1279"/>
      <c r="K151" s="913"/>
      <c r="L151" s="508"/>
      <c r="M151" s="526" t="s">
        <v>24</v>
      </c>
      <c r="N151" s="521"/>
      <c r="O151" s="515"/>
      <c r="P151" s="515"/>
      <c r="Q151" s="515"/>
      <c r="R151" s="542"/>
      <c r="S151" s="534"/>
      <c r="T151" s="533"/>
      <c r="U151" s="521"/>
      <c r="V151" s="530"/>
      <c r="W151" s="1299"/>
      <c r="X151" s="556"/>
      <c r="Y151" s="556"/>
      <c r="Z151" s="556"/>
      <c r="AA151" s="556"/>
      <c r="AB151" s="556"/>
      <c r="AC151" s="556"/>
      <c r="AD151" s="556"/>
      <c r="AE151" s="556"/>
      <c r="AF151" s="556"/>
      <c r="AG151" s="556"/>
      <c r="AH151" s="556"/>
    </row>
    <row r="152" spans="1:35" s="492" customFormat="1" ht="15" customHeight="1">
      <c r="A152" s="1279"/>
      <c r="B152" s="1279"/>
      <c r="C152" s="1279"/>
      <c r="D152" s="1279"/>
      <c r="E152" s="1279"/>
      <c r="F152" s="908"/>
      <c r="G152" s="908"/>
      <c r="H152" s="906"/>
      <c r="I152" s="127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79"/>
      <c r="B153" s="1279"/>
      <c r="C153" s="1279"/>
      <c r="D153" s="127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79"/>
      <c r="B154" s="1279"/>
      <c r="C154" s="127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79"/>
      <c r="B155" s="127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7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8">
      <c r="A161" s="1279">
        <v>1</v>
      </c>
      <c r="B161" s="849"/>
      <c r="C161" s="849"/>
      <c r="D161" s="849"/>
      <c r="E161" s="850"/>
      <c r="F161" s="851"/>
      <c r="G161" s="851"/>
      <c r="H161" s="851"/>
      <c r="I161" s="852"/>
      <c r="J161" s="847"/>
      <c r="K161" s="854"/>
      <c r="L161" s="562">
        <f>mergeValue(A161)</f>
        <v>1</v>
      </c>
      <c r="M161" s="610" t="s">
        <v>19</v>
      </c>
      <c r="N161" s="549"/>
      <c r="O161" s="1377"/>
      <c r="P161" s="1378"/>
      <c r="Q161" s="1378"/>
      <c r="R161" s="1378"/>
      <c r="S161" s="1378"/>
      <c r="T161" s="1378"/>
      <c r="U161" s="1378"/>
      <c r="V161" s="1379"/>
      <c r="W161" s="1129" t="s">
        <v>718</v>
      </c>
      <c r="X161" s="554"/>
      <c r="Y161" s="554"/>
      <c r="Z161" s="554"/>
      <c r="AA161" s="554"/>
      <c r="AB161" s="554"/>
      <c r="AC161" s="554"/>
      <c r="AD161" s="554"/>
      <c r="AE161" s="554"/>
      <c r="AF161" s="554"/>
      <c r="AG161" s="554"/>
    </row>
    <row r="162" spans="1:33" s="493" customFormat="1" ht="34.200000000000003">
      <c r="A162" s="1279"/>
      <c r="B162" s="1279">
        <v>1</v>
      </c>
      <c r="C162" s="849"/>
      <c r="D162" s="849"/>
      <c r="E162" s="851"/>
      <c r="F162" s="851"/>
      <c r="G162" s="851"/>
      <c r="H162" s="851"/>
      <c r="I162" s="846"/>
      <c r="J162" s="845"/>
      <c r="K162" s="848"/>
      <c r="L162" s="562" t="str">
        <f>mergeValue(A162) &amp;"."&amp; mergeValue(B162)</f>
        <v>1.1</v>
      </c>
      <c r="M162" s="516" t="s">
        <v>15</v>
      </c>
      <c r="N162" s="549"/>
      <c r="O162" s="1377"/>
      <c r="P162" s="1378"/>
      <c r="Q162" s="1378"/>
      <c r="R162" s="1378"/>
      <c r="S162" s="1378"/>
      <c r="T162" s="1378"/>
      <c r="U162" s="1378"/>
      <c r="V162" s="1379"/>
      <c r="W162" s="1129" t="s">
        <v>459</v>
      </c>
      <c r="X162" s="554"/>
      <c r="Y162" s="554"/>
      <c r="Z162" s="554"/>
      <c r="AA162" s="554"/>
      <c r="AB162" s="554"/>
      <c r="AC162" s="554"/>
      <c r="AD162" s="554"/>
      <c r="AE162" s="554"/>
      <c r="AF162" s="554"/>
      <c r="AG162" s="554"/>
    </row>
    <row r="163" spans="1:33" s="493" customFormat="1" ht="22.8">
      <c r="A163" s="1279"/>
      <c r="B163" s="1279"/>
      <c r="C163" s="1279">
        <v>1</v>
      </c>
      <c r="D163" s="849"/>
      <c r="E163" s="851"/>
      <c r="F163" s="851"/>
      <c r="G163" s="851"/>
      <c r="H163" s="851"/>
      <c r="I163" s="853"/>
      <c r="J163" s="845"/>
      <c r="K163" s="848"/>
      <c r="L163" s="562" t="str">
        <f>mergeValue(A163) &amp;"."&amp; mergeValue(B163)&amp;"."&amp; mergeValue(C163)</f>
        <v>1.1.1</v>
      </c>
      <c r="M163" s="517" t="s">
        <v>7</v>
      </c>
      <c r="N163" s="549"/>
      <c r="O163" s="1377"/>
      <c r="P163" s="1378"/>
      <c r="Q163" s="1378"/>
      <c r="R163" s="1378"/>
      <c r="S163" s="1378"/>
      <c r="T163" s="1378"/>
      <c r="U163" s="1378"/>
      <c r="V163" s="1379"/>
      <c r="W163" s="1129" t="s">
        <v>600</v>
      </c>
      <c r="X163" s="554"/>
      <c r="Y163" s="554"/>
      <c r="Z163" s="554"/>
      <c r="AA163" s="554"/>
      <c r="AB163" s="554"/>
      <c r="AC163" s="554"/>
      <c r="AD163" s="554"/>
      <c r="AE163" s="554"/>
      <c r="AF163" s="554"/>
      <c r="AG163" s="554"/>
    </row>
    <row r="164" spans="1:33" s="493" customFormat="1" ht="22.8">
      <c r="A164" s="1279"/>
      <c r="B164" s="1279"/>
      <c r="C164" s="1279"/>
      <c r="D164" s="1279">
        <v>1</v>
      </c>
      <c r="E164" s="851"/>
      <c r="F164" s="851"/>
      <c r="G164" s="851"/>
      <c r="H164" s="851"/>
      <c r="I164" s="853"/>
      <c r="J164" s="845"/>
      <c r="K164" s="848"/>
      <c r="L164" s="562" t="str">
        <f>mergeValue(A164) &amp;"."&amp; mergeValue(B164)&amp;"."&amp; mergeValue(C164)&amp;"."&amp; mergeValue(D164)</f>
        <v>1.1.1.1</v>
      </c>
      <c r="M164" s="518" t="s">
        <v>21</v>
      </c>
      <c r="N164" s="549"/>
      <c r="O164" s="1377"/>
      <c r="P164" s="1378"/>
      <c r="Q164" s="1378"/>
      <c r="R164" s="1378"/>
      <c r="S164" s="1378"/>
      <c r="T164" s="1378"/>
      <c r="U164" s="1378"/>
      <c r="V164" s="1379"/>
      <c r="W164" s="1129" t="s">
        <v>601</v>
      </c>
      <c r="X164" s="554"/>
      <c r="Y164" s="554"/>
      <c r="Z164" s="554"/>
      <c r="AA164" s="554"/>
      <c r="AB164" s="554"/>
      <c r="AC164" s="554"/>
      <c r="AD164" s="554"/>
      <c r="AE164" s="554"/>
      <c r="AF164" s="554"/>
      <c r="AG164" s="554"/>
    </row>
    <row r="165" spans="1:33" s="493" customFormat="1" ht="79.8">
      <c r="A165" s="1279"/>
      <c r="B165" s="1279"/>
      <c r="C165" s="1279"/>
      <c r="D165" s="1279"/>
      <c r="E165" s="1279">
        <v>1</v>
      </c>
      <c r="F165" s="851"/>
      <c r="G165" s="851"/>
      <c r="H165" s="849">
        <v>1</v>
      </c>
      <c r="I165" s="1279">
        <v>1</v>
      </c>
      <c r="J165" s="851"/>
      <c r="K165" s="856"/>
      <c r="L165" s="562" t="str">
        <f>mergeValue(A165) &amp;"."&amp; mergeValue(B165)&amp;"."&amp; mergeValue(C165)&amp;"."&amp; mergeValue(D165)&amp;"."&amp; mergeValue(E165)</f>
        <v>1.1.1.1.1</v>
      </c>
      <c r="M165" s="524" t="s">
        <v>8</v>
      </c>
      <c r="N165" s="550"/>
      <c r="O165" s="1282"/>
      <c r="P165" s="1283"/>
      <c r="Q165" s="1283"/>
      <c r="R165" s="1283"/>
      <c r="S165" s="1283"/>
      <c r="T165" s="1283"/>
      <c r="U165" s="1283"/>
      <c r="V165" s="1284"/>
      <c r="W165" s="1129" t="s">
        <v>719</v>
      </c>
      <c r="X165" s="554"/>
      <c r="Y165" s="554"/>
      <c r="Z165" s="554"/>
      <c r="AA165" s="554"/>
      <c r="AB165" s="554"/>
      <c r="AC165" s="554"/>
      <c r="AD165" s="554"/>
      <c r="AE165" s="554"/>
      <c r="AF165" s="554"/>
      <c r="AG165" s="554"/>
    </row>
    <row r="166" spans="1:33" s="493" customFormat="1" ht="45.6">
      <c r="A166" s="1279"/>
      <c r="B166" s="1279"/>
      <c r="C166" s="1279"/>
      <c r="D166" s="1279"/>
      <c r="E166" s="1279"/>
      <c r="F166" s="1279">
        <v>1</v>
      </c>
      <c r="G166" s="849"/>
      <c r="H166" s="849"/>
      <c r="I166" s="1279"/>
      <c r="J166" s="1279">
        <v>1</v>
      </c>
      <c r="K166" s="857"/>
      <c r="L166" s="562" t="str">
        <f>mergeValue(A166) &amp;"."&amp; mergeValue(B166)&amp;"."&amp; mergeValue(C166)&amp;"."&amp; mergeValue(D166)&amp;"."&amp; mergeValue(E166)&amp;"."&amp; mergeValue(F166)</f>
        <v>1.1.1.1.1.1</v>
      </c>
      <c r="M166" s="525" t="s">
        <v>9</v>
      </c>
      <c r="N166" s="550"/>
      <c r="O166" s="1282"/>
      <c r="P166" s="1283"/>
      <c r="Q166" s="1283"/>
      <c r="R166" s="1283"/>
      <c r="S166" s="1283"/>
      <c r="T166" s="1283"/>
      <c r="U166" s="1283"/>
      <c r="V166" s="1284"/>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79"/>
      <c r="B167" s="1279"/>
      <c r="C167" s="1279"/>
      <c r="D167" s="1279"/>
      <c r="E167" s="1279"/>
      <c r="F167" s="1279"/>
      <c r="G167" s="849">
        <v>1</v>
      </c>
      <c r="H167" s="849"/>
      <c r="I167" s="1279"/>
      <c r="J167" s="1279"/>
      <c r="K167" s="857">
        <v>1</v>
      </c>
      <c r="L167" s="562" t="str">
        <f>mergeValue(A167) &amp;"."&amp; mergeValue(B167)&amp;"."&amp; mergeValue(C167)&amp;"."&amp; mergeValue(D167)&amp;"."&amp; mergeValue(E167)&amp;"."&amp; mergeValue(F167)&amp;"."&amp; mergeValue(G167)</f>
        <v>1.1.1.1.1.1.1</v>
      </c>
      <c r="M167" s="1016"/>
      <c r="N167" s="555"/>
      <c r="O167" s="1025"/>
      <c r="P167" s="532"/>
      <c r="Q167" s="532"/>
      <c r="R167" s="1285"/>
      <c r="S167" s="1287" t="s">
        <v>83</v>
      </c>
      <c r="T167" s="1285"/>
      <c r="U167" s="1287" t="s">
        <v>83</v>
      </c>
      <c r="V167" s="547"/>
      <c r="W167" s="1297"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79"/>
      <c r="B168" s="1279"/>
      <c r="C168" s="1279"/>
      <c r="D168" s="1279"/>
      <c r="E168" s="1279"/>
      <c r="F168" s="1279"/>
      <c r="G168" s="849"/>
      <c r="H168" s="849"/>
      <c r="I168" s="1279"/>
      <c r="J168" s="1279"/>
      <c r="K168" s="857"/>
      <c r="L168" s="569"/>
      <c r="M168" s="615"/>
      <c r="N168" s="555"/>
      <c r="O168" s="553"/>
      <c r="P168" s="532"/>
      <c r="Q168" s="553" t="str">
        <f>R167 &amp; "-" &amp; T167</f>
        <v>-</v>
      </c>
      <c r="R168" s="1286"/>
      <c r="S168" s="1287"/>
      <c r="T168" s="1286"/>
      <c r="U168" s="1287"/>
      <c r="V168" s="547"/>
      <c r="W168" s="1298"/>
      <c r="X168" s="554"/>
      <c r="Y168" s="554"/>
      <c r="Z168" s="554"/>
      <c r="AA168" s="554"/>
      <c r="AB168" s="554"/>
      <c r="AC168" s="554"/>
      <c r="AD168" s="554"/>
      <c r="AE168" s="554"/>
      <c r="AF168" s="554"/>
      <c r="AG168" s="554"/>
    </row>
    <row r="169" spans="1:33" s="492" customFormat="1" ht="15" customHeight="1">
      <c r="A169" s="1279"/>
      <c r="B169" s="1279"/>
      <c r="C169" s="1279"/>
      <c r="D169" s="1279"/>
      <c r="E169" s="1279"/>
      <c r="F169" s="1279"/>
      <c r="G169" s="851"/>
      <c r="H169" s="849"/>
      <c r="I169" s="1279"/>
      <c r="J169" s="1279"/>
      <c r="K169" s="856"/>
      <c r="L169" s="508"/>
      <c r="M169" s="527" t="s">
        <v>24</v>
      </c>
      <c r="N169" s="521"/>
      <c r="O169" s="515"/>
      <c r="P169" s="515"/>
      <c r="Q169" s="515"/>
      <c r="R169" s="542"/>
      <c r="S169" s="534"/>
      <c r="T169" s="533"/>
      <c r="U169" s="521"/>
      <c r="V169" s="530"/>
      <c r="W169" s="1299"/>
      <c r="X169" s="556"/>
      <c r="Y169" s="556"/>
      <c r="Z169" s="556"/>
      <c r="AA169" s="556"/>
      <c r="AB169" s="556"/>
      <c r="AC169" s="556"/>
      <c r="AD169" s="556"/>
      <c r="AE169" s="556"/>
      <c r="AF169" s="556"/>
      <c r="AG169" s="556"/>
    </row>
    <row r="170" spans="1:33" s="492" customFormat="1" ht="15" customHeight="1">
      <c r="A170" s="1279"/>
      <c r="B170" s="1279"/>
      <c r="C170" s="1279"/>
      <c r="D170" s="1279"/>
      <c r="E170" s="1279"/>
      <c r="F170" s="851"/>
      <c r="G170" s="851"/>
      <c r="H170" s="849"/>
      <c r="I170" s="127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79"/>
      <c r="B171" s="1279"/>
      <c r="C171" s="1279"/>
      <c r="D171" s="127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79"/>
      <c r="B172" s="1279"/>
      <c r="C172" s="127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79"/>
      <c r="B173" s="127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7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8">
      <c r="A179" s="1279">
        <v>1</v>
      </c>
      <c r="B179" s="928"/>
      <c r="C179" s="928"/>
      <c r="D179" s="928"/>
      <c r="E179" s="928"/>
      <c r="F179" s="928"/>
      <c r="G179" s="929"/>
      <c r="H179" s="929"/>
      <c r="I179" s="931"/>
      <c r="J179" s="923"/>
      <c r="K179" s="923"/>
      <c r="L179" s="688">
        <f>mergeValue(A179)</f>
        <v>1</v>
      </c>
      <c r="M179" s="610" t="s">
        <v>19</v>
      </c>
      <c r="N179" s="681"/>
      <c r="O179" s="1377"/>
      <c r="P179" s="1378"/>
      <c r="Q179" s="1378"/>
      <c r="R179" s="1378"/>
      <c r="S179" s="1378"/>
      <c r="T179" s="1378"/>
      <c r="U179" s="1378"/>
      <c r="V179" s="1378"/>
      <c r="W179" s="1379"/>
      <c r="X179" s="1097" t="s">
        <v>718</v>
      </c>
      <c r="Y179" s="683"/>
      <c r="Z179" s="683"/>
      <c r="AA179" s="683"/>
      <c r="AB179" s="683"/>
      <c r="AC179" s="683"/>
      <c r="AD179" s="683"/>
      <c r="AE179" s="683"/>
      <c r="AF179" s="683"/>
      <c r="AG179" s="683"/>
    </row>
    <row r="180" spans="1:47" s="651" customFormat="1" ht="34.200000000000003">
      <c r="A180" s="1279"/>
      <c r="B180" s="1279">
        <v>1</v>
      </c>
      <c r="C180" s="928"/>
      <c r="D180" s="928"/>
      <c r="E180" s="928"/>
      <c r="F180" s="928"/>
      <c r="G180" s="933"/>
      <c r="H180" s="930"/>
      <c r="I180" s="935"/>
      <c r="J180" s="920"/>
      <c r="K180" s="919"/>
      <c r="L180" s="688" t="str">
        <f>mergeValue(A180) &amp;"."&amp; mergeValue(B180)</f>
        <v>1.1</v>
      </c>
      <c r="M180" s="658" t="s">
        <v>15</v>
      </c>
      <c r="N180" s="681"/>
      <c r="O180" s="1377"/>
      <c r="P180" s="1378"/>
      <c r="Q180" s="1378"/>
      <c r="R180" s="1378"/>
      <c r="S180" s="1378"/>
      <c r="T180" s="1378"/>
      <c r="U180" s="1378"/>
      <c r="V180" s="1378"/>
      <c r="W180" s="1379"/>
      <c r="X180" s="1097" t="s">
        <v>459</v>
      </c>
      <c r="Y180" s="683"/>
      <c r="Z180" s="683"/>
      <c r="AA180" s="683"/>
      <c r="AB180" s="683"/>
      <c r="AC180" s="683"/>
      <c r="AD180" s="683"/>
      <c r="AE180" s="683"/>
      <c r="AF180" s="683"/>
      <c r="AG180" s="683"/>
    </row>
    <row r="181" spans="1:47" s="651" customFormat="1" ht="22.8">
      <c r="A181" s="1279"/>
      <c r="B181" s="1279"/>
      <c r="C181" s="1279">
        <v>1</v>
      </c>
      <c r="D181" s="928"/>
      <c r="E181" s="928"/>
      <c r="F181" s="928"/>
      <c r="G181" s="933"/>
      <c r="H181" s="930"/>
      <c r="I181" s="936"/>
      <c r="J181" s="920"/>
      <c r="K181" s="919"/>
      <c r="L181" s="688" t="str">
        <f>mergeValue(A181) &amp;"."&amp; mergeValue(B181)&amp;"."&amp; mergeValue(C181)</f>
        <v>1.1.1</v>
      </c>
      <c r="M181" s="659" t="s">
        <v>7</v>
      </c>
      <c r="N181" s="681"/>
      <c r="O181" s="1377"/>
      <c r="P181" s="1378"/>
      <c r="Q181" s="1378"/>
      <c r="R181" s="1378"/>
      <c r="S181" s="1378"/>
      <c r="T181" s="1378"/>
      <c r="U181" s="1378"/>
      <c r="V181" s="1378"/>
      <c r="W181" s="1379"/>
      <c r="X181" s="1097" t="s">
        <v>600</v>
      </c>
      <c r="Y181" s="683"/>
      <c r="Z181" s="683"/>
      <c r="AA181" s="683"/>
      <c r="AB181" s="683"/>
      <c r="AC181" s="683"/>
      <c r="AD181" s="683"/>
      <c r="AE181" s="683"/>
      <c r="AF181" s="683"/>
      <c r="AG181" s="683"/>
    </row>
    <row r="182" spans="1:47" s="651" customFormat="1" ht="22.8">
      <c r="A182" s="1279"/>
      <c r="B182" s="1279"/>
      <c r="C182" s="1279"/>
      <c r="D182" s="1279">
        <v>1</v>
      </c>
      <c r="E182" s="928"/>
      <c r="F182" s="928"/>
      <c r="G182" s="933"/>
      <c r="H182" s="930"/>
      <c r="I182" s="936"/>
      <c r="J182" s="934"/>
      <c r="K182" s="919"/>
      <c r="L182" s="688" t="str">
        <f>mergeValue(A182) &amp;"."&amp; mergeValue(B182)&amp;"."&amp; mergeValue(C182)&amp;"."&amp; mergeValue(D182)</f>
        <v>1.1.1.1</v>
      </c>
      <c r="M182" s="660" t="s">
        <v>21</v>
      </c>
      <c r="N182" s="681"/>
      <c r="O182" s="1377"/>
      <c r="P182" s="1378"/>
      <c r="Q182" s="1378"/>
      <c r="R182" s="1378"/>
      <c r="S182" s="1378"/>
      <c r="T182" s="1378"/>
      <c r="U182" s="1378"/>
      <c r="V182" s="1378"/>
      <c r="W182" s="1379"/>
      <c r="X182" s="968" t="s">
        <v>623</v>
      </c>
      <c r="Y182" s="683"/>
      <c r="Z182" s="683"/>
      <c r="AA182" s="683"/>
      <c r="AB182" s="683"/>
      <c r="AC182" s="683"/>
      <c r="AD182" s="683"/>
      <c r="AE182" s="683"/>
      <c r="AF182" s="683"/>
      <c r="AG182" s="683"/>
    </row>
    <row r="183" spans="1:47" s="651" customFormat="1" ht="56.25" customHeight="1">
      <c r="A183" s="1279"/>
      <c r="B183" s="1279"/>
      <c r="C183" s="1279"/>
      <c r="D183" s="1279"/>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7" t="s">
        <v>748</v>
      </c>
      <c r="Y183" s="683" t="str">
        <f>strCheckDateTwo(N183:W183)</f>
        <v/>
      </c>
      <c r="Z183" s="683"/>
      <c r="AA183" s="683"/>
      <c r="AB183" s="683"/>
      <c r="AC183" s="683"/>
      <c r="AD183" s="683"/>
      <c r="AE183" s="683"/>
      <c r="AF183" s="683"/>
      <c r="AG183" s="683"/>
    </row>
    <row r="184" spans="1:47" s="651" customFormat="1" ht="14.25" hidden="1" customHeight="1">
      <c r="A184" s="1279"/>
      <c r="B184" s="1279"/>
      <c r="C184" s="1279"/>
      <c r="D184" s="127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8"/>
      <c r="Y184" s="683"/>
      <c r="Z184" s="683"/>
      <c r="AA184" s="683"/>
      <c r="AB184" s="683"/>
      <c r="AC184" s="683"/>
      <c r="AD184" s="683"/>
      <c r="AE184" s="683"/>
      <c r="AF184" s="683"/>
      <c r="AG184" s="683"/>
    </row>
    <row r="185" spans="1:47" s="651" customFormat="1" ht="15" customHeight="1">
      <c r="A185" s="1279"/>
      <c r="B185" s="1279"/>
      <c r="C185" s="1279"/>
      <c r="D185" s="1279"/>
      <c r="E185" s="928"/>
      <c r="F185" s="928"/>
      <c r="G185" s="933"/>
      <c r="H185" s="930"/>
      <c r="I185" s="936"/>
      <c r="J185" s="934"/>
      <c r="K185" s="924"/>
      <c r="L185" s="654"/>
      <c r="M185" s="663" t="s">
        <v>5</v>
      </c>
      <c r="N185" s="661"/>
      <c r="O185" s="657"/>
      <c r="P185" s="657"/>
      <c r="Q185" s="657"/>
      <c r="R185" s="657"/>
      <c r="S185" s="673"/>
      <c r="T185" s="669"/>
      <c r="U185" s="668"/>
      <c r="V185" s="661"/>
      <c r="W185" s="661"/>
      <c r="X185" s="1299"/>
      <c r="Y185" s="683"/>
      <c r="Z185" s="683"/>
      <c r="AA185" s="683"/>
      <c r="AB185" s="683"/>
      <c r="AC185" s="683"/>
      <c r="AD185" s="683"/>
      <c r="AE185" s="683"/>
      <c r="AF185" s="683"/>
      <c r="AG185" s="683"/>
    </row>
    <row r="186" spans="1:47" s="650" customFormat="1" ht="15" customHeight="1">
      <c r="A186" s="1279"/>
      <c r="B186" s="1279"/>
      <c r="C186" s="127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79"/>
      <c r="B187" s="127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7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8">
      <c r="A193" s="1279">
        <v>1</v>
      </c>
      <c r="B193" s="963"/>
      <c r="C193" s="963"/>
      <c r="D193" s="963"/>
      <c r="E193" s="963"/>
      <c r="F193" s="956"/>
      <c r="G193" s="962"/>
      <c r="H193" s="962"/>
      <c r="I193" s="944"/>
      <c r="J193" s="943"/>
      <c r="K193" s="943"/>
      <c r="L193" s="688">
        <f>mergeValue(A193)</f>
        <v>1</v>
      </c>
      <c r="M193" s="610" t="s">
        <v>19</v>
      </c>
      <c r="N193" s="1388"/>
      <c r="O193" s="1389"/>
      <c r="P193" s="1389"/>
      <c r="Q193" s="1389"/>
      <c r="R193" s="1389"/>
      <c r="S193" s="1389"/>
      <c r="T193" s="1389"/>
      <c r="U193" s="1389"/>
      <c r="V193" s="1389"/>
      <c r="W193" s="1389"/>
      <c r="X193" s="1389"/>
      <c r="Y193" s="1389"/>
      <c r="Z193" s="1389"/>
      <c r="AA193" s="1389"/>
      <c r="AB193" s="1389"/>
      <c r="AC193" s="1389"/>
      <c r="AD193" s="1389"/>
      <c r="AE193" s="1389"/>
      <c r="AF193" s="1390"/>
      <c r="AG193" s="1097" t="s">
        <v>718</v>
      </c>
      <c r="AH193" s="683"/>
      <c r="AI193" s="683"/>
      <c r="AJ193" s="683"/>
      <c r="AK193" s="683"/>
      <c r="AL193" s="683"/>
      <c r="AM193" s="683"/>
      <c r="AN193" s="683"/>
      <c r="AO193" s="683"/>
      <c r="AP193" s="683"/>
      <c r="AQ193" s="683"/>
      <c r="AR193" s="683"/>
    </row>
    <row r="194" spans="1:46" s="651" customFormat="1" ht="34.200000000000003">
      <c r="A194" s="1279"/>
      <c r="B194" s="1279">
        <v>1</v>
      </c>
      <c r="C194" s="963"/>
      <c r="D194" s="963"/>
      <c r="E194" s="963"/>
      <c r="F194" s="956"/>
      <c r="G194" s="965"/>
      <c r="H194" s="966"/>
      <c r="I194" s="945"/>
      <c r="J194" s="940"/>
      <c r="K194" s="938"/>
      <c r="L194" s="688" t="str">
        <f>mergeValue(A194) &amp;"."&amp; mergeValue(B194)</f>
        <v>1.1</v>
      </c>
      <c r="M194" s="658" t="s">
        <v>15</v>
      </c>
      <c r="N194" s="1391"/>
      <c r="O194" s="1392"/>
      <c r="P194" s="1392"/>
      <c r="Q194" s="1392"/>
      <c r="R194" s="1392"/>
      <c r="S194" s="1392"/>
      <c r="T194" s="1392"/>
      <c r="U194" s="1392"/>
      <c r="V194" s="1392"/>
      <c r="W194" s="1392"/>
      <c r="X194" s="1392"/>
      <c r="Y194" s="1392"/>
      <c r="Z194" s="1392"/>
      <c r="AA194" s="1392"/>
      <c r="AB194" s="1392"/>
      <c r="AC194" s="1392"/>
      <c r="AD194" s="1392"/>
      <c r="AE194" s="1392"/>
      <c r="AF194" s="1393"/>
      <c r="AG194" s="1097" t="s">
        <v>459</v>
      </c>
      <c r="AH194" s="683"/>
      <c r="AI194" s="683"/>
      <c r="AJ194" s="683"/>
      <c r="AK194" s="683"/>
      <c r="AL194" s="683"/>
      <c r="AM194" s="683"/>
      <c r="AN194" s="683"/>
      <c r="AO194" s="683"/>
      <c r="AP194" s="683"/>
      <c r="AQ194" s="683"/>
      <c r="AR194" s="683"/>
    </row>
    <row r="195" spans="1:46" s="651" customFormat="1" ht="22.8">
      <c r="A195" s="1279"/>
      <c r="B195" s="1279"/>
      <c r="C195" s="1279">
        <v>1</v>
      </c>
      <c r="D195" s="963"/>
      <c r="E195" s="963"/>
      <c r="F195" s="956"/>
      <c r="G195" s="965"/>
      <c r="H195" s="966"/>
      <c r="I195" s="945"/>
      <c r="J195" s="940"/>
      <c r="K195" s="938"/>
      <c r="L195" s="688" t="str">
        <f>mergeValue(A195) &amp;"."&amp; mergeValue(B195)&amp;"."&amp; mergeValue(C195)</f>
        <v>1.1.1</v>
      </c>
      <c r="M195" s="659" t="s">
        <v>7</v>
      </c>
      <c r="N195" s="1391"/>
      <c r="O195" s="1392"/>
      <c r="P195" s="1392"/>
      <c r="Q195" s="1392"/>
      <c r="R195" s="1392"/>
      <c r="S195" s="1392"/>
      <c r="T195" s="1392"/>
      <c r="U195" s="1392"/>
      <c r="V195" s="1392"/>
      <c r="W195" s="1392"/>
      <c r="X195" s="1392"/>
      <c r="Y195" s="1392"/>
      <c r="Z195" s="1392"/>
      <c r="AA195" s="1392"/>
      <c r="AB195" s="1392"/>
      <c r="AC195" s="1392"/>
      <c r="AD195" s="1392"/>
      <c r="AE195" s="1392"/>
      <c r="AF195" s="1393"/>
      <c r="AG195" s="1097" t="s">
        <v>600</v>
      </c>
      <c r="AH195" s="683"/>
      <c r="AI195" s="683"/>
      <c r="AJ195" s="683"/>
      <c r="AK195" s="683"/>
      <c r="AL195" s="683"/>
      <c r="AM195" s="683"/>
      <c r="AN195" s="683"/>
      <c r="AO195" s="683"/>
      <c r="AP195" s="683"/>
      <c r="AQ195" s="683"/>
      <c r="AR195" s="683"/>
    </row>
    <row r="196" spans="1:46" s="651" customFormat="1" ht="15" customHeight="1">
      <c r="A196" s="1279"/>
      <c r="B196" s="1279"/>
      <c r="C196" s="1279"/>
      <c r="D196" s="1279">
        <v>1</v>
      </c>
      <c r="E196" s="963"/>
      <c r="F196" s="956"/>
      <c r="G196" s="965"/>
      <c r="H196" s="966"/>
      <c r="I196" s="945"/>
      <c r="J196" s="940"/>
      <c r="K196" s="938"/>
      <c r="L196" s="688" t="str">
        <f>mergeValue(A196) &amp;"."&amp; mergeValue(B196)&amp;"."&amp; mergeValue(C196)&amp;"."&amp; mergeValue(D196)</f>
        <v>1.1.1.1</v>
      </c>
      <c r="M196" s="660" t="s">
        <v>21</v>
      </c>
      <c r="N196" s="1391"/>
      <c r="O196" s="1392"/>
      <c r="P196" s="1392"/>
      <c r="Q196" s="1392"/>
      <c r="R196" s="1392"/>
      <c r="S196" s="1392"/>
      <c r="T196" s="1392"/>
      <c r="U196" s="1392"/>
      <c r="V196" s="1392"/>
      <c r="W196" s="1392"/>
      <c r="X196" s="1392"/>
      <c r="Y196" s="1392"/>
      <c r="Z196" s="1392"/>
      <c r="AA196" s="1392"/>
      <c r="AB196" s="1392"/>
      <c r="AC196" s="1392"/>
      <c r="AD196" s="1392"/>
      <c r="AE196" s="1392"/>
      <c r="AF196" s="1393"/>
      <c r="AG196" s="1097" t="s">
        <v>623</v>
      </c>
      <c r="AH196" s="683"/>
      <c r="AI196" s="683"/>
      <c r="AJ196" s="683"/>
      <c r="AK196" s="683"/>
      <c r="AL196" s="683"/>
      <c r="AM196" s="683"/>
      <c r="AN196" s="683"/>
      <c r="AO196" s="683"/>
      <c r="AP196" s="683"/>
      <c r="AQ196" s="683"/>
      <c r="AR196" s="683"/>
    </row>
    <row r="197" spans="1:46" s="651" customFormat="1" ht="17.100000000000001" customHeight="1">
      <c r="A197" s="1279"/>
      <c r="B197" s="1279"/>
      <c r="C197" s="1279"/>
      <c r="D197" s="1279"/>
      <c r="E197" s="1279">
        <v>1</v>
      </c>
      <c r="F197" s="956"/>
      <c r="G197" s="965"/>
      <c r="H197" s="966"/>
      <c r="I197" s="967"/>
      <c r="J197" s="957"/>
      <c r="K197" s="1226"/>
      <c r="L197" s="1340" t="str">
        <f>mergeValue(A197) &amp;"."&amp; mergeValue(B197)&amp;"."&amp; mergeValue(C197)&amp;"."&amp; mergeValue(D197)&amp;"."&amp; mergeValue(E197)</f>
        <v>1.1.1.1.1</v>
      </c>
      <c r="M197" s="1341"/>
      <c r="N197" s="1287" t="s">
        <v>83</v>
      </c>
      <c r="O197" s="1349"/>
      <c r="P197" s="1345">
        <v>1</v>
      </c>
      <c r="Q197" s="1413"/>
      <c r="R197" s="1287" t="s">
        <v>83</v>
      </c>
      <c r="S197" s="1349"/>
      <c r="T197" s="1345">
        <v>1</v>
      </c>
      <c r="U197" s="1413"/>
      <c r="V197" s="1287" t="s">
        <v>83</v>
      </c>
      <c r="W197" s="666"/>
      <c r="X197" s="655">
        <v>1</v>
      </c>
      <c r="Y197" s="1042"/>
      <c r="Z197" s="638"/>
      <c r="AA197" s="638"/>
      <c r="AB197" s="1285"/>
      <c r="AC197" s="1287" t="s">
        <v>83</v>
      </c>
      <c r="AD197" s="1285"/>
      <c r="AE197" s="1287" t="s">
        <v>83</v>
      </c>
      <c r="AF197" s="680"/>
      <c r="AG197" s="134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79"/>
      <c r="B198" s="1279"/>
      <c r="C198" s="1279"/>
      <c r="D198" s="1279"/>
      <c r="E198" s="1279"/>
      <c r="F198" s="956"/>
      <c r="G198" s="965"/>
      <c r="H198" s="966"/>
      <c r="I198" s="967"/>
      <c r="J198" s="957"/>
      <c r="K198" s="1226"/>
      <c r="L198" s="1340"/>
      <c r="M198" s="1341"/>
      <c r="N198" s="1287"/>
      <c r="O198" s="1349"/>
      <c r="P198" s="1345"/>
      <c r="Q198" s="1413"/>
      <c r="R198" s="1287"/>
      <c r="S198" s="1349"/>
      <c r="T198" s="1345"/>
      <c r="U198" s="1413"/>
      <c r="V198" s="1287"/>
      <c r="W198" s="689"/>
      <c r="X198" s="670"/>
      <c r="Y198" s="670"/>
      <c r="Z198" s="672"/>
      <c r="AA198" s="572" t="str">
        <f>AB197 &amp; "-" &amp; AD197</f>
        <v>-</v>
      </c>
      <c r="AB198" s="1286"/>
      <c r="AC198" s="1287"/>
      <c r="AD198" s="1286"/>
      <c r="AE198" s="1287"/>
      <c r="AF198" s="639"/>
      <c r="AG198" s="1343"/>
      <c r="AH198" s="683"/>
      <c r="AI198" s="686"/>
      <c r="AJ198" s="686"/>
      <c r="AK198" s="686"/>
      <c r="AL198" s="686"/>
      <c r="AM198" s="686"/>
      <c r="AN198" s="686"/>
      <c r="AO198" s="683"/>
      <c r="AP198" s="683"/>
      <c r="AQ198" s="683"/>
      <c r="AR198" s="683"/>
    </row>
    <row r="199" spans="1:46" s="651" customFormat="1" ht="17.100000000000001" customHeight="1">
      <c r="A199" s="1279"/>
      <c r="B199" s="1279"/>
      <c r="C199" s="1279"/>
      <c r="D199" s="1279"/>
      <c r="E199" s="1279"/>
      <c r="F199" s="956"/>
      <c r="G199" s="965"/>
      <c r="H199" s="966"/>
      <c r="I199" s="967"/>
      <c r="J199" s="957"/>
      <c r="K199" s="1226"/>
      <c r="L199" s="1340"/>
      <c r="M199" s="1341"/>
      <c r="N199" s="1287"/>
      <c r="O199" s="1349"/>
      <c r="P199" s="1345"/>
      <c r="Q199" s="1413"/>
      <c r="R199" s="1287"/>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79"/>
      <c r="B200" s="1279"/>
      <c r="C200" s="1279"/>
      <c r="D200" s="1279"/>
      <c r="E200" s="1279"/>
      <c r="F200" s="956"/>
      <c r="G200" s="965"/>
      <c r="H200" s="966"/>
      <c r="I200" s="967"/>
      <c r="J200" s="957"/>
      <c r="K200" s="1226"/>
      <c r="L200" s="1340"/>
      <c r="M200" s="1341"/>
      <c r="N200" s="1287"/>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79"/>
      <c r="B201" s="1279"/>
      <c r="C201" s="1279"/>
      <c r="D201" s="127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79"/>
      <c r="B202" s="1279"/>
      <c r="C202" s="127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79"/>
      <c r="B203" s="127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7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1"/>
      <c r="R207" s="150"/>
      <c r="S207" s="150"/>
      <c r="T207" s="150"/>
      <c r="U207" s="128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1"/>
      <c r="R208" s="150"/>
      <c r="S208" s="150"/>
      <c r="T208" s="150"/>
      <c r="U208" s="1281"/>
      <c r="V208" s="150"/>
      <c r="W208" s="150"/>
      <c r="X208" s="150"/>
      <c r="Y208" s="150"/>
      <c r="Z208" s="150"/>
      <c r="AA208" s="150"/>
      <c r="AB208" s="150"/>
      <c r="AC208" s="150"/>
    </row>
    <row r="209" spans="1:83" ht="15" customHeight="1">
      <c r="G209" s="149"/>
      <c r="H209" s="150"/>
      <c r="I209" s="150"/>
      <c r="J209" s="80"/>
      <c r="K209" s="150"/>
      <c r="L209" s="150"/>
      <c r="M209" s="150"/>
      <c r="N209" s="150"/>
      <c r="O209" s="150"/>
      <c r="Q209" s="128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4" t="s">
        <v>84</v>
      </c>
      <c r="O211" s="1349"/>
      <c r="P211" s="1345">
        <v>1</v>
      </c>
      <c r="Q211" s="1383"/>
      <c r="R211" s="1287" t="s">
        <v>83</v>
      </c>
      <c r="S211" s="1386"/>
      <c r="T211" s="1415">
        <v>1</v>
      </c>
      <c r="U211" s="1282"/>
      <c r="V211" s="128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4"/>
      <c r="O212" s="1349"/>
      <c r="P212" s="1345"/>
      <c r="Q212" s="1383"/>
      <c r="R212" s="1287"/>
      <c r="S212" s="1387"/>
      <c r="T212" s="1416"/>
      <c r="U212" s="1282"/>
      <c r="V212" s="1287"/>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4"/>
      <c r="O213" s="1349"/>
      <c r="P213" s="1345"/>
      <c r="Q213" s="1383"/>
      <c r="R213" s="1287"/>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8">
      <c r="A220" s="1279">
        <v>1</v>
      </c>
      <c r="B220" s="831"/>
      <c r="C220" s="831"/>
      <c r="D220" s="831"/>
      <c r="E220" s="832"/>
      <c r="F220" s="833"/>
      <c r="G220" s="833"/>
      <c r="H220" s="833"/>
      <c r="I220" s="834"/>
      <c r="J220" s="829"/>
      <c r="K220" s="836"/>
      <c r="L220" s="744">
        <f>mergeValue(A220)</f>
        <v>1</v>
      </c>
      <c r="M220" s="610" t="s">
        <v>19</v>
      </c>
      <c r="N220" s="615"/>
      <c r="O220" s="1380"/>
      <c r="P220" s="1381"/>
      <c r="Q220" s="1381"/>
      <c r="R220" s="1381"/>
      <c r="S220" s="1381"/>
      <c r="T220" s="1381"/>
      <c r="U220" s="1381"/>
      <c r="V220" s="1382"/>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34.200000000000003">
      <c r="A221" s="1279"/>
      <c r="B221" s="1279">
        <v>1</v>
      </c>
      <c r="C221" s="831"/>
      <c r="D221" s="831"/>
      <c r="E221" s="833"/>
      <c r="F221" s="833"/>
      <c r="G221" s="833"/>
      <c r="H221" s="833"/>
      <c r="I221" s="828"/>
      <c r="J221" s="827"/>
      <c r="K221" s="830"/>
      <c r="L221" s="744" t="str">
        <f>mergeValue(A221) &amp;"."&amp; mergeValue(B221)</f>
        <v>1.1</v>
      </c>
      <c r="M221" s="658" t="s">
        <v>15</v>
      </c>
      <c r="N221" s="615"/>
      <c r="O221" s="1380"/>
      <c r="P221" s="1381"/>
      <c r="Q221" s="1381"/>
      <c r="R221" s="1381"/>
      <c r="S221" s="1381"/>
      <c r="T221" s="1381"/>
      <c r="U221" s="1381"/>
      <c r="V221" s="1382"/>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8">
      <c r="A222" s="1279"/>
      <c r="B222" s="1279"/>
      <c r="C222" s="1279">
        <v>1</v>
      </c>
      <c r="D222" s="831"/>
      <c r="E222" s="833"/>
      <c r="F222" s="833"/>
      <c r="G222" s="833"/>
      <c r="H222" s="833"/>
      <c r="I222" s="835"/>
      <c r="J222" s="827"/>
      <c r="K222" s="830"/>
      <c r="L222" s="744" t="str">
        <f>mergeValue(A222) &amp;"."&amp; mergeValue(B222)&amp;"."&amp; mergeValue(C222)</f>
        <v>1.1.1</v>
      </c>
      <c r="M222" s="659" t="s">
        <v>7</v>
      </c>
      <c r="N222" s="615"/>
      <c r="O222" s="1380"/>
      <c r="P222" s="1381"/>
      <c r="Q222" s="1381"/>
      <c r="R222" s="1381"/>
      <c r="S222" s="1381"/>
      <c r="T222" s="1381"/>
      <c r="U222" s="1381"/>
      <c r="V222" s="1382"/>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8">
      <c r="A223" s="1279"/>
      <c r="B223" s="1279"/>
      <c r="C223" s="1279"/>
      <c r="D223" s="1279">
        <v>1</v>
      </c>
      <c r="E223" s="833"/>
      <c r="F223" s="833"/>
      <c r="G223" s="833"/>
      <c r="H223" s="833"/>
      <c r="I223" s="835"/>
      <c r="J223" s="827"/>
      <c r="K223" s="830"/>
      <c r="L223" s="744" t="str">
        <f>mergeValue(A223) &amp;"."&amp; mergeValue(B223)&amp;"."&amp; mergeValue(C223)&amp;"."&amp; mergeValue(D223)</f>
        <v>1.1.1.1</v>
      </c>
      <c r="M223" s="660" t="s">
        <v>21</v>
      </c>
      <c r="N223" s="615"/>
      <c r="O223" s="1380"/>
      <c r="P223" s="1381"/>
      <c r="Q223" s="1381"/>
      <c r="R223" s="1381"/>
      <c r="S223" s="1381"/>
      <c r="T223" s="1381"/>
      <c r="U223" s="1381"/>
      <c r="V223" s="1382"/>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9.8">
      <c r="A224" s="1279"/>
      <c r="B224" s="1279"/>
      <c r="C224" s="1279"/>
      <c r="D224" s="1279"/>
      <c r="E224" s="1279">
        <v>1</v>
      </c>
      <c r="F224" s="833"/>
      <c r="G224" s="833"/>
      <c r="H224" s="831">
        <v>1</v>
      </c>
      <c r="I224" s="1279">
        <v>1</v>
      </c>
      <c r="J224" s="833"/>
      <c r="K224" s="838"/>
      <c r="L224" s="744" t="str">
        <f>mergeValue(A224) &amp;"."&amp; mergeValue(B224)&amp;"."&amp; mergeValue(C224)&amp;"."&amp; mergeValue(D224)&amp;"."&amp; mergeValue(E224)</f>
        <v>1.1.1.1.1</v>
      </c>
      <c r="M224" s="524" t="s">
        <v>8</v>
      </c>
      <c r="N224" s="615"/>
      <c r="O224" s="1282"/>
      <c r="P224" s="1283"/>
      <c r="Q224" s="1283"/>
      <c r="R224" s="1283"/>
      <c r="S224" s="1283"/>
      <c r="T224" s="1283"/>
      <c r="U224" s="1283"/>
      <c r="V224" s="1284"/>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45.6">
      <c r="A225" s="1279"/>
      <c r="B225" s="1279"/>
      <c r="C225" s="1279"/>
      <c r="D225" s="1279"/>
      <c r="E225" s="1279"/>
      <c r="F225" s="1279">
        <v>1</v>
      </c>
      <c r="G225" s="831"/>
      <c r="H225" s="831"/>
      <c r="I225" s="1279"/>
      <c r="J225" s="1279">
        <v>1</v>
      </c>
      <c r="K225" s="839"/>
      <c r="L225" s="744" t="str">
        <f>mergeValue(A225) &amp;"."&amp; mergeValue(B225)&amp;"."&amp; mergeValue(C225)&amp;"."&amp; mergeValue(D225)&amp;"."&amp; mergeValue(E225)&amp;"."&amp; mergeValue(F225)</f>
        <v>1.1.1.1.1.1</v>
      </c>
      <c r="M225" s="525" t="s">
        <v>9</v>
      </c>
      <c r="N225" s="615"/>
      <c r="O225" s="1282"/>
      <c r="P225" s="1283"/>
      <c r="Q225" s="1283"/>
      <c r="R225" s="1283"/>
      <c r="S225" s="1283"/>
      <c r="T225" s="1283"/>
      <c r="U225" s="1283"/>
      <c r="V225" s="1284"/>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79"/>
      <c r="B226" s="1279"/>
      <c r="C226" s="1279"/>
      <c r="D226" s="1279"/>
      <c r="E226" s="1279"/>
      <c r="F226" s="1279"/>
      <c r="G226" s="831">
        <v>1</v>
      </c>
      <c r="H226" s="831"/>
      <c r="I226" s="1279"/>
      <c r="J226" s="1279"/>
      <c r="K226" s="839">
        <v>1</v>
      </c>
      <c r="L226" s="744" t="str">
        <f>mergeValue(A226) &amp;"."&amp; mergeValue(B226)&amp;"."&amp; mergeValue(C226)&amp;"."&amp; mergeValue(D226)&amp;"."&amp; mergeValue(E226)&amp;"."&amp; mergeValue(F226)&amp;"."&amp; mergeValue(G226)</f>
        <v>1.1.1.1.1.1.1</v>
      </c>
      <c r="M226" s="1016"/>
      <c r="N226" s="615"/>
      <c r="O226" s="726"/>
      <c r="P226" s="726"/>
      <c r="Q226" s="726"/>
      <c r="R226" s="1286"/>
      <c r="S226" s="1287" t="s">
        <v>83</v>
      </c>
      <c r="T226" s="1286"/>
      <c r="U226" s="1287" t="s">
        <v>83</v>
      </c>
      <c r="V226" s="726"/>
      <c r="W226" s="1297"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79"/>
      <c r="B227" s="1279"/>
      <c r="C227" s="1279"/>
      <c r="D227" s="1279"/>
      <c r="E227" s="1279"/>
      <c r="F227" s="1279"/>
      <c r="G227" s="831"/>
      <c r="H227" s="831"/>
      <c r="I227" s="1279"/>
      <c r="J227" s="1279"/>
      <c r="K227" s="839"/>
      <c r="L227" s="752"/>
      <c r="M227" s="615"/>
      <c r="N227" s="615"/>
      <c r="O227" s="726"/>
      <c r="P227" s="726"/>
      <c r="Q227" s="732" t="str">
        <f>R226 &amp; "-" &amp; T226</f>
        <v>-</v>
      </c>
      <c r="R227" s="1286"/>
      <c r="S227" s="1287"/>
      <c r="T227" s="1286"/>
      <c r="U227" s="1287"/>
      <c r="V227" s="726"/>
      <c r="W227" s="1298"/>
      <c r="X227" s="759"/>
      <c r="Y227" s="777"/>
      <c r="Z227" s="777" t="str">
        <f t="shared" si="3"/>
        <v/>
      </c>
      <c r="AA227" s="777"/>
      <c r="AB227" s="777"/>
      <c r="AC227" s="777"/>
      <c r="AD227" s="759"/>
      <c r="AE227" s="759"/>
      <c r="AF227" s="759"/>
      <c r="AG227" s="759"/>
      <c r="AH227" s="759"/>
      <c r="AI227" s="759"/>
      <c r="AJ227" s="759"/>
    </row>
    <row r="228" spans="1:36" s="751" customFormat="1" ht="15" customHeight="1">
      <c r="A228" s="1279"/>
      <c r="B228" s="1279"/>
      <c r="C228" s="1279"/>
      <c r="D228" s="1279"/>
      <c r="E228" s="1279"/>
      <c r="F228" s="1279"/>
      <c r="G228" s="833"/>
      <c r="H228" s="831"/>
      <c r="I228" s="1279"/>
      <c r="J228" s="1279"/>
      <c r="K228" s="838"/>
      <c r="L228" s="654"/>
      <c r="M228" s="527" t="s">
        <v>24</v>
      </c>
      <c r="N228" s="728"/>
      <c r="O228" s="728"/>
      <c r="P228" s="728"/>
      <c r="Q228" s="728"/>
      <c r="R228" s="728"/>
      <c r="S228" s="728"/>
      <c r="T228" s="728"/>
      <c r="U228" s="728"/>
      <c r="V228" s="725"/>
      <c r="W228" s="1299"/>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79"/>
      <c r="B229" s="1279"/>
      <c r="C229" s="1279"/>
      <c r="D229" s="1279"/>
      <c r="E229" s="1279"/>
      <c r="F229" s="833"/>
      <c r="G229" s="833"/>
      <c r="H229" s="831"/>
      <c r="I229" s="127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79"/>
      <c r="B230" s="1279"/>
      <c r="C230" s="1279"/>
      <c r="D230" s="127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79"/>
      <c r="B231" s="1279"/>
      <c r="C231" s="127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79"/>
      <c r="B232" s="127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7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8">
      <c r="A238" s="1279">
        <v>1</v>
      </c>
      <c r="B238" s="963"/>
      <c r="C238" s="963"/>
      <c r="D238" s="963"/>
      <c r="E238" s="929"/>
      <c r="F238" s="974"/>
      <c r="G238" s="974"/>
      <c r="H238" s="974"/>
      <c r="I238" s="931"/>
      <c r="J238" s="927"/>
      <c r="K238" s="911"/>
      <c r="L238" s="978">
        <f>mergeValue(A238)</f>
        <v>1</v>
      </c>
      <c r="M238" s="610" t="s">
        <v>19</v>
      </c>
      <c r="N238" s="615"/>
      <c r="O238" s="1380"/>
      <c r="P238" s="1381"/>
      <c r="Q238" s="1381"/>
      <c r="R238" s="1381"/>
      <c r="S238" s="1381"/>
      <c r="T238" s="1381"/>
      <c r="U238" s="1381"/>
      <c r="V238" s="1382"/>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34.200000000000003">
      <c r="A239" s="1279"/>
      <c r="B239" s="1279">
        <v>1</v>
      </c>
      <c r="C239" s="963"/>
      <c r="D239" s="963"/>
      <c r="E239" s="974"/>
      <c r="F239" s="974"/>
      <c r="G239" s="974"/>
      <c r="H239" s="974"/>
      <c r="I239" s="969"/>
      <c r="J239" s="902"/>
      <c r="K239" s="905"/>
      <c r="L239" s="978" t="str">
        <f>mergeValue(A239) &amp;"."&amp; mergeValue(B239)</f>
        <v>1.1</v>
      </c>
      <c r="M239" s="658" t="s">
        <v>15</v>
      </c>
      <c r="N239" s="615"/>
      <c r="O239" s="1380"/>
      <c r="P239" s="1381"/>
      <c r="Q239" s="1381"/>
      <c r="R239" s="1381"/>
      <c r="S239" s="1381"/>
      <c r="T239" s="1381"/>
      <c r="U239" s="1381"/>
      <c r="V239" s="1382"/>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8">
      <c r="A240" s="1279"/>
      <c r="B240" s="1279"/>
      <c r="C240" s="1279">
        <v>1</v>
      </c>
      <c r="D240" s="963"/>
      <c r="E240" s="974"/>
      <c r="F240" s="974"/>
      <c r="G240" s="974"/>
      <c r="H240" s="974"/>
      <c r="I240" s="910"/>
      <c r="J240" s="902"/>
      <c r="K240" s="905"/>
      <c r="L240" s="978" t="str">
        <f>mergeValue(A240) &amp;"."&amp; mergeValue(B240)&amp;"."&amp; mergeValue(C240)</f>
        <v>1.1.1</v>
      </c>
      <c r="M240" s="659" t="s">
        <v>7</v>
      </c>
      <c r="N240" s="615"/>
      <c r="O240" s="1380"/>
      <c r="P240" s="1381"/>
      <c r="Q240" s="1381"/>
      <c r="R240" s="1381"/>
      <c r="S240" s="1381"/>
      <c r="T240" s="1381"/>
      <c r="U240" s="1381"/>
      <c r="V240" s="1382"/>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8">
      <c r="A241" s="1279"/>
      <c r="B241" s="1279"/>
      <c r="C241" s="1279"/>
      <c r="D241" s="1279">
        <v>1</v>
      </c>
      <c r="E241" s="974"/>
      <c r="F241" s="974"/>
      <c r="G241" s="974"/>
      <c r="H241" s="974"/>
      <c r="I241" s="910"/>
      <c r="J241" s="902"/>
      <c r="K241" s="905"/>
      <c r="L241" s="978" t="str">
        <f>mergeValue(A241) &amp;"."&amp; mergeValue(B241)&amp;"."&amp; mergeValue(C241)&amp;"."&amp; mergeValue(D241)</f>
        <v>1.1.1.1</v>
      </c>
      <c r="M241" s="660" t="s">
        <v>21</v>
      </c>
      <c r="N241" s="615"/>
      <c r="O241" s="1380"/>
      <c r="P241" s="1381"/>
      <c r="Q241" s="1381"/>
      <c r="R241" s="1381"/>
      <c r="S241" s="1381"/>
      <c r="T241" s="1381"/>
      <c r="U241" s="1381"/>
      <c r="V241" s="1382"/>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9.8">
      <c r="A242" s="1279"/>
      <c r="B242" s="1279"/>
      <c r="C242" s="1279"/>
      <c r="D242" s="1279"/>
      <c r="E242" s="1279">
        <v>1</v>
      </c>
      <c r="F242" s="974"/>
      <c r="G242" s="974"/>
      <c r="H242" s="963">
        <v>1</v>
      </c>
      <c r="I242" s="1279">
        <v>1</v>
      </c>
      <c r="J242" s="974"/>
      <c r="K242" s="913"/>
      <c r="L242" s="978" t="str">
        <f>mergeValue(A242) &amp;"."&amp; mergeValue(B242)&amp;"."&amp; mergeValue(C242)&amp;"."&amp; mergeValue(D242)&amp;"."&amp; mergeValue(E242)</f>
        <v>1.1.1.1.1</v>
      </c>
      <c r="M242" s="524" t="s">
        <v>8</v>
      </c>
      <c r="N242" s="615"/>
      <c r="O242" s="1282"/>
      <c r="P242" s="1283"/>
      <c r="Q242" s="1283"/>
      <c r="R242" s="1283"/>
      <c r="S242" s="1283"/>
      <c r="T242" s="1283"/>
      <c r="U242" s="1283"/>
      <c r="V242" s="1284"/>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45.6">
      <c r="A243" s="1279"/>
      <c r="B243" s="1279"/>
      <c r="C243" s="1279"/>
      <c r="D243" s="1279"/>
      <c r="E243" s="1279"/>
      <c r="F243" s="1279">
        <v>1</v>
      </c>
      <c r="G243" s="963"/>
      <c r="H243" s="963"/>
      <c r="I243" s="1279"/>
      <c r="J243" s="1279">
        <v>1</v>
      </c>
      <c r="K243" s="914"/>
      <c r="L243" s="978" t="str">
        <f>mergeValue(A243) &amp;"."&amp; mergeValue(B243)&amp;"."&amp; mergeValue(C243)&amp;"."&amp; mergeValue(D243)&amp;"."&amp; mergeValue(E243)&amp;"."&amp; mergeValue(F243)</f>
        <v>1.1.1.1.1.1</v>
      </c>
      <c r="M243" s="525" t="s">
        <v>9</v>
      </c>
      <c r="N243" s="615"/>
      <c r="O243" s="1282"/>
      <c r="P243" s="1283"/>
      <c r="Q243" s="1283"/>
      <c r="R243" s="1283"/>
      <c r="S243" s="1283"/>
      <c r="T243" s="1283"/>
      <c r="U243" s="1283"/>
      <c r="V243" s="1284"/>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79"/>
      <c r="B244" s="1279"/>
      <c r="C244" s="1279"/>
      <c r="D244" s="1279"/>
      <c r="E244" s="1279"/>
      <c r="F244" s="1279"/>
      <c r="G244" s="963">
        <v>1</v>
      </c>
      <c r="H244" s="963"/>
      <c r="I244" s="1279"/>
      <c r="J244" s="1279"/>
      <c r="K244" s="914">
        <v>1</v>
      </c>
      <c r="L244" s="978" t="str">
        <f>mergeValue(A244) &amp;"."&amp; mergeValue(B244)&amp;"."&amp; mergeValue(C244)&amp;"."&amp; mergeValue(D244)&amp;"."&amp; mergeValue(E244)&amp;"."&amp; mergeValue(F244)&amp;"."&amp; mergeValue(G244)</f>
        <v>1.1.1.1.1.1.1</v>
      </c>
      <c r="M244" s="1016"/>
      <c r="N244" s="615"/>
      <c r="O244" s="726"/>
      <c r="P244" s="726"/>
      <c r="Q244" s="1040"/>
      <c r="R244" s="1286"/>
      <c r="S244" s="1287" t="s">
        <v>83</v>
      </c>
      <c r="T244" s="1286"/>
      <c r="U244" s="1287" t="s">
        <v>83</v>
      </c>
      <c r="V244" s="726"/>
      <c r="W244" s="1297"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79"/>
      <c r="B245" s="1279"/>
      <c r="C245" s="1279"/>
      <c r="D245" s="1279"/>
      <c r="E245" s="1279"/>
      <c r="F245" s="1279"/>
      <c r="G245" s="963"/>
      <c r="H245" s="963"/>
      <c r="I245" s="1279"/>
      <c r="J245" s="1279"/>
      <c r="K245" s="914"/>
      <c r="L245" s="752"/>
      <c r="M245" s="615"/>
      <c r="N245" s="615"/>
      <c r="O245" s="726"/>
      <c r="P245" s="726"/>
      <c r="Q245" s="732" t="str">
        <f>R244 &amp; "-" &amp; T244</f>
        <v>-</v>
      </c>
      <c r="R245" s="1286"/>
      <c r="S245" s="1287"/>
      <c r="T245" s="1286"/>
      <c r="U245" s="1287"/>
      <c r="V245" s="726"/>
      <c r="W245" s="1298"/>
      <c r="X245" s="956"/>
      <c r="Y245" s="777"/>
      <c r="Z245" s="777" t="str">
        <f t="shared" si="4"/>
        <v/>
      </c>
      <c r="AA245" s="777"/>
      <c r="AB245" s="777"/>
      <c r="AC245" s="777"/>
      <c r="AD245" s="956"/>
      <c r="AE245" s="956"/>
      <c r="AF245" s="956"/>
      <c r="AG245" s="956"/>
      <c r="AH245" s="956"/>
      <c r="AI245" s="956"/>
      <c r="AJ245" s="956"/>
    </row>
    <row r="246" spans="1:36" s="938" customFormat="1" ht="15" customHeight="1">
      <c r="A246" s="1279"/>
      <c r="B246" s="1279"/>
      <c r="C246" s="1279"/>
      <c r="D246" s="1279"/>
      <c r="E246" s="1279"/>
      <c r="F246" s="1279"/>
      <c r="G246" s="974"/>
      <c r="H246" s="963"/>
      <c r="I246" s="1279"/>
      <c r="J246" s="1279"/>
      <c r="K246" s="913"/>
      <c r="L246" s="654"/>
      <c r="M246" s="527" t="s">
        <v>24</v>
      </c>
      <c r="N246" s="954"/>
      <c r="O246" s="954"/>
      <c r="P246" s="954"/>
      <c r="Q246" s="954"/>
      <c r="R246" s="954"/>
      <c r="S246" s="954"/>
      <c r="T246" s="954"/>
      <c r="U246" s="954"/>
      <c r="V246" s="725"/>
      <c r="W246" s="1299"/>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79"/>
      <c r="B247" s="1279"/>
      <c r="C247" s="1279"/>
      <c r="D247" s="1279"/>
      <c r="E247" s="1279"/>
      <c r="F247" s="974"/>
      <c r="G247" s="974"/>
      <c r="H247" s="963"/>
      <c r="I247" s="1279"/>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79"/>
      <c r="B248" s="1279"/>
      <c r="C248" s="1279"/>
      <c r="D248" s="1279"/>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79"/>
      <c r="B249" s="1279"/>
      <c r="C249" s="1279"/>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79"/>
      <c r="B250" s="127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7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4">
      <c r="A254" s="34" t="s">
        <v>276</v>
      </c>
    </row>
    <row r="255" spans="1:36" ht="11.4"/>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8">
      <c r="A273" s="86"/>
      <c r="B273" s="87"/>
      <c r="C273" s="19"/>
      <c r="D273" s="32"/>
      <c r="E273" s="31" t="s">
        <v>76</v>
      </c>
      <c r="F273" s="33"/>
      <c r="G273" s="26"/>
      <c r="I273" s="52"/>
    </row>
    <row r="274" spans="1:9" s="22" customFormat="1" ht="22.8">
      <c r="A274" s="86"/>
      <c r="B274" s="87"/>
      <c r="C274" s="19"/>
      <c r="D274" s="32"/>
      <c r="E274" s="31" t="s">
        <v>77</v>
      </c>
      <c r="F274" s="33"/>
      <c r="G274" s="26"/>
      <c r="I274" s="52"/>
    </row>
    <row r="275" spans="1:9" s="22" customFormat="1" ht="13.6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8">
      <c r="A277" s="86"/>
      <c r="B277" s="87"/>
      <c r="C277" s="19"/>
      <c r="D277" s="32"/>
      <c r="E277" s="38" t="s">
        <v>86</v>
      </c>
      <c r="F277" s="33"/>
      <c r="G277" s="26"/>
      <c r="I277" s="52"/>
    </row>
    <row r="278" spans="1:9" s="22" customFormat="1" ht="22.8">
      <c r="A278" s="86"/>
      <c r="B278" s="87"/>
      <c r="C278" s="19"/>
      <c r="D278" s="32"/>
      <c r="E278" s="38" t="s">
        <v>170</v>
      </c>
      <c r="F278" s="33"/>
      <c r="G278" s="26"/>
      <c r="I278" s="52"/>
    </row>
    <row r="279" spans="1:9" s="22" customFormat="1" ht="13.6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8">
      <c r="A281" s="86"/>
      <c r="B281" s="87"/>
      <c r="C281" s="19"/>
      <c r="D281" s="32"/>
      <c r="E281" s="38" t="s">
        <v>86</v>
      </c>
      <c r="F281" s="33"/>
      <c r="G281" s="26"/>
      <c r="I281" s="52"/>
    </row>
    <row r="282" spans="1:9" s="22" customFormat="1" ht="22.8">
      <c r="A282" s="86"/>
      <c r="B282" s="87"/>
      <c r="C282" s="19"/>
      <c r="D282" s="32"/>
      <c r="E282" s="38" t="s">
        <v>170</v>
      </c>
      <c r="F282" s="33"/>
      <c r="G282" s="26"/>
      <c r="I282" s="52"/>
    </row>
    <row r="283" spans="1:9" s="22" customFormat="1" ht="13.6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8">
      <c r="A285" s="86"/>
      <c r="B285" s="87"/>
      <c r="C285" s="19"/>
      <c r="D285" s="32"/>
      <c r="E285" s="31" t="s">
        <v>86</v>
      </c>
      <c r="F285" s="33"/>
      <c r="G285" s="26"/>
      <c r="I285" s="52"/>
    </row>
    <row r="286" spans="1:9" s="22" customFormat="1" ht="20.399999999999999">
      <c r="A286" s="86"/>
      <c r="B286" s="87"/>
      <c r="C286" s="19"/>
      <c r="D286" s="32"/>
      <c r="E286" s="31" t="s">
        <v>87</v>
      </c>
      <c r="F286" s="33"/>
      <c r="G286" s="26"/>
      <c r="I286" s="52"/>
    </row>
    <row r="287" spans="1:9" s="22" customFormat="1" ht="22.8">
      <c r="A287" s="86"/>
      <c r="B287" s="87"/>
      <c r="C287" s="19"/>
      <c r="D287" s="32"/>
      <c r="E287" s="38" t="s">
        <v>170</v>
      </c>
      <c r="F287" s="33"/>
      <c r="G287" s="26"/>
      <c r="I287" s="52"/>
    </row>
    <row r="288" spans="1:9" s="22" customFormat="1" ht="20.399999999999999">
      <c r="A288" s="86"/>
      <c r="B288" s="87"/>
      <c r="C288" s="19"/>
      <c r="D288" s="32"/>
      <c r="E288" s="31" t="s">
        <v>88</v>
      </c>
      <c r="F288" s="33"/>
      <c r="G288" s="26"/>
      <c r="I288" s="52"/>
    </row>
    <row r="290" spans="1:83" s="34" customFormat="1" ht="17.100000000000001" customHeight="1">
      <c r="A290" s="34" t="s">
        <v>325</v>
      </c>
    </row>
    <row r="292" spans="1:83" s="121" customFormat="1" ht="13.8">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4"/>
      <c r="D297" s="1227">
        <v>1</v>
      </c>
      <c r="E297" s="1281"/>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4"/>
      <c r="D298" s="1227"/>
      <c r="E298" s="128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5"/>
      <c r="D302" s="241"/>
      <c r="E302" s="424"/>
      <c r="F302" s="1396"/>
      <c r="G302" s="1227">
        <v>0</v>
      </c>
      <c r="H302" s="1225"/>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5"/>
      <c r="D303" s="241"/>
      <c r="E303" s="424"/>
      <c r="F303" s="1396"/>
      <c r="G303" s="1227"/>
      <c r="H303" s="122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4"/>
    <row r="310" spans="1:83" s="34" customFormat="1" ht="11.4">
      <c r="A310" s="34" t="s">
        <v>444</v>
      </c>
    </row>
    <row r="311" spans="1:83" ht="11.4"/>
    <row r="312" spans="1:83" s="35" customFormat="1" ht="20.100000000000001" customHeight="1">
      <c r="A312" s="91"/>
      <c r="B312" s="179"/>
      <c r="C312" s="81"/>
      <c r="D312" s="180"/>
      <c r="E312" s="280"/>
      <c r="F312" s="278"/>
      <c r="G312" s="281"/>
      <c r="I312" s="204"/>
      <c r="J312" s="204"/>
    </row>
    <row r="313" spans="1:83" ht="11.4"/>
    <row r="314" spans="1:83" ht="11.4"/>
    <row r="315" spans="1:83" s="34" customFormat="1" ht="11.4">
      <c r="A315" s="34" t="s">
        <v>450</v>
      </c>
    </row>
    <row r="316" spans="1:83" ht="11.4"/>
    <row r="317" spans="1:83" s="35" customFormat="1" ht="20.100000000000001" customHeight="1">
      <c r="A317" s="277"/>
      <c r="B317" s="179"/>
      <c r="C317" s="81"/>
      <c r="D317" s="180"/>
      <c r="E317" s="283"/>
      <c r="F317" s="282" t="s">
        <v>449</v>
      </c>
      <c r="G317" s="282" t="s">
        <v>449</v>
      </c>
      <c r="H317" s="294"/>
      <c r="I317" s="204"/>
      <c r="K317" s="204"/>
      <c r="L317" s="204"/>
    </row>
    <row r="318" spans="1:83" ht="11.4"/>
    <row r="319" spans="1:83" ht="11.4"/>
    <row r="320" spans="1:83" s="34" customFormat="1" ht="11.4">
      <c r="A320" s="34" t="s">
        <v>451</v>
      </c>
    </row>
    <row r="321" spans="1:12" ht="11.4"/>
    <row r="322" spans="1:12" s="35" customFormat="1" ht="20.100000000000001" customHeight="1">
      <c r="A322" s="277"/>
      <c r="B322" s="179"/>
      <c r="C322" s="81"/>
      <c r="D322" s="180"/>
      <c r="E322" s="283"/>
      <c r="F322" s="282" t="s">
        <v>449</v>
      </c>
      <c r="G322" s="388"/>
      <c r="H322" s="282" t="s">
        <v>449</v>
      </c>
      <c r="I322" s="204"/>
      <c r="K322" s="204"/>
      <c r="L322" s="204"/>
    </row>
    <row r="323" spans="1:12" ht="11.4"/>
    <row r="324" spans="1:12" ht="11.4"/>
    <row r="325" spans="1:12" s="34" customFormat="1" ht="11.4">
      <c r="A325" s="34" t="s">
        <v>452</v>
      </c>
    </row>
    <row r="326" spans="1:12" ht="11.4"/>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3.8">
      <c r="A328" s="277"/>
      <c r="B328" s="179"/>
      <c r="C328" s="81"/>
      <c r="D328" s="95"/>
      <c r="E328" s="285"/>
      <c r="F328" s="286"/>
      <c r="G328"/>
      <c r="H328" s="286"/>
      <c r="I328" s="204"/>
      <c r="K328" s="204"/>
      <c r="L328" s="204"/>
    </row>
    <row r="330" spans="1:12" s="34" customFormat="1" ht="11.4">
      <c r="A330" s="34" t="s">
        <v>453</v>
      </c>
    </row>
    <row r="331" spans="1:12" ht="11.4"/>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6">
      <c r="A337" s="1277">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1.2">
      <c r="A338" s="1277"/>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57">
      <c r="A339" s="1277"/>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2.6">
      <c r="A340" s="1277"/>
      <c r="B340" s="1277">
        <v>1</v>
      </c>
      <c r="C340" s="319"/>
      <c r="D340" s="319"/>
      <c r="F340" s="313" t="str">
        <f>"4."&amp;mergeValue(A340) &amp;"."&amp;mergeValue(B340)</f>
        <v>4.1.1</v>
      </c>
      <c r="G340" s="304" t="s">
        <v>570</v>
      </c>
      <c r="H340" s="297" t="str">
        <f>IF(region_name="","",region_name)</f>
        <v>г.Санкт-Петербург</v>
      </c>
      <c r="I340" s="188" t="s">
        <v>478</v>
      </c>
      <c r="J340" s="312"/>
      <c r="K340" s="206"/>
      <c r="L340" s="206"/>
      <c r="M340" s="206"/>
      <c r="N340" s="206"/>
      <c r="O340" s="206"/>
      <c r="P340" s="206"/>
      <c r="Q340" s="206"/>
      <c r="R340" s="206"/>
      <c r="S340" s="206"/>
      <c r="T340" s="206"/>
    </row>
    <row r="341" spans="1:83" s="182" customFormat="1" ht="216.6">
      <c r="A341" s="1277"/>
      <c r="B341" s="1277"/>
      <c r="C341" s="1277">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str">
        <f>"4."&amp;mergeValue(A342) &amp;"."&amp;mergeValue(B342)&amp;"."&amp;mergeValue(C342)&amp;"."&amp;mergeValue(D342)</f>
        <v>4.1.1.1.1</v>
      </c>
      <c r="G342" s="392" t="s">
        <v>477</v>
      </c>
      <c r="H342" s="297"/>
      <c r="I342" s="1278" t="s">
        <v>569</v>
      </c>
      <c r="J342" s="312"/>
      <c r="K342" s="206"/>
      <c r="L342" s="206"/>
      <c r="M342" s="206"/>
      <c r="N342" s="206"/>
      <c r="O342" s="206"/>
      <c r="P342" s="206"/>
      <c r="Q342" s="206"/>
      <c r="R342" s="206"/>
      <c r="S342" s="206"/>
      <c r="T342" s="206"/>
    </row>
    <row r="343" spans="1:83" s="182" customFormat="1" ht="18.600000000000001">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600000000000001">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600000000000001">
      <c r="A345" s="1277"/>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600000000000001">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7"/>
      <c r="E356" s="1368"/>
      <c r="F356" s="1369"/>
      <c r="G356" s="1108"/>
      <c r="H356" s="1167"/>
      <c r="I356" s="1165"/>
      <c r="J356" s="1130"/>
      <c r="K356" s="1108" t="s">
        <v>449</v>
      </c>
      <c r="L356" s="1278"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7"/>
      <c r="E357" s="1368"/>
      <c r="F357" s="1369"/>
      <c r="G357" s="1086"/>
      <c r="H357" s="1152" t="s">
        <v>274</v>
      </c>
      <c r="I357" s="1147"/>
      <c r="J357" s="1147"/>
      <c r="K357" s="1145"/>
      <c r="L357" s="1278"/>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7"/>
      <c r="E362" s="1368"/>
      <c r="F362" s="1369"/>
      <c r="G362" s="1108"/>
      <c r="H362" s="1167"/>
      <c r="I362" s="1165"/>
      <c r="J362" s="1171"/>
      <c r="K362" s="1108" t="s">
        <v>449</v>
      </c>
      <c r="L362" s="1278" t="s">
        <v>703</v>
      </c>
      <c r="M362" s="1155"/>
      <c r="N362" s="1100"/>
      <c r="O362" s="1100"/>
    </row>
    <row r="363" spans="1:83" s="1071" customFormat="1" ht="17.100000000000001" customHeight="1">
      <c r="A363" s="1105"/>
      <c r="B363" s="1094"/>
      <c r="C363" s="1080"/>
      <c r="D363" s="1367"/>
      <c r="E363" s="1368"/>
      <c r="F363" s="1369"/>
      <c r="G363" s="1086"/>
      <c r="H363" s="1152" t="s">
        <v>274</v>
      </c>
      <c r="I363" s="1147"/>
      <c r="J363" s="1147"/>
      <c r="K363" s="1145"/>
      <c r="L363" s="1278"/>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80" zoomScaleNormal="80" workbookViewId="0">
      <selection activeCell="E2" sqref="E2"/>
    </sheetView>
  </sheetViews>
  <sheetFormatPr defaultColWidth="9.125" defaultRowHeight="11.4"/>
  <cols>
    <col min="1" max="1" width="10.75" style="190" hidden="1" customWidth="1"/>
    <col min="2" max="2" width="10.75" style="85" hidden="1" customWidth="1"/>
    <col min="3" max="3" width="3.75" style="19" hidden="1" customWidth="1"/>
    <col min="4" max="4" width="1.75" style="22" customWidth="1"/>
    <col min="5" max="5" width="55.25" style="22" customWidth="1"/>
    <col min="6" max="6" width="50.75" style="22" customWidth="1"/>
    <col min="7" max="7" width="3.75" style="21" customWidth="1"/>
    <col min="8" max="8" width="9.125" style="22"/>
    <col min="9" max="9" width="9.125" style="52"/>
    <col min="10" max="10" width="30" style="22" customWidth="1"/>
    <col min="11" max="16384" width="9.125" style="22"/>
  </cols>
  <sheetData>
    <row r="1" spans="1:12" s="363" customFormat="1" ht="3.15" customHeight="1">
      <c r="A1" s="361"/>
      <c r="B1" s="362"/>
      <c r="F1" s="363">
        <v>26361126</v>
      </c>
      <c r="G1" s="364"/>
      <c r="I1" s="364"/>
    </row>
    <row r="2" spans="1:12" s="18" customFormat="1" ht="13.8">
      <c r="A2" s="189"/>
      <c r="B2" s="85"/>
      <c r="E2" s="369" t="str">
        <f>"Код шаблона: " &amp; GetCode()</f>
        <v>Код шаблона: FAS.JKH.OPEN.INFO.REQUEST.WARM</v>
      </c>
      <c r="F2" s="411"/>
      <c r="G2" s="368"/>
      <c r="H2" s="368"/>
      <c r="I2" s="368"/>
      <c r="J2" s="368"/>
      <c r="K2" s="368"/>
      <c r="L2" s="368"/>
    </row>
    <row r="3" spans="1:12" ht="13.8">
      <c r="E3" s="370" t="str">
        <f>"Версия " &amp; GetVersion()</f>
        <v>Версия 1.0.2</v>
      </c>
      <c r="F3" s="411"/>
      <c r="G3" s="40"/>
      <c r="H3" s="40"/>
      <c r="I3" s="40"/>
      <c r="J3" s="40"/>
      <c r="K3" s="40"/>
      <c r="L3" s="253"/>
    </row>
    <row r="4" spans="1:12" s="348" customFormat="1" ht="5.4">
      <c r="A4" s="342"/>
      <c r="B4" s="343"/>
      <c r="C4" s="344"/>
      <c r="D4" s="345"/>
      <c r="E4" s="365"/>
      <c r="F4" s="366"/>
      <c r="G4" s="367"/>
      <c r="I4" s="349"/>
    </row>
    <row r="5" spans="1:12" ht="39.15" customHeight="1">
      <c r="D5" s="23"/>
      <c r="E5" s="1221" t="s">
        <v>755</v>
      </c>
      <c r="F5" s="1222"/>
      <c r="G5" s="406"/>
      <c r="J5" s="289"/>
    </row>
    <row r="6" spans="1:12" s="348" customFormat="1" ht="5.4">
      <c r="A6" s="342"/>
      <c r="B6" s="343"/>
      <c r="C6" s="344"/>
      <c r="D6" s="345"/>
      <c r="E6" s="350"/>
      <c r="F6" s="351"/>
      <c r="G6" s="352"/>
      <c r="I6" s="349"/>
    </row>
    <row r="7" spans="1:12" ht="27.6">
      <c r="D7" s="23"/>
      <c r="E7" s="24" t="s">
        <v>51</v>
      </c>
      <c r="F7" s="308" t="s">
        <v>65</v>
      </c>
      <c r="G7" s="360"/>
    </row>
    <row r="8" spans="1:12" s="348" customFormat="1" ht="5.4">
      <c r="A8" s="342"/>
      <c r="B8" s="343"/>
      <c r="C8" s="344"/>
      <c r="D8" s="345"/>
      <c r="E8" s="346"/>
      <c r="F8" s="347"/>
      <c r="G8" s="345"/>
      <c r="I8" s="349"/>
    </row>
    <row r="9" spans="1:12" ht="34.200000000000003">
      <c r="D9" s="23"/>
      <c r="E9" s="24" t="s">
        <v>456</v>
      </c>
      <c r="F9" s="326" t="s">
        <v>84</v>
      </c>
      <c r="G9" s="359"/>
    </row>
    <row r="10" spans="1:12" s="348" customFormat="1" ht="5.4">
      <c r="A10" s="353"/>
      <c r="B10" s="343"/>
      <c r="C10" s="344"/>
      <c r="D10" s="354"/>
      <c r="E10" s="350"/>
      <c r="F10" s="355"/>
      <c r="G10" s="356"/>
      <c r="I10" s="349"/>
    </row>
    <row r="11" spans="1:12" ht="27.6">
      <c r="A11" s="192"/>
      <c r="D11" s="23"/>
      <c r="E11" s="78" t="s">
        <v>454</v>
      </c>
      <c r="F11" s="1192" t="s">
        <v>1001</v>
      </c>
      <c r="G11" s="357"/>
    </row>
    <row r="12" spans="1:12" ht="27.6">
      <c r="D12" s="23"/>
      <c r="E12" s="78" t="s">
        <v>455</v>
      </c>
      <c r="F12" s="1192" t="s">
        <v>1002</v>
      </c>
      <c r="G12" s="359"/>
    </row>
    <row r="13" spans="1:12" s="348" customFormat="1" ht="5.4">
      <c r="A13" s="353"/>
      <c r="B13" s="343"/>
      <c r="C13" s="344"/>
      <c r="D13" s="354"/>
      <c r="E13" s="350"/>
      <c r="F13" s="355"/>
      <c r="G13" s="356"/>
      <c r="I13" s="349"/>
    </row>
    <row r="14" spans="1:12" ht="27.6">
      <c r="D14" s="23"/>
      <c r="E14" s="78" t="s">
        <v>367</v>
      </c>
      <c r="F14" s="1162" t="s">
        <v>41</v>
      </c>
      <c r="G14" s="359"/>
    </row>
    <row r="15" spans="1:12" ht="27.6" hidden="1">
      <c r="D15" s="23"/>
      <c r="E15" s="78" t="s">
        <v>298</v>
      </c>
      <c r="F15" s="309" t="s">
        <v>1646</v>
      </c>
      <c r="G15" s="359"/>
    </row>
    <row r="16" spans="1:12" ht="27.6" hidden="1">
      <c r="D16" s="23"/>
      <c r="E16" s="78" t="s">
        <v>573</v>
      </c>
      <c r="F16" s="309"/>
      <c r="G16" s="359"/>
    </row>
    <row r="17" spans="1:9" ht="20.399999999999999">
      <c r="D17" s="23"/>
      <c r="E17" s="24"/>
      <c r="F17" s="1054" t="s">
        <v>679</v>
      </c>
      <c r="G17" s="20"/>
    </row>
    <row r="18" spans="1:9" s="1053" customFormat="1" ht="4.2" hidden="1">
      <c r="A18" s="1050"/>
      <c r="B18" s="1048"/>
      <c r="C18" s="1051"/>
      <c r="D18" s="1052"/>
      <c r="E18" s="1046"/>
      <c r="F18" s="1045"/>
      <c r="G18" s="1052"/>
      <c r="I18" s="1049"/>
    </row>
    <row r="19" spans="1:9" ht="27.6">
      <c r="D19" s="23"/>
      <c r="E19" s="1047" t="s">
        <v>677</v>
      </c>
      <c r="F19" s="1163" t="s">
        <v>1646</v>
      </c>
      <c r="G19" s="359"/>
    </row>
    <row r="20" spans="1:9" ht="27.6">
      <c r="D20" s="23"/>
      <c r="E20" s="1047" t="s">
        <v>678</v>
      </c>
      <c r="F20" s="1162" t="s">
        <v>1647</v>
      </c>
      <c r="G20" s="359"/>
    </row>
    <row r="21" spans="1:9" s="1053" customFormat="1" ht="4.2" hidden="1">
      <c r="A21" s="1050"/>
      <c r="B21" s="1048"/>
      <c r="C21" s="1051"/>
      <c r="D21" s="1052"/>
      <c r="E21" s="1046"/>
      <c r="F21" s="1045"/>
      <c r="G21" s="1052"/>
      <c r="I21" s="1049"/>
    </row>
    <row r="22" spans="1:9" ht="20.399999999999999" hidden="1">
      <c r="D22" s="23"/>
      <c r="E22" s="24"/>
      <c r="F22" s="414" t="s">
        <v>580</v>
      </c>
      <c r="G22" s="20"/>
    </row>
    <row r="23" spans="1:9" s="1070" customFormat="1" ht="4.2" hidden="1">
      <c r="A23" s="1067"/>
      <c r="B23" s="1065"/>
      <c r="C23" s="1068"/>
      <c r="D23" s="1069"/>
      <c r="E23" s="1046"/>
      <c r="F23" s="1045"/>
      <c r="G23" s="1069"/>
      <c r="I23" s="1066"/>
    </row>
    <row r="24" spans="1:9" ht="27.6" hidden="1">
      <c r="D24" s="23"/>
      <c r="E24" s="1055" t="s">
        <v>680</v>
      </c>
      <c r="F24" s="309"/>
      <c r="G24" s="359"/>
    </row>
    <row r="25" spans="1:9" ht="27.6" hidden="1">
      <c r="D25" s="23"/>
      <c r="E25" s="1055" t="s">
        <v>681</v>
      </c>
      <c r="F25" s="311"/>
      <c r="G25" s="359"/>
    </row>
    <row r="26" spans="1:9" s="1070" customFormat="1" ht="4.2"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6">
      <c r="D28" s="23"/>
      <c r="E28" s="78" t="s">
        <v>169</v>
      </c>
      <c r="F28" s="326" t="s">
        <v>84</v>
      </c>
      <c r="G28" s="359"/>
    </row>
    <row r="29" spans="1:9" ht="27.6">
      <c r="C29" s="27"/>
      <c r="D29" s="28"/>
      <c r="E29" s="29" t="s">
        <v>78</v>
      </c>
      <c r="F29" s="310" t="s">
        <v>1170</v>
      </c>
      <c r="G29" s="358"/>
    </row>
    <row r="30" spans="1:9" ht="27.6" hidden="1">
      <c r="C30" s="27"/>
      <c r="D30" s="28"/>
      <c r="E30" s="49" t="s">
        <v>202</v>
      </c>
      <c r="F30" s="311"/>
      <c r="G30" s="358"/>
    </row>
    <row r="31" spans="1:9" ht="27.6">
      <c r="C31" s="27"/>
      <c r="D31" s="28"/>
      <c r="E31" s="29" t="s">
        <v>52</v>
      </c>
      <c r="F31" s="310" t="s">
        <v>1171</v>
      </c>
      <c r="G31" s="358"/>
    </row>
    <row r="32" spans="1:9" ht="27.6">
      <c r="C32" s="27"/>
      <c r="D32" s="28"/>
      <c r="E32" s="29" t="s">
        <v>53</v>
      </c>
      <c r="F32" s="310" t="s">
        <v>1023</v>
      </c>
      <c r="G32" s="358"/>
      <c r="H32" s="30"/>
    </row>
    <row r="33" spans="1:9" s="348" customFormat="1" ht="5.4">
      <c r="A33" s="353"/>
      <c r="B33" s="343"/>
      <c r="C33" s="344"/>
      <c r="D33" s="354"/>
      <c r="E33" s="350"/>
      <c r="F33" s="355"/>
      <c r="G33" s="356"/>
      <c r="I33" s="349"/>
    </row>
    <row r="34" spans="1:9" ht="27.6">
      <c r="A34" s="191"/>
      <c r="D34" s="25"/>
      <c r="E34" s="750" t="s">
        <v>637</v>
      </c>
      <c r="F34" s="1164" t="s">
        <v>639</v>
      </c>
      <c r="G34" s="357"/>
    </row>
    <row r="35" spans="1:9" s="348" customFormat="1" ht="5.4">
      <c r="A35" s="353"/>
      <c r="B35" s="343"/>
      <c r="C35" s="344"/>
      <c r="D35" s="354"/>
      <c r="E35" s="350"/>
      <c r="F35" s="355"/>
      <c r="G35" s="356"/>
      <c r="I35" s="349"/>
    </row>
    <row r="36" spans="1:9" ht="27.6">
      <c r="A36" s="191"/>
      <c r="D36" s="25"/>
      <c r="E36" s="78" t="s">
        <v>242</v>
      </c>
      <c r="F36" s="1164" t="s">
        <v>203</v>
      </c>
      <c r="G36" s="357"/>
    </row>
    <row r="37" spans="1:9" s="348" customFormat="1" ht="5.4" hidden="1">
      <c r="A37" s="342"/>
      <c r="B37" s="343"/>
      <c r="C37" s="344"/>
      <c r="D37" s="345"/>
      <c r="E37" s="346"/>
      <c r="F37" s="347"/>
      <c r="G37" s="345"/>
      <c r="I37" s="349"/>
    </row>
    <row r="38" spans="1:9" s="1058" customFormat="1" ht="5.4" hidden="1">
      <c r="A38" s="1061"/>
      <c r="B38" s="1056"/>
      <c r="C38" s="1057"/>
      <c r="D38" s="1062"/>
      <c r="E38" s="1060"/>
      <c r="F38" s="1063"/>
      <c r="G38" s="1064"/>
      <c r="I38" s="1059"/>
    </row>
    <row r="39" spans="1:9" s="348" customFormat="1" ht="5.4">
      <c r="A39" s="353"/>
      <c r="B39" s="343"/>
      <c r="C39" s="344"/>
      <c r="D39" s="354"/>
      <c r="E39" s="350"/>
      <c r="F39" s="355"/>
      <c r="G39" s="356"/>
      <c r="I39" s="349"/>
    </row>
    <row r="40" spans="1:9" ht="27.6">
      <c r="A40" s="193"/>
      <c r="B40" s="87"/>
      <c r="D40" s="32"/>
      <c r="E40" s="31" t="s">
        <v>523</v>
      </c>
      <c r="F40" s="1162" t="s">
        <v>1628</v>
      </c>
      <c r="G40" s="357"/>
    </row>
    <row r="41" spans="1:9" ht="27.6">
      <c r="A41" s="193"/>
      <c r="B41" s="87"/>
      <c r="D41" s="32"/>
      <c r="E41" s="38" t="s">
        <v>524</v>
      </c>
      <c r="F41" s="1162" t="s">
        <v>1629</v>
      </c>
      <c r="G41" s="357"/>
    </row>
    <row r="42" spans="1:9" ht="20.399999999999999">
      <c r="D42" s="23"/>
      <c r="E42" s="24"/>
      <c r="F42" s="414" t="s">
        <v>556</v>
      </c>
      <c r="G42" s="20"/>
    </row>
    <row r="43" spans="1:9" ht="27.6">
      <c r="A43" s="193"/>
      <c r="D43" s="20"/>
      <c r="E43" s="412" t="s">
        <v>86</v>
      </c>
      <c r="F43" s="1166" t="s">
        <v>1630</v>
      </c>
      <c r="G43" s="357"/>
    </row>
    <row r="44" spans="1:9" ht="27.6">
      <c r="A44" s="193"/>
      <c r="B44" s="87"/>
      <c r="D44" s="32"/>
      <c r="E44" s="412" t="s">
        <v>87</v>
      </c>
      <c r="F44" s="1166" t="s">
        <v>1631</v>
      </c>
      <c r="G44" s="357"/>
    </row>
    <row r="45" spans="1:9" ht="27.6">
      <c r="A45" s="193"/>
      <c r="B45" s="87"/>
      <c r="D45" s="32"/>
      <c r="E45" s="412" t="s">
        <v>557</v>
      </c>
      <c r="F45" s="1166" t="s">
        <v>1632</v>
      </c>
      <c r="G45" s="357"/>
    </row>
    <row r="46" spans="1:9" ht="27.6">
      <c r="D46" s="23"/>
      <c r="E46" s="413" t="s">
        <v>558</v>
      </c>
      <c r="F46" s="1166" t="s">
        <v>1633</v>
      </c>
      <c r="G46" s="359"/>
    </row>
    <row r="47" spans="1:9" ht="3.15" customHeight="1">
      <c r="A47" s="193"/>
      <c r="D47" s="20"/>
      <c r="F47" s="156"/>
      <c r="G47" s="26"/>
    </row>
    <row r="48" spans="1:9" ht="69" customHeight="1">
      <c r="A48" s="193"/>
      <c r="B48" s="87"/>
      <c r="D48" s="1176" t="s">
        <v>756</v>
      </c>
      <c r="E48" s="1224" t="s">
        <v>754</v>
      </c>
      <c r="F48" s="1224"/>
      <c r="G48" s="26"/>
    </row>
    <row r="49" spans="1:9" ht="20.399999999999999">
      <c r="A49" s="193"/>
      <c r="B49" s="87"/>
      <c r="D49" s="32"/>
      <c r="E49" s="31"/>
      <c r="F49" s="157"/>
      <c r="G49" s="26"/>
    </row>
    <row r="50" spans="1:9" ht="20.399999999999999">
      <c r="A50" s="193"/>
      <c r="B50" s="87"/>
      <c r="D50" s="32"/>
      <c r="E50" s="38"/>
      <c r="F50" s="157"/>
      <c r="G50" s="26"/>
    </row>
    <row r="51" spans="1:9" ht="20.399999999999999">
      <c r="A51" s="193"/>
      <c r="B51" s="87"/>
      <c r="D51" s="32"/>
      <c r="E51" s="31"/>
      <c r="F51" s="157"/>
      <c r="G51" s="26"/>
    </row>
    <row r="54" spans="1:9">
      <c r="E54" s="1223"/>
      <c r="F54" s="1223"/>
      <c r="G54" s="1223"/>
      <c r="H54" s="1223"/>
      <c r="I54" s="1223"/>
    </row>
  </sheetData>
  <sheetProtection algorithmName="SHA-512" hashValue="Uw6i2lvJar4PfQnTq8DnbpOr5vNx7/MLZ+3tK2W9H22xSzOqTomwrqgbMgmQqDfkYZ93F01Fo+lt26BAhPT6uw==" saltValue="EWN+N/Lh9qeEEad82F602g=="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25" defaultRowHeight="11.4"/>
  <cols>
    <col min="1" max="1" width="32.625" style="7" customWidth="1"/>
    <col min="2" max="2" width="9.125" style="136"/>
    <col min="3" max="3" width="9.125" style="139"/>
    <col min="4" max="4" width="26.625" style="139" customWidth="1"/>
    <col min="5" max="6" width="26.625" style="79" customWidth="1"/>
    <col min="7" max="7" width="31.375" style="79" customWidth="1"/>
    <col min="8" max="8" width="40.875" style="79" customWidth="1"/>
    <col min="9" max="9" width="14.625" style="79" customWidth="1"/>
    <col min="10" max="10" width="26.875" style="79" customWidth="1"/>
    <col min="11" max="11" width="50" style="79" customWidth="1"/>
    <col min="12" max="13" width="10.75" style="79" customWidth="1"/>
    <col min="14" max="14" width="55.125" style="79" customWidth="1"/>
    <col min="15" max="15" width="31.875" style="79" customWidth="1"/>
    <col min="16" max="16" width="23.875" style="79" customWidth="1"/>
    <col min="17" max="17" width="46.625" style="79" customWidth="1"/>
    <col min="18" max="18" width="24" style="79" bestFit="1" customWidth="1"/>
    <col min="19" max="19" width="20.625" style="79" customWidth="1"/>
    <col min="20" max="20" width="22" style="79" customWidth="1"/>
    <col min="21" max="22" width="26.375" style="79" customWidth="1"/>
    <col min="23" max="23" width="8.25" style="79" hidden="1" customWidth="1"/>
    <col min="24" max="24" width="59.75" style="79" customWidth="1"/>
    <col min="25" max="25" width="49.125" style="79" customWidth="1"/>
    <col min="26" max="26" width="11.125" style="79" customWidth="1"/>
    <col min="27" max="30" width="29" style="79" customWidth="1"/>
    <col min="31" max="31" width="9.125" style="79"/>
    <col min="32" max="32" width="34.75" style="79" customWidth="1"/>
    <col min="33" max="33" width="9.125" style="79"/>
    <col min="34" max="35" width="34.375" style="79" customWidth="1"/>
    <col min="36" max="36" width="9.125" style="79"/>
    <col min="37" max="37" width="24.625" style="79" customWidth="1"/>
    <col min="38" max="38" width="9.125" style="79"/>
    <col min="39" max="39" width="26.125" style="79" customWidth="1"/>
    <col min="40" max="40" width="1.75" style="79" customWidth="1"/>
    <col min="41" max="41" width="9.125" style="79"/>
    <col min="42" max="43" width="47.875" style="79" customWidth="1"/>
    <col min="44" max="44" width="1.75" style="79" customWidth="1"/>
    <col min="45" max="45" width="21.375" style="79" customWidth="1"/>
    <col min="46" max="46" width="1.75" style="79" customWidth="1"/>
    <col min="47" max="47" width="31.25" style="79" bestFit="1" customWidth="1"/>
    <col min="48" max="48" width="1.75" style="79" customWidth="1"/>
    <col min="49" max="50" width="9.125" style="384"/>
    <col min="51" max="51" width="3.75" style="79" customWidth="1"/>
    <col min="52" max="52" width="20" style="79" customWidth="1"/>
    <col min="53" max="53" width="42.875" style="79" bestFit="1" customWidth="1"/>
    <col min="54" max="54" width="3.75" style="79" customWidth="1"/>
    <col min="55" max="55" width="55" style="79" customWidth="1"/>
    <col min="56" max="16384" width="9.1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7" t="s">
        <v>559</v>
      </c>
      <c r="BA1" s="1417"/>
      <c r="BC1" s="775" t="s">
        <v>638</v>
      </c>
    </row>
    <row r="2" spans="1:55" ht="102.6">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0" t="s">
        <v>581</v>
      </c>
      <c r="AQ2" s="980" t="s">
        <v>587</v>
      </c>
      <c r="AS2" s="41" t="s">
        <v>372</v>
      </c>
      <c r="AU2" s="42" t="s">
        <v>375</v>
      </c>
      <c r="AW2" s="386" t="s">
        <v>527</v>
      </c>
      <c r="AX2" s="387" t="s">
        <v>527</v>
      </c>
      <c r="AZ2" s="415" t="s">
        <v>560</v>
      </c>
      <c r="BA2" s="416" t="s">
        <v>561</v>
      </c>
      <c r="BC2" s="754" t="s">
        <v>639</v>
      </c>
    </row>
    <row r="3" spans="1:55" ht="114">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0" t="s">
        <v>674</v>
      </c>
      <c r="AQ3" s="980" t="s">
        <v>586</v>
      </c>
      <c r="AS3" s="41" t="s">
        <v>373</v>
      </c>
      <c r="AU3" s="42" t="s">
        <v>376</v>
      </c>
      <c r="AW3" s="386" t="s">
        <v>528</v>
      </c>
      <c r="AX3" s="387" t="s">
        <v>528</v>
      </c>
      <c r="AZ3" s="1087" t="s">
        <v>697</v>
      </c>
      <c r="BA3" s="1093" t="s">
        <v>696</v>
      </c>
      <c r="BC3" s="754" t="s">
        <v>640</v>
      </c>
    </row>
    <row r="4" spans="1:55" ht="125.4">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0" t="s">
        <v>673</v>
      </c>
      <c r="AQ4" s="980" t="s">
        <v>581</v>
      </c>
      <c r="AS4" s="41" t="s">
        <v>343</v>
      </c>
      <c r="AU4" s="42" t="s">
        <v>377</v>
      </c>
      <c r="AW4" s="386" t="s">
        <v>529</v>
      </c>
      <c r="AX4" s="387" t="s">
        <v>529</v>
      </c>
      <c r="AZ4" s="1087" t="s">
        <v>709</v>
      </c>
      <c r="BA4" s="1093" t="s">
        <v>708</v>
      </c>
      <c r="BC4" s="754" t="s">
        <v>641</v>
      </c>
    </row>
    <row r="5" spans="1:55" ht="57">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0" t="s">
        <v>582</v>
      </c>
      <c r="AQ5" s="980" t="s">
        <v>674</v>
      </c>
      <c r="AU5" s="42" t="s">
        <v>378</v>
      </c>
      <c r="AW5" s="386" t="s">
        <v>530</v>
      </c>
      <c r="AX5" s="387" t="s">
        <v>530</v>
      </c>
      <c r="AZ5" s="1087" t="s">
        <v>724</v>
      </c>
      <c r="BA5" s="1093" t="s">
        <v>723</v>
      </c>
      <c r="BC5" s="754" t="s">
        <v>642</v>
      </c>
    </row>
    <row r="6" spans="1:55" ht="45.6">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0" t="s">
        <v>583</v>
      </c>
      <c r="AQ6" s="980" t="s">
        <v>673</v>
      </c>
      <c r="AU6" s="212" t="s">
        <v>379</v>
      </c>
      <c r="AW6" s="386" t="s">
        <v>531</v>
      </c>
      <c r="AX6" s="387" t="s">
        <v>531</v>
      </c>
      <c r="AZ6" s="1087" t="s">
        <v>725</v>
      </c>
      <c r="BA6" s="1093" t="s">
        <v>731</v>
      </c>
    </row>
    <row r="7" spans="1:55" ht="34.200000000000003">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0" t="s">
        <v>584</v>
      </c>
      <c r="AQ7" s="980" t="s">
        <v>582</v>
      </c>
      <c r="AU7" s="212" t="s">
        <v>380</v>
      </c>
      <c r="AW7" s="386" t="s">
        <v>532</v>
      </c>
      <c r="AX7" s="387" t="s">
        <v>532</v>
      </c>
      <c r="AZ7" s="1087" t="s">
        <v>726</v>
      </c>
      <c r="BA7" s="1093" t="s">
        <v>736</v>
      </c>
    </row>
    <row r="8" spans="1:55" ht="57">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0" t="s">
        <v>585</v>
      </c>
      <c r="AQ8" s="980" t="s">
        <v>583</v>
      </c>
      <c r="AU8" s="212" t="s">
        <v>381</v>
      </c>
      <c r="AW8" s="386" t="s">
        <v>533</v>
      </c>
      <c r="AX8" s="387" t="s">
        <v>533</v>
      </c>
      <c r="AZ8" s="1087" t="s">
        <v>727</v>
      </c>
      <c r="BA8" s="1093" t="s">
        <v>746</v>
      </c>
    </row>
    <row r="9" spans="1:55" ht="34.200000000000003">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0" t="s">
        <v>588</v>
      </c>
      <c r="AQ9" s="980" t="s">
        <v>584</v>
      </c>
      <c r="AW9" s="386" t="s">
        <v>534</v>
      </c>
      <c r="AX9" s="387" t="s">
        <v>534</v>
      </c>
      <c r="AZ9" s="1087" t="s">
        <v>728</v>
      </c>
      <c r="BA9" s="1093" t="s">
        <v>743</v>
      </c>
    </row>
    <row r="10" spans="1:55" ht="45.6">
      <c r="A10" s="6" t="s">
        <v>108</v>
      </c>
      <c r="B10" s="41">
        <v>2008</v>
      </c>
      <c r="E10" s="137" t="s">
        <v>193</v>
      </c>
      <c r="F10" s="140"/>
      <c r="I10" s="137" t="s">
        <v>207</v>
      </c>
      <c r="O10" s="513" t="s">
        <v>613</v>
      </c>
      <c r="V10" s="986" t="s">
        <v>207</v>
      </c>
      <c r="W10" s="983"/>
      <c r="X10" s="981" t="s">
        <v>587</v>
      </c>
      <c r="Y10" s="982" t="s">
        <v>742</v>
      </c>
      <c r="Z10" s="200"/>
      <c r="AP10" s="1200" t="s">
        <v>587</v>
      </c>
      <c r="AQ10" s="980" t="s">
        <v>585</v>
      </c>
      <c r="AW10" s="386" t="s">
        <v>535</v>
      </c>
      <c r="AX10" s="387" t="s">
        <v>535</v>
      </c>
    </row>
    <row r="11" spans="1:55" ht="22.8">
      <c r="A11" s="6" t="s">
        <v>109</v>
      </c>
      <c r="B11" s="41">
        <v>2009</v>
      </c>
      <c r="E11" s="137" t="s">
        <v>194</v>
      </c>
      <c r="F11" s="140"/>
      <c r="I11" s="137" t="s">
        <v>208</v>
      </c>
      <c r="O11" s="496" t="s">
        <v>614</v>
      </c>
      <c r="V11" s="985" t="s">
        <v>208</v>
      </c>
      <c r="W11" s="430"/>
      <c r="X11" s="429" t="s">
        <v>588</v>
      </c>
      <c r="Y11" s="714" t="s">
        <v>741</v>
      </c>
      <c r="Z11" s="200"/>
      <c r="AP11" s="1200" t="s">
        <v>586</v>
      </c>
      <c r="AQ11" s="703"/>
      <c r="AW11" s="386" t="s">
        <v>536</v>
      </c>
      <c r="AX11" s="387" t="s">
        <v>536</v>
      </c>
    </row>
    <row r="12" spans="1:55" ht="34.200000000000003">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8">
      <c r="A13" s="6" t="s">
        <v>110</v>
      </c>
      <c r="B13" s="41">
        <v>2011</v>
      </c>
      <c r="E13" s="137" t="s">
        <v>196</v>
      </c>
      <c r="F13" s="140"/>
      <c r="G13" s="137" t="s">
        <v>260</v>
      </c>
      <c r="H13" s="137" t="s">
        <v>261</v>
      </c>
      <c r="I13" s="137" t="s">
        <v>210</v>
      </c>
      <c r="V13" s="985" t="s">
        <v>210</v>
      </c>
      <c r="W13" s="514"/>
      <c r="X13" s="514"/>
      <c r="Y13" s="514"/>
      <c r="AW13" s="386" t="s">
        <v>209</v>
      </c>
      <c r="AX13" s="387" t="s">
        <v>209</v>
      </c>
    </row>
    <row r="14" spans="1:55" ht="45.6">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6">
      <c r="A15" s="6" t="s">
        <v>438</v>
      </c>
      <c r="B15" s="41">
        <v>2013</v>
      </c>
      <c r="I15" s="137" t="s">
        <v>212</v>
      </c>
      <c r="N15" s="170" t="s">
        <v>323</v>
      </c>
      <c r="V15" s="497"/>
      <c r="W15" s="497"/>
      <c r="X15" s="210"/>
      <c r="Y15" s="497"/>
      <c r="AW15" s="386" t="s">
        <v>211</v>
      </c>
      <c r="AX15" s="387" t="s">
        <v>211</v>
      </c>
    </row>
    <row r="16" spans="1:55" ht="21.15" customHeight="1">
      <c r="A16" s="6" t="s">
        <v>111</v>
      </c>
      <c r="B16" s="41">
        <v>2014</v>
      </c>
      <c r="I16" s="137" t="s">
        <v>213</v>
      </c>
      <c r="N16" s="170" t="s">
        <v>322</v>
      </c>
      <c r="AW16" s="386" t="s">
        <v>212</v>
      </c>
      <c r="AX16" s="387" t="s">
        <v>212</v>
      </c>
    </row>
    <row r="17" spans="1:50" ht="21.15" customHeight="1">
      <c r="A17" s="6" t="s">
        <v>112</v>
      </c>
      <c r="B17" s="41">
        <v>2015</v>
      </c>
      <c r="I17" s="137" t="s">
        <v>214</v>
      </c>
      <c r="N17" s="170" t="s">
        <v>321</v>
      </c>
      <c r="X17" s="210"/>
      <c r="AW17" s="386" t="s">
        <v>213</v>
      </c>
      <c r="AX17" s="387" t="s">
        <v>213</v>
      </c>
    </row>
    <row r="18" spans="1:50" ht="21.15" customHeight="1">
      <c r="A18" s="6" t="s">
        <v>113</v>
      </c>
      <c r="B18" s="41">
        <v>2016</v>
      </c>
      <c r="I18" s="137" t="s">
        <v>215</v>
      </c>
      <c r="N18" s="170" t="s">
        <v>320</v>
      </c>
      <c r="X18" s="210"/>
      <c r="AW18" s="386" t="s">
        <v>214</v>
      </c>
      <c r="AX18" s="387" t="s">
        <v>214</v>
      </c>
    </row>
    <row r="19" spans="1:50" ht="21.15" customHeight="1">
      <c r="A19" s="6" t="s">
        <v>114</v>
      </c>
      <c r="B19" s="41">
        <v>2017</v>
      </c>
      <c r="I19" s="137" t="s">
        <v>216</v>
      </c>
      <c r="N19" s="170" t="s">
        <v>319</v>
      </c>
      <c r="X19" s="210"/>
      <c r="AW19" s="386" t="s">
        <v>215</v>
      </c>
      <c r="AX19" s="387" t="s">
        <v>215</v>
      </c>
    </row>
    <row r="20" spans="1:50" ht="21.15" customHeight="1">
      <c r="A20" s="6" t="s">
        <v>115</v>
      </c>
      <c r="B20" s="41">
        <v>2018</v>
      </c>
      <c r="I20" s="137" t="s">
        <v>217</v>
      </c>
      <c r="N20" s="170" t="s">
        <v>318</v>
      </c>
      <c r="AW20" s="386" t="s">
        <v>216</v>
      </c>
      <c r="AX20" s="387" t="s">
        <v>216</v>
      </c>
    </row>
    <row r="21" spans="1:50" ht="21.15" customHeight="1">
      <c r="A21" s="6" t="s">
        <v>116</v>
      </c>
      <c r="B21" s="41">
        <v>2019</v>
      </c>
      <c r="I21" s="137" t="s">
        <v>218</v>
      </c>
      <c r="N21" s="170" t="s">
        <v>317</v>
      </c>
      <c r="AW21" s="386" t="s">
        <v>217</v>
      </c>
      <c r="AX21" s="387" t="s">
        <v>217</v>
      </c>
    </row>
    <row r="22" spans="1:50" ht="21.15" customHeight="1">
      <c r="A22" s="6" t="s">
        <v>117</v>
      </c>
      <c r="B22" s="41">
        <v>2020</v>
      </c>
      <c r="N22" s="170" t="s">
        <v>316</v>
      </c>
      <c r="AW22" s="386" t="s">
        <v>218</v>
      </c>
      <c r="AX22" s="387" t="s">
        <v>218</v>
      </c>
    </row>
    <row r="23" spans="1:50" ht="21.15" customHeight="1">
      <c r="A23" s="6" t="s">
        <v>118</v>
      </c>
      <c r="B23" s="41">
        <v>2021</v>
      </c>
      <c r="AW23" s="386" t="s">
        <v>537</v>
      </c>
      <c r="AX23" s="387" t="s">
        <v>537</v>
      </c>
    </row>
    <row r="24" spans="1:50" ht="21.15"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31.12.2022</v>
      </c>
      <c r="H29" s="267" t="s">
        <v>1648</v>
      </c>
      <c r="AX29" s="387" t="s">
        <v>543</v>
      </c>
    </row>
    <row r="30" spans="1:50">
      <c r="A30" s="6" t="s">
        <v>125</v>
      </c>
      <c r="D30" s="268"/>
      <c r="E30" s="269"/>
      <c r="F30" s="269"/>
      <c r="AX30" s="387" t="s">
        <v>544</v>
      </c>
    </row>
    <row r="31" spans="1:50" ht="13.2">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ht="22.8">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ht="22.8">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ColWidth="9.125" defaultRowHeight="11.4"/>
  <cols>
    <col min="1" max="16384" width="9.1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ColWidth="9.125" defaultRowHeight="11.4"/>
  <cols>
    <col min="1" max="16384" width="9.1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4"/>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4"/>
  <sheetViews>
    <sheetView showGridLines="0" workbookViewId="0"/>
  </sheetViews>
  <sheetFormatPr defaultRowHeight="11.4"/>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0</v>
      </c>
    </row>
    <row r="71" spans="1:1">
      <c r="A71" s="1173">
        <f>IF('Форма 4.10.5 | Т-подкл'!$AD$23="",1,0)</f>
        <v>0</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0</v>
      </c>
    </row>
    <row r="83" spans="1:1">
      <c r="A83" s="1173">
        <f>IF('Форма 4.9'!$G$10="",1,0)</f>
        <v>0</v>
      </c>
    </row>
    <row r="84" spans="1:1">
      <c r="A84" s="1173">
        <f>IF('Форма 4.9'!$F$11="",1,0)</f>
        <v>0</v>
      </c>
    </row>
    <row r="85" spans="1:1">
      <c r="A85" s="1173">
        <f>IF('Форма 4.9'!$G$11="",1,0)</f>
        <v>0</v>
      </c>
    </row>
    <row r="86" spans="1:1">
      <c r="A86" s="1173">
        <f>IF('Форма 4.9'!$F$12="",1,0)</f>
        <v>0</v>
      </c>
    </row>
    <row r="87" spans="1:1">
      <c r="A87" s="1173">
        <f>IF('Форма 4.9'!$G$12="",1,0)</f>
        <v>0</v>
      </c>
    </row>
    <row r="88" spans="1:1">
      <c r="A88" s="1173">
        <f>IF('Форма 4.9'!$F$13="",1,0)</f>
        <v>0</v>
      </c>
    </row>
    <row r="89" spans="1:1">
      <c r="A89" s="1173">
        <f>IF('Форма 4.9'!$G$13="",1,0)</f>
        <v>0</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8">
        <f>IF(Территории!$E$12="",1,0)</f>
        <v>0</v>
      </c>
    </row>
    <row r="115" spans="1:1">
      <c r="A115" s="1178">
        <f>IF('Перечень тарифов'!$E$21="",1,0)</f>
        <v>0</v>
      </c>
    </row>
    <row r="116" spans="1:1">
      <c r="A116" s="1178">
        <f>IF('Перечень тарифов'!$F$21="",1,0)</f>
        <v>0</v>
      </c>
    </row>
    <row r="117" spans="1:1">
      <c r="A117" s="1178">
        <f>IF('Перечень тарифов'!$G$21="",1,0)</f>
        <v>0</v>
      </c>
    </row>
    <row r="118" spans="1:1">
      <c r="A118" s="1178">
        <f>IF('Перечень тарифов'!$K$21="",1,0)</f>
        <v>0</v>
      </c>
    </row>
    <row r="119" spans="1:1">
      <c r="A119" s="1178">
        <f>IF('Перечень тарифов'!$O$21="",1,0)</f>
        <v>0</v>
      </c>
    </row>
    <row r="120" spans="1:1">
      <c r="A120" s="1178">
        <f>IF('Перечень тарифов'!$S$21="",1,0)</f>
        <v>0</v>
      </c>
    </row>
    <row r="121" spans="1:1">
      <c r="A121" s="1178">
        <f>IF('Форма 4.10.5 | Т-подкл'!$U$23="",1,0)</f>
        <v>0</v>
      </c>
    </row>
    <row r="122" spans="1:1">
      <c r="A122" s="1178">
        <f>IF('Форма 4.10.5 | Т-подкл'!$Y$23="",1,0)</f>
        <v>0</v>
      </c>
    </row>
    <row r="123" spans="1:1">
      <c r="A123" s="1178">
        <f>IF('Форма 4.10.5 | Т-подкл'!$Y$24="",1,0)</f>
        <v>0</v>
      </c>
    </row>
    <row r="124" spans="1:1">
      <c r="A124" s="1178">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25" defaultRowHeight="11.4"/>
  <cols>
    <col min="1" max="16384" width="9.125" style="1200"/>
  </cols>
  <sheetData>
    <row r="1" spans="1:3">
      <c r="A1" s="1200" t="s">
        <v>489</v>
      </c>
      <c r="B1" s="1200" t="s">
        <v>490</v>
      </c>
      <c r="C1" s="1200" t="s">
        <v>66</v>
      </c>
    </row>
    <row r="2" spans="1:3">
      <c r="A2" s="1200">
        <v>4189678</v>
      </c>
      <c r="B2" s="1200" t="s">
        <v>998</v>
      </c>
      <c r="C2" s="1200" t="s">
        <v>999</v>
      </c>
    </row>
    <row r="3" spans="1:3">
      <c r="A3" s="1200">
        <v>4190415</v>
      </c>
      <c r="B3" s="1200" t="s">
        <v>1000</v>
      </c>
      <c r="C3" s="1200" t="s">
        <v>999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25" defaultRowHeight="11.4"/>
  <cols>
    <col min="1" max="1" width="9.125" style="251"/>
    <col min="2" max="2" width="66" style="251" customWidth="1"/>
    <col min="3" max="16384" width="9.125" style="251"/>
  </cols>
  <sheetData>
    <row r="3" spans="2:2">
      <c r="B3" s="330" t="s">
        <v>1635</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4"/>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25" defaultRowHeight="11.4"/>
  <cols>
    <col min="1" max="1" width="9.125" style="279"/>
    <col min="2" max="16384" width="9.1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25" defaultRowHeight="14.4"/>
  <cols>
    <col min="1" max="1" width="38.375" style="220" customWidth="1"/>
    <col min="2" max="16384" width="9.1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33" sqref="H33"/>
    </sheetView>
  </sheetViews>
  <sheetFormatPr defaultColWidth="9.125" defaultRowHeight="13.8"/>
  <cols>
    <col min="1" max="1" width="9.125" style="119" hidden="1" customWidth="1"/>
    <col min="2" max="2" width="9.125" style="35" hidden="1" customWidth="1"/>
    <col min="3" max="3" width="3.75" style="224" customWidth="1"/>
    <col min="4" max="4" width="6.25" style="35" customWidth="1"/>
    <col min="5" max="5" width="46.375" style="35" customWidth="1"/>
    <col min="6" max="6" width="3.75" style="35" customWidth="1"/>
    <col min="7" max="7" width="5.75" style="35" customWidth="1"/>
    <col min="8" max="8" width="41.375" style="35" bestFit="1" customWidth="1"/>
    <col min="9" max="9" width="3.75" style="35" customWidth="1"/>
    <col min="10" max="10" width="5.75" style="35" customWidth="1"/>
    <col min="11" max="11" width="32.625" style="35" customWidth="1"/>
    <col min="12" max="12" width="14.875" style="35" customWidth="1"/>
    <col min="13" max="13" width="3.75" style="204" hidden="1" customWidth="1"/>
    <col min="14" max="16" width="9.125" style="204" hidden="1" customWidth="1"/>
    <col min="17" max="17" width="25.75" style="336" hidden="1" customWidth="1"/>
    <col min="18" max="18" width="14.375" style="204" hidden="1" customWidth="1"/>
    <col min="19" max="22" width="9.125" style="333"/>
    <col min="23" max="16384" width="9.1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15"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2">
      <c r="A4" s="119"/>
      <c r="B4" s="35"/>
      <c r="C4" s="222"/>
      <c r="D4" s="1236" t="s">
        <v>395</v>
      </c>
      <c r="E4" s="1237"/>
      <c r="F4" s="1237"/>
      <c r="G4" s="1237"/>
      <c r="H4" s="1238"/>
      <c r="I4" s="407"/>
      <c r="M4" s="204"/>
      <c r="N4" s="204"/>
      <c r="O4" s="204"/>
      <c r="P4" s="204"/>
      <c r="Q4" s="336"/>
      <c r="R4" s="204"/>
      <c r="S4" s="333"/>
      <c r="T4" s="333"/>
      <c r="U4" s="333"/>
      <c r="V4" s="333"/>
    </row>
    <row r="5" spans="1:256" s="120" customFormat="1" ht="3.15"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9"/>
      <c r="E6" s="1239"/>
      <c r="F6" s="1240" t="s">
        <v>83</v>
      </c>
      <c r="G6" s="1240"/>
      <c r="H6" s="226"/>
      <c r="I6" s="226"/>
      <c r="J6" s="229"/>
      <c r="K6" s="230"/>
      <c r="L6" s="230"/>
      <c r="M6" s="204"/>
      <c r="N6" s="204"/>
      <c r="O6" s="204"/>
      <c r="P6" s="204"/>
      <c r="Q6" s="336"/>
      <c r="R6" s="204"/>
      <c r="S6" s="333"/>
      <c r="T6" s="333"/>
      <c r="U6" s="333"/>
      <c r="V6" s="333"/>
    </row>
    <row r="7" spans="1:256" ht="3.15" customHeight="1"/>
    <row r="8" spans="1:256" s="120" customFormat="1">
      <c r="A8" s="119"/>
      <c r="B8" s="35"/>
      <c r="C8" s="222"/>
      <c r="D8" s="1227" t="s">
        <v>15</v>
      </c>
      <c r="E8" s="1227"/>
      <c r="F8" s="1227" t="s">
        <v>396</v>
      </c>
      <c r="G8" s="1227"/>
      <c r="H8" s="1227"/>
      <c r="I8" s="1241" t="s">
        <v>397</v>
      </c>
      <c r="J8" s="1241"/>
      <c r="K8" s="1241"/>
      <c r="L8" s="1241"/>
      <c r="M8" s="204"/>
      <c r="N8" s="204"/>
      <c r="O8" s="204"/>
      <c r="P8" s="204"/>
      <c r="Q8" s="336"/>
      <c r="R8" s="204"/>
      <c r="S8" s="333"/>
      <c r="T8" s="333"/>
      <c r="U8" s="333"/>
      <c r="V8" s="333"/>
    </row>
    <row r="9" spans="1:256" s="120" customFormat="1" ht="20.25" customHeight="1">
      <c r="A9" s="119"/>
      <c r="B9" s="35"/>
      <c r="C9" s="222"/>
      <c r="D9" s="232" t="s">
        <v>91</v>
      </c>
      <c r="E9" s="232" t="s">
        <v>398</v>
      </c>
      <c r="F9" s="1232" t="s">
        <v>91</v>
      </c>
      <c r="G9" s="1233"/>
      <c r="H9" s="233" t="s">
        <v>398</v>
      </c>
      <c r="I9" s="1234" t="s">
        <v>91</v>
      </c>
      <c r="J9" s="1234"/>
      <c r="K9" s="233" t="s">
        <v>398</v>
      </c>
      <c r="L9" s="233" t="s">
        <v>399</v>
      </c>
      <c r="M9" s="204"/>
      <c r="N9" s="204"/>
      <c r="O9" s="204"/>
      <c r="P9" s="204"/>
      <c r="Q9" s="336"/>
      <c r="R9" s="204"/>
      <c r="S9" s="333"/>
      <c r="T9" s="333"/>
      <c r="U9" s="333"/>
      <c r="V9" s="333"/>
    </row>
    <row r="10" spans="1:256" ht="12.15" customHeight="1">
      <c r="C10" s="241"/>
      <c r="D10" s="331" t="s">
        <v>92</v>
      </c>
      <c r="E10" s="331" t="s">
        <v>48</v>
      </c>
      <c r="F10" s="1235" t="s">
        <v>49</v>
      </c>
      <c r="G10" s="1235"/>
      <c r="H10" s="331" t="s">
        <v>50</v>
      </c>
      <c r="I10" s="1235" t="s">
        <v>67</v>
      </c>
      <c r="J10" s="123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1.2" customHeight="1">
      <c r="A12" s="84"/>
      <c r="B12" s="1094" t="s">
        <v>403</v>
      </c>
      <c r="C12" s="1226"/>
      <c r="D12" s="1227">
        <v>1</v>
      </c>
      <c r="E12" s="1228" t="s">
        <v>1635</v>
      </c>
      <c r="F12" s="1187"/>
      <c r="G12" s="1180">
        <v>0</v>
      </c>
      <c r="H12" s="334"/>
      <c r="I12" s="242"/>
      <c r="J12" s="371" t="s">
        <v>496</v>
      </c>
      <c r="K12" s="1089"/>
      <c r="L12" s="258"/>
      <c r="M12" s="1100">
        <f>mergeValue(H12)</f>
        <v>0</v>
      </c>
      <c r="N12" s="1099"/>
      <c r="O12" s="1099"/>
      <c r="P12" s="1100" t="str">
        <f>IF(ISERROR(MATCH(Q12,MODesc,0)),"n","y")</f>
        <v>n</v>
      </c>
      <c r="Q12" s="1099" t="s">
        <v>1635</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1.2" customHeight="1">
      <c r="A13" s="84"/>
      <c r="B13" s="1094" t="s">
        <v>403</v>
      </c>
      <c r="C13" s="1226"/>
      <c r="D13" s="1227"/>
      <c r="E13" s="1229"/>
      <c r="F13" s="1230"/>
      <c r="G13" s="1227">
        <v>1</v>
      </c>
      <c r="H13" s="1225" t="s">
        <v>762</v>
      </c>
      <c r="I13" s="242"/>
      <c r="J13" s="371" t="s">
        <v>496</v>
      </c>
      <c r="K13" s="1089"/>
      <c r="L13" s="258"/>
      <c r="M13" s="1100" t="str">
        <f>mergeValue(H13)</f>
        <v>город Санкт-Петербург</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27.15" customHeight="1">
      <c r="A14" s="84"/>
      <c r="B14" s="1094" t="s">
        <v>403</v>
      </c>
      <c r="C14" s="1226"/>
      <c r="D14" s="1227"/>
      <c r="E14" s="1229"/>
      <c r="F14" s="1231"/>
      <c r="G14" s="1227"/>
      <c r="H14" s="1225"/>
      <c r="I14" s="1193"/>
      <c r="J14" s="1180">
        <v>1</v>
      </c>
      <c r="K14" s="1186" t="s">
        <v>762</v>
      </c>
      <c r="L14" s="239" t="s">
        <v>763</v>
      </c>
      <c r="M14" s="1100" t="str">
        <f>mergeValue(H14)</f>
        <v>город Санкт-Петербург</v>
      </c>
      <c r="N14" s="1099"/>
      <c r="O14" s="1099"/>
      <c r="P14" s="1099"/>
      <c r="Q14" s="1099"/>
      <c r="R14" s="1100" t="str">
        <f>K14&amp;" ("&amp;L14&amp;")"</f>
        <v>город Санкт-Петербург (40000000)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1.2"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15"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199999999999999">
      <c r="A19" s="247"/>
      <c r="C19" s="249"/>
      <c r="D19" s="250"/>
      <c r="E19" s="250"/>
      <c r="M19" s="204"/>
      <c r="N19" s="204"/>
      <c r="O19" s="204"/>
      <c r="P19" s="204"/>
      <c r="Q19" s="336"/>
      <c r="R19" s="204"/>
      <c r="S19" s="333"/>
      <c r="T19" s="333"/>
      <c r="U19" s="333"/>
      <c r="V19" s="333"/>
    </row>
    <row r="20" spans="1:22" s="248" customFormat="1" ht="10.199999999999999">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ColWidth="9.125" defaultRowHeight="11.4"/>
  <cols>
    <col min="1" max="1" width="9.125" style="1200"/>
    <col min="2" max="2" width="65.25" style="1200" customWidth="1"/>
    <col min="3" max="3" width="41" style="1200" customWidth="1"/>
    <col min="4" max="16384" width="9.125" style="1200"/>
  </cols>
  <sheetData>
    <row r="1" spans="1:2">
      <c r="A1" s="1200" t="s">
        <v>328</v>
      </c>
      <c r="B1" s="1200" t="s">
        <v>329</v>
      </c>
    </row>
    <row r="2" spans="1:2">
      <c r="A2" s="1200">
        <v>4213775</v>
      </c>
      <c r="B2" s="1200" t="s">
        <v>581</v>
      </c>
    </row>
    <row r="3" spans="1:2">
      <c r="A3" s="1200">
        <v>4213784</v>
      </c>
      <c r="B3" s="1200" t="s">
        <v>674</v>
      </c>
    </row>
    <row r="4" spans="1:2">
      <c r="A4" s="1200">
        <v>4213781</v>
      </c>
      <c r="B4" s="1200" t="s">
        <v>673</v>
      </c>
    </row>
    <row r="5" spans="1:2">
      <c r="A5" s="1200">
        <v>4213776</v>
      </c>
      <c r="B5" s="1200" t="s">
        <v>582</v>
      </c>
    </row>
    <row r="6" spans="1:2">
      <c r="A6" s="1200">
        <v>4213777</v>
      </c>
      <c r="B6" s="1200" t="s">
        <v>583</v>
      </c>
    </row>
    <row r="7" spans="1:2">
      <c r="A7" s="1200">
        <v>4213778</v>
      </c>
      <c r="B7" s="1200" t="s">
        <v>584</v>
      </c>
    </row>
    <row r="8" spans="1:2">
      <c r="A8" s="1200">
        <v>4213780</v>
      </c>
      <c r="B8" s="1200" t="s">
        <v>585</v>
      </c>
    </row>
    <row r="9" spans="1:2">
      <c r="A9" s="1200">
        <v>4213779</v>
      </c>
      <c r="B9" s="1200" t="s">
        <v>588</v>
      </c>
    </row>
    <row r="10" spans="1:2">
      <c r="A10" s="1200">
        <v>4213783</v>
      </c>
      <c r="B10" s="1200" t="s">
        <v>587</v>
      </c>
    </row>
    <row r="11" spans="1:2">
      <c r="A11" s="1200">
        <v>4213782</v>
      </c>
      <c r="B11" s="120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25" defaultRowHeight="11.4"/>
  <cols>
    <col min="1" max="1" width="9.125" style="1200"/>
    <col min="2" max="2" width="65.25" style="1200" customWidth="1"/>
    <col min="3" max="3" width="41" style="1200" customWidth="1"/>
    <col min="4" max="16384" width="9.125" style="1200"/>
  </cols>
  <sheetData>
    <row r="1" spans="1:2">
      <c r="A1" s="1200" t="s">
        <v>328</v>
      </c>
      <c r="B1" s="1200" t="s">
        <v>330</v>
      </c>
    </row>
    <row r="2" spans="1:2">
      <c r="A2" s="1200">
        <v>4190064</v>
      </c>
      <c r="B2" s="1200" t="s">
        <v>988</v>
      </c>
    </row>
    <row r="3" spans="1:2">
      <c r="A3" s="1200">
        <v>4190065</v>
      </c>
      <c r="B3" s="1200" t="s">
        <v>989</v>
      </c>
    </row>
    <row r="4" spans="1:2">
      <c r="A4" s="1200">
        <v>4190066</v>
      </c>
      <c r="B4" s="1200" t="s">
        <v>990</v>
      </c>
    </row>
    <row r="5" spans="1:2">
      <c r="A5" s="1200">
        <v>4190067</v>
      </c>
      <c r="B5" s="1200" t="s">
        <v>991</v>
      </c>
    </row>
    <row r="6" spans="1:2">
      <c r="A6" s="1200">
        <v>4190068</v>
      </c>
      <c r="B6" s="1200" t="s">
        <v>992</v>
      </c>
    </row>
    <row r="7" spans="1:2">
      <c r="A7" s="1200">
        <v>4190069</v>
      </c>
      <c r="B7" s="1200" t="s">
        <v>993</v>
      </c>
    </row>
    <row r="8" spans="1:2">
      <c r="A8" s="1200">
        <v>4190070</v>
      </c>
      <c r="B8" s="1200" t="s">
        <v>994</v>
      </c>
    </row>
    <row r="9" spans="1:2">
      <c r="A9" s="1200">
        <v>4190071</v>
      </c>
      <c r="B9" s="1200" t="s">
        <v>995</v>
      </c>
    </row>
    <row r="10" spans="1:2">
      <c r="A10" s="1200">
        <v>4190072</v>
      </c>
      <c r="B10" s="1200" t="s">
        <v>996</v>
      </c>
    </row>
    <row r="11" spans="1:2">
      <c r="A11" s="1200">
        <v>4190073</v>
      </c>
      <c r="B11" s="1200" t="s">
        <v>997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25" defaultRowHeight="13.2"/>
  <cols>
    <col min="1" max="16384" width="9.1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ColWidth="9.125" defaultRowHeight="11.4"/>
  <cols>
    <col min="1" max="1" width="36.25" style="3" customWidth="1"/>
    <col min="2" max="2" width="21.125" style="3" customWidth="1"/>
    <col min="3" max="16384" width="9.1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4"/>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4"/>
  <cols>
    <col min="1" max="1" width="49.1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25" defaultRowHeight="11.4"/>
  <cols>
    <col min="1" max="1" width="9.125" style="16"/>
    <col min="2" max="16384" width="9.1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25" defaultRowHeight="11.4"/>
  <cols>
    <col min="1" max="26" width="9.125" style="8"/>
    <col min="27" max="36" width="9.125" style="9"/>
    <col min="37" max="16384" width="9.1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C4" sqref="C4"/>
    </sheetView>
  </sheetViews>
  <sheetFormatPr defaultColWidth="9.125" defaultRowHeight="11.4"/>
  <cols>
    <col min="1" max="2" width="3.75" style="202" hidden="1" customWidth="1"/>
    <col min="3" max="3" width="3.75" style="96" bestFit="1" customWidth="1"/>
    <col min="4" max="4" width="6.125" style="96" customWidth="1"/>
    <col min="5" max="5" width="31.375" style="96" customWidth="1"/>
    <col min="6" max="6" width="33.875" style="96" customWidth="1"/>
    <col min="7" max="7" width="8.625" style="96" customWidth="1"/>
    <col min="8" max="8" width="3.75" style="96" customWidth="1"/>
    <col min="9" max="9" width="5.375" style="96" customWidth="1"/>
    <col min="10" max="10" width="47.875" style="96" customWidth="1"/>
    <col min="11" max="12" width="3.75" style="96" customWidth="1"/>
    <col min="13" max="13" width="5.75" style="96" customWidth="1"/>
    <col min="14" max="14" width="28.125" style="96" customWidth="1"/>
    <col min="15" max="16" width="3.75" style="96" customWidth="1"/>
    <col min="17" max="17" width="5.75" style="96" customWidth="1"/>
    <col min="18" max="18" width="34.375" style="96" customWidth="1"/>
    <col min="19" max="20" width="3.75" style="503" customWidth="1"/>
    <col min="21" max="21" width="5.75" style="503" customWidth="1"/>
    <col min="22" max="22" width="34.375" style="503" customWidth="1"/>
    <col min="23" max="23" width="30.75" style="96" customWidth="1"/>
    <col min="24" max="24" width="3.75" style="96" customWidth="1"/>
    <col min="25" max="16384" width="9.125" style="96"/>
  </cols>
  <sheetData>
    <row r="1" spans="1:24" ht="11.25" hidden="1" customHeight="1">
      <c r="A1" s="208"/>
    </row>
    <row r="2" spans="1:24" ht="11.25" hidden="1" customHeight="1"/>
    <row r="3" spans="1:24" ht="11.25" hidden="1" customHeight="1"/>
    <row r="4" spans="1:24" ht="3.15" customHeight="1"/>
    <row r="5" spans="1:24" s="114" customFormat="1" ht="29.1" customHeight="1">
      <c r="A5" s="203"/>
      <c r="B5" s="203"/>
      <c r="D5" s="1236" t="s">
        <v>626</v>
      </c>
      <c r="E5" s="1237"/>
      <c r="F5" s="1237"/>
      <c r="G5" s="1237"/>
      <c r="H5" s="1237"/>
      <c r="I5" s="1237"/>
      <c r="J5" s="1238"/>
      <c r="K5" s="408"/>
      <c r="L5" s="169"/>
      <c r="M5" s="169"/>
      <c r="N5" s="169"/>
      <c r="O5" s="169"/>
      <c r="P5" s="169"/>
      <c r="Q5" s="169"/>
      <c r="R5" s="169"/>
      <c r="S5" s="537"/>
      <c r="T5" s="537"/>
      <c r="U5" s="537"/>
      <c r="V5" s="537"/>
      <c r="W5" s="169"/>
    </row>
    <row r="6" spans="1:24" s="438" customFormat="1" ht="3.15" customHeight="1">
      <c r="A6" s="292"/>
      <c r="B6" s="292"/>
      <c r="D6" s="1258"/>
      <c r="E6" s="1259"/>
      <c r="F6" s="1259"/>
      <c r="G6" s="1259"/>
      <c r="H6" s="1259"/>
      <c r="I6" s="1259"/>
      <c r="J6" s="1260"/>
      <c r="S6" s="614"/>
      <c r="T6" s="614"/>
      <c r="U6" s="614"/>
      <c r="V6" s="614"/>
    </row>
    <row r="7" spans="1:24" s="438" customFormat="1" ht="5.25" hidden="1" customHeight="1">
      <c r="A7" s="292"/>
      <c r="B7" s="292"/>
      <c r="E7" s="1261"/>
      <c r="F7" s="1261"/>
      <c r="G7" s="1257"/>
      <c r="H7" s="1257"/>
      <c r="I7" s="1257"/>
      <c r="J7" s="1257"/>
      <c r="S7" s="614"/>
      <c r="T7" s="614"/>
      <c r="U7" s="614"/>
      <c r="V7" s="614"/>
    </row>
    <row r="8" spans="1:24" s="438" customFormat="1" ht="5.25" hidden="1" customHeight="1">
      <c r="A8" s="292"/>
      <c r="B8" s="292"/>
      <c r="E8" s="1261"/>
      <c r="F8" s="1261"/>
      <c r="G8" s="1257"/>
      <c r="H8" s="1257"/>
      <c r="I8" s="1257"/>
      <c r="J8" s="1257"/>
      <c r="S8" s="614"/>
      <c r="T8" s="614"/>
      <c r="U8" s="614"/>
      <c r="V8" s="614"/>
    </row>
    <row r="9" spans="1:24" s="438" customFormat="1" ht="5.25" hidden="1" customHeight="1">
      <c r="A9" s="292"/>
      <c r="B9" s="292"/>
      <c r="E9" s="1261"/>
      <c r="F9" s="1261"/>
      <c r="G9" s="1257"/>
      <c r="H9" s="1257"/>
      <c r="I9" s="1257"/>
      <c r="J9" s="1257"/>
      <c r="S9" s="614"/>
      <c r="T9" s="614"/>
      <c r="U9" s="614"/>
      <c r="V9" s="614"/>
    </row>
    <row r="10" spans="1:24" s="614" customFormat="1" ht="4.2" hidden="1">
      <c r="A10" s="292"/>
      <c r="B10" s="292"/>
      <c r="E10" s="1262"/>
      <c r="F10" s="1262"/>
      <c r="G10" s="788"/>
      <c r="H10" s="434"/>
      <c r="I10" s="746"/>
      <c r="J10" s="746"/>
    </row>
    <row r="11" spans="1:24" s="152" customFormat="1" ht="18.75" hidden="1" customHeight="1">
      <c r="A11" s="292"/>
      <c r="B11" s="292"/>
      <c r="D11" s="145"/>
      <c r="E11" s="1263" t="s">
        <v>633</v>
      </c>
      <c r="F11" s="1263"/>
      <c r="G11" s="1194" t="s">
        <v>84</v>
      </c>
      <c r="H11" s="436"/>
      <c r="I11" s="159"/>
      <c r="J11" s="145"/>
      <c r="K11" s="146"/>
      <c r="L11" s="145"/>
      <c r="M11" s="145"/>
      <c r="N11" s="146"/>
      <c r="O11" s="146"/>
      <c r="P11" s="145"/>
      <c r="Q11" s="145"/>
      <c r="R11" s="146"/>
      <c r="S11" s="523"/>
      <c r="T11" s="522"/>
      <c r="U11" s="522"/>
      <c r="V11" s="523"/>
    </row>
    <row r="12" spans="1:24" s="438" customFormat="1" ht="18.600000000000001" hidden="1">
      <c r="A12" s="292"/>
      <c r="B12" s="292"/>
      <c r="E12" s="1263" t="s">
        <v>634</v>
      </c>
      <c r="F12" s="1263"/>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6"/>
      <c r="F13" s="1256"/>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15"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5" t="s">
        <v>91</v>
      </c>
      <c r="E17" s="1255" t="s">
        <v>296</v>
      </c>
      <c r="F17" s="1255" t="s">
        <v>79</v>
      </c>
      <c r="G17" s="1255" t="s">
        <v>436</v>
      </c>
      <c r="H17" s="1255" t="s">
        <v>91</v>
      </c>
      <c r="I17" s="1255"/>
      <c r="J17" s="1255" t="s">
        <v>19</v>
      </c>
      <c r="K17" s="1267" t="s">
        <v>461</v>
      </c>
      <c r="L17" s="1267"/>
      <c r="M17" s="1267"/>
      <c r="N17" s="1267"/>
      <c r="O17" s="1267" t="s">
        <v>624</v>
      </c>
      <c r="P17" s="1267"/>
      <c r="Q17" s="1267"/>
      <c r="R17" s="1267"/>
      <c r="S17" s="1267" t="s">
        <v>625</v>
      </c>
      <c r="T17" s="1267"/>
      <c r="U17" s="1267"/>
      <c r="V17" s="1267"/>
      <c r="W17" s="1255" t="s">
        <v>243</v>
      </c>
    </row>
    <row r="18" spans="1:24" ht="30.75" customHeight="1">
      <c r="D18" s="1255"/>
      <c r="E18" s="1255"/>
      <c r="F18" s="1255"/>
      <c r="G18" s="1255"/>
      <c r="H18" s="1255"/>
      <c r="I18" s="1255"/>
      <c r="J18" s="1255"/>
      <c r="K18" s="109" t="s">
        <v>299</v>
      </c>
      <c r="L18" s="1255" t="s">
        <v>91</v>
      </c>
      <c r="M18" s="1255"/>
      <c r="N18" s="109" t="s">
        <v>229</v>
      </c>
      <c r="O18" s="109" t="s">
        <v>299</v>
      </c>
      <c r="P18" s="1255" t="s">
        <v>91</v>
      </c>
      <c r="Q18" s="1255"/>
      <c r="R18" s="109" t="s">
        <v>229</v>
      </c>
      <c r="S18" s="510" t="s">
        <v>299</v>
      </c>
      <c r="T18" s="1255" t="s">
        <v>91</v>
      </c>
      <c r="U18" s="1255"/>
      <c r="V18" s="510" t="s">
        <v>398</v>
      </c>
      <c r="W18" s="1255"/>
    </row>
    <row r="19" spans="1:24" s="382" customFormat="1" ht="12.15" customHeight="1">
      <c r="A19" s="381"/>
      <c r="B19" s="381"/>
      <c r="D19" s="39" t="s">
        <v>92</v>
      </c>
      <c r="E19" s="39" t="s">
        <v>48</v>
      </c>
      <c r="F19" s="39" t="s">
        <v>49</v>
      </c>
      <c r="G19" s="39" t="s">
        <v>50</v>
      </c>
      <c r="H19" s="1264" t="s">
        <v>67</v>
      </c>
      <c r="I19" s="1264"/>
      <c r="J19" s="39" t="s">
        <v>68</v>
      </c>
      <c r="K19" s="39" t="s">
        <v>182</v>
      </c>
      <c r="L19" s="1264" t="s">
        <v>183</v>
      </c>
      <c r="M19" s="1264"/>
      <c r="N19" s="39" t="s">
        <v>207</v>
      </c>
      <c r="O19" s="39" t="s">
        <v>208</v>
      </c>
      <c r="P19" s="1264" t="s">
        <v>209</v>
      </c>
      <c r="Q19" s="1264"/>
      <c r="R19" s="39" t="s">
        <v>210</v>
      </c>
      <c r="S19" s="495" t="s">
        <v>209</v>
      </c>
      <c r="T19" s="1264" t="s">
        <v>210</v>
      </c>
      <c r="U19" s="126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10</v>
      </c>
      <c r="C21" s="290"/>
      <c r="D21" s="1248">
        <v>1</v>
      </c>
      <c r="E21" s="1249" t="s">
        <v>588</v>
      </c>
      <c r="F21" s="1251" t="s">
        <v>996</v>
      </c>
      <c r="G21" s="1254" t="s">
        <v>84</v>
      </c>
      <c r="H21" s="1248"/>
      <c r="I21" s="1248">
        <v>1</v>
      </c>
      <c r="J21" s="1268" t="s">
        <v>1636</v>
      </c>
      <c r="K21" s="1244" t="s">
        <v>84</v>
      </c>
      <c r="L21" s="1242"/>
      <c r="M21" s="1242" t="s">
        <v>92</v>
      </c>
      <c r="N21" s="1247"/>
      <c r="O21" s="1244" t="s">
        <v>84</v>
      </c>
      <c r="P21" s="1242"/>
      <c r="Q21" s="1242" t="s">
        <v>92</v>
      </c>
      <c r="R21" s="1243"/>
      <c r="S21" s="1244" t="s">
        <v>84</v>
      </c>
      <c r="T21" s="1034"/>
      <c r="U21" s="1034" t="s">
        <v>92</v>
      </c>
      <c r="V21" s="1195"/>
      <c r="W21" s="288"/>
    </row>
    <row r="22" spans="1:24" s="1179" customFormat="1" ht="17.100000000000001" customHeight="1">
      <c r="A22" s="711"/>
      <c r="C22" s="710"/>
      <c r="D22" s="1248"/>
      <c r="E22" s="1249"/>
      <c r="F22" s="1252"/>
      <c r="G22" s="1254"/>
      <c r="H22" s="1248"/>
      <c r="I22" s="1248"/>
      <c r="J22" s="1269"/>
      <c r="K22" s="1244"/>
      <c r="L22" s="1242"/>
      <c r="M22" s="1242"/>
      <c r="N22" s="1247"/>
      <c r="O22" s="1244"/>
      <c r="P22" s="1242"/>
      <c r="Q22" s="1242"/>
      <c r="R22" s="1243"/>
      <c r="S22" s="1244"/>
      <c r="T22" s="1036"/>
      <c r="U22" s="707"/>
      <c r="V22" s="708"/>
      <c r="W22" s="709"/>
    </row>
    <row r="23" spans="1:24" s="1179" customFormat="1" ht="17.100000000000001" customHeight="1">
      <c r="A23" s="711"/>
      <c r="C23" s="710"/>
      <c r="D23" s="1246"/>
      <c r="E23" s="1250"/>
      <c r="F23" s="1252"/>
      <c r="G23" s="1245"/>
      <c r="H23" s="1246"/>
      <c r="I23" s="1246"/>
      <c r="J23" s="1269"/>
      <c r="K23" s="1245"/>
      <c r="L23" s="1246"/>
      <c r="M23" s="1246"/>
      <c r="N23" s="1243"/>
      <c r="O23" s="1245"/>
      <c r="P23" s="1188"/>
      <c r="Q23" s="707"/>
      <c r="R23" s="708"/>
      <c r="S23" s="704"/>
      <c r="T23" s="704"/>
      <c r="U23" s="704"/>
      <c r="V23" s="704"/>
      <c r="W23" s="709"/>
    </row>
    <row r="24" spans="1:24" s="1179" customFormat="1" ht="15" customHeight="1">
      <c r="A24" s="711"/>
      <c r="C24" s="710"/>
      <c r="D24" s="1246"/>
      <c r="E24" s="1250"/>
      <c r="F24" s="1252"/>
      <c r="G24" s="1245"/>
      <c r="H24" s="1246"/>
      <c r="I24" s="1246"/>
      <c r="J24" s="1270"/>
      <c r="K24" s="1245"/>
      <c r="L24" s="707"/>
      <c r="M24" s="708"/>
      <c r="N24" s="708"/>
      <c r="O24" s="708"/>
      <c r="P24" s="708"/>
      <c r="Q24" s="708"/>
      <c r="R24" s="708"/>
      <c r="S24" s="704"/>
      <c r="T24" s="704"/>
      <c r="U24" s="704"/>
      <c r="V24" s="704"/>
      <c r="W24" s="709"/>
    </row>
    <row r="25" spans="1:24" s="1179" customFormat="1" ht="15" customHeight="1">
      <c r="A25" s="711"/>
      <c r="C25" s="710"/>
      <c r="D25" s="1246"/>
      <c r="E25" s="1250"/>
      <c r="F25" s="1253"/>
      <c r="G25" s="1245"/>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15" customHeight="1"/>
    <row r="28" spans="1:24" ht="11.25" hidden="1" customHeight="1"/>
    <row r="29" spans="1:24" ht="1.2" customHeight="1"/>
    <row r="30" spans="1:24" ht="23.25" customHeight="1"/>
    <row r="31" spans="1:24" ht="3.15" customHeight="1"/>
    <row r="32" spans="1:24" ht="17.100000000000001" customHeight="1">
      <c r="E32" s="1271" t="s">
        <v>643</v>
      </c>
      <c r="F32" s="1271"/>
      <c r="G32" s="1271"/>
      <c r="H32" s="1271"/>
      <c r="I32" s="1271"/>
      <c r="J32" s="1271"/>
      <c r="K32" s="1271"/>
      <c r="L32" s="1271"/>
      <c r="M32" s="1271"/>
      <c r="N32" s="1271"/>
      <c r="O32" s="1271"/>
      <c r="P32" s="1271"/>
      <c r="Q32" s="1271"/>
      <c r="R32" s="1271"/>
      <c r="S32" s="1271"/>
      <c r="T32" s="1271"/>
      <c r="U32" s="1271"/>
      <c r="V32" s="1271"/>
      <c r="W32" s="1271"/>
    </row>
    <row r="33" spans="5:23" ht="37.200000000000003" customHeight="1">
      <c r="E33" s="1265" t="s">
        <v>645</v>
      </c>
      <c r="F33" s="1266"/>
      <c r="G33" s="1266"/>
      <c r="H33" s="1266"/>
      <c r="I33" s="1266"/>
      <c r="J33" s="1266"/>
      <c r="K33" s="1266"/>
      <c r="L33" s="1266"/>
      <c r="M33" s="1266"/>
      <c r="N33" s="1266"/>
      <c r="O33" s="1266"/>
      <c r="P33" s="1266"/>
      <c r="Q33" s="1266"/>
      <c r="R33" s="1266"/>
      <c r="S33" s="1266"/>
      <c r="T33" s="1266"/>
      <c r="U33" s="1266"/>
      <c r="V33" s="1266"/>
      <c r="W33" s="1266"/>
    </row>
    <row r="34" spans="5:23" ht="17.100000000000001" customHeight="1">
      <c r="E34" s="1265" t="s">
        <v>646</v>
      </c>
      <c r="F34" s="1266"/>
      <c r="G34" s="1266"/>
      <c r="H34" s="1266"/>
      <c r="I34" s="1266"/>
      <c r="J34" s="1266"/>
      <c r="K34" s="1266"/>
      <c r="L34" s="1266"/>
      <c r="M34" s="1266"/>
      <c r="N34" s="1266"/>
      <c r="O34" s="1266"/>
      <c r="P34" s="1266"/>
      <c r="Q34" s="1266"/>
      <c r="R34" s="1266"/>
      <c r="S34" s="1266"/>
      <c r="T34" s="1266"/>
      <c r="U34" s="1266"/>
      <c r="V34" s="1266"/>
      <c r="W34" s="1266"/>
    </row>
    <row r="35" spans="5:23" ht="27" customHeight="1">
      <c r="E35" s="1265" t="s">
        <v>647</v>
      </c>
      <c r="F35" s="1266"/>
      <c r="G35" s="1266"/>
      <c r="H35" s="1266"/>
      <c r="I35" s="1266"/>
      <c r="J35" s="1266"/>
      <c r="K35" s="1266"/>
      <c r="L35" s="1266"/>
      <c r="M35" s="1266"/>
      <c r="N35" s="1266"/>
      <c r="O35" s="1266"/>
      <c r="P35" s="1266"/>
      <c r="Q35" s="1266"/>
      <c r="R35" s="1266"/>
      <c r="S35" s="1266"/>
      <c r="T35" s="1266"/>
      <c r="U35" s="1266"/>
      <c r="V35" s="1266"/>
      <c r="W35" s="1266"/>
    </row>
    <row r="36" spans="5:23" ht="17.100000000000001" customHeight="1">
      <c r="E36" s="1265" t="s">
        <v>648</v>
      </c>
      <c r="F36" s="1266"/>
      <c r="G36" s="1266"/>
      <c r="H36" s="1266"/>
      <c r="I36" s="1266"/>
      <c r="J36" s="1266"/>
      <c r="K36" s="1266"/>
      <c r="L36" s="1266"/>
      <c r="M36" s="1266"/>
      <c r="N36" s="1266"/>
      <c r="O36" s="1266"/>
      <c r="P36" s="1266"/>
      <c r="Q36" s="1266"/>
      <c r="R36" s="1266"/>
      <c r="S36" s="1266"/>
      <c r="T36" s="1266"/>
      <c r="U36" s="1266"/>
      <c r="V36" s="1266"/>
      <c r="W36" s="1266"/>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1" t="s">
        <v>644</v>
      </c>
      <c r="F38" s="1271"/>
      <c r="G38" s="1271"/>
      <c r="H38" s="1271"/>
      <c r="I38" s="1271"/>
      <c r="J38" s="1271"/>
      <c r="K38" s="1271"/>
      <c r="L38" s="1271"/>
      <c r="M38" s="1271"/>
      <c r="N38" s="1271"/>
      <c r="O38" s="1271"/>
      <c r="P38" s="1271"/>
      <c r="Q38" s="1271"/>
      <c r="R38" s="1271"/>
      <c r="S38" s="1271"/>
      <c r="T38" s="1271"/>
      <c r="U38" s="1271"/>
      <c r="V38" s="1271"/>
      <c r="W38" s="1271"/>
    </row>
    <row r="39" spans="5:23" ht="17.100000000000001" customHeight="1">
      <c r="E39" s="1265" t="s">
        <v>649</v>
      </c>
      <c r="F39" s="1266"/>
      <c r="G39" s="1266"/>
      <c r="H39" s="1266"/>
      <c r="I39" s="1266"/>
      <c r="J39" s="1266"/>
      <c r="K39" s="1266"/>
      <c r="L39" s="1266"/>
      <c r="M39" s="1266"/>
      <c r="N39" s="1266"/>
      <c r="O39" s="1266"/>
      <c r="P39" s="1266"/>
      <c r="Q39" s="1266"/>
      <c r="R39" s="1266"/>
      <c r="S39" s="1266"/>
      <c r="T39" s="1266"/>
      <c r="U39" s="1266"/>
      <c r="V39" s="1266"/>
      <c r="W39" s="1266"/>
    </row>
    <row r="40" spans="5:23" ht="17.100000000000001" customHeight="1">
      <c r="E40" s="1265" t="s">
        <v>650</v>
      </c>
      <c r="F40" s="1266"/>
      <c r="G40" s="1266"/>
      <c r="H40" s="1266"/>
      <c r="I40" s="1266"/>
      <c r="J40" s="1266"/>
      <c r="K40" s="1266"/>
      <c r="L40" s="1266"/>
      <c r="M40" s="1266"/>
      <c r="N40" s="1266"/>
      <c r="O40" s="1266"/>
      <c r="P40" s="1266"/>
      <c r="Q40" s="1266"/>
      <c r="R40" s="1266"/>
      <c r="S40" s="1266"/>
      <c r="T40" s="1266"/>
      <c r="U40" s="1266"/>
      <c r="V40" s="1266"/>
      <c r="W40" s="1266"/>
    </row>
  </sheetData>
  <sheetProtection password="FA9C"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92"/>
  <sheetViews>
    <sheetView showGridLines="0" zoomScaleNormal="100" workbookViewId="0"/>
  </sheetViews>
  <sheetFormatPr defaultColWidth="9.125" defaultRowHeight="11.4"/>
  <cols>
    <col min="1" max="2" width="9.125" style="5"/>
    <col min="3" max="3" width="20.75" style="5" customWidth="1"/>
    <col min="4" max="4" width="25.125" style="5" customWidth="1"/>
    <col min="5" max="16384" width="9.125" style="5"/>
  </cols>
  <sheetData>
    <row r="1" spans="1:10">
      <c r="A1" s="5" t="s">
        <v>987</v>
      </c>
      <c r="B1" s="5" t="s">
        <v>1003</v>
      </c>
      <c r="C1" s="5" t="s">
        <v>1004</v>
      </c>
      <c r="D1" s="5" t="s">
        <v>1005</v>
      </c>
      <c r="E1" s="5" t="s">
        <v>1006</v>
      </c>
      <c r="F1" s="5" t="s">
        <v>1007</v>
      </c>
      <c r="G1" s="5" t="s">
        <v>1008</v>
      </c>
      <c r="H1" s="5" t="s">
        <v>1009</v>
      </c>
      <c r="I1" s="5" t="s">
        <v>1010</v>
      </c>
    </row>
    <row r="2" spans="1:10">
      <c r="A2" s="5">
        <v>1</v>
      </c>
      <c r="B2" s="5" t="s">
        <v>1011</v>
      </c>
      <c r="C2" s="5" t="s">
        <v>65</v>
      </c>
      <c r="D2" s="5" t="s">
        <v>1012</v>
      </c>
      <c r="E2" s="5" t="s">
        <v>1013</v>
      </c>
      <c r="F2" s="5" t="s">
        <v>1014</v>
      </c>
      <c r="G2" s="5" t="s">
        <v>1015</v>
      </c>
      <c r="J2" s="5" t="s">
        <v>1627</v>
      </c>
    </row>
    <row r="3" spans="1:10">
      <c r="A3" s="5">
        <v>2</v>
      </c>
      <c r="B3" s="5" t="s">
        <v>1011</v>
      </c>
      <c r="C3" s="5" t="s">
        <v>65</v>
      </c>
      <c r="D3" s="5" t="s">
        <v>1016</v>
      </c>
      <c r="E3" s="5" t="s">
        <v>1017</v>
      </c>
      <c r="F3" s="5" t="s">
        <v>1018</v>
      </c>
      <c r="G3" s="5" t="s">
        <v>1019</v>
      </c>
      <c r="J3" s="5" t="s">
        <v>1627</v>
      </c>
    </row>
    <row r="4" spans="1:10">
      <c r="A4" s="5">
        <v>3</v>
      </c>
      <c r="B4" s="5" t="s">
        <v>1011</v>
      </c>
      <c r="C4" s="5" t="s">
        <v>65</v>
      </c>
      <c r="D4" s="5" t="s">
        <v>1020</v>
      </c>
      <c r="E4" s="5" t="s">
        <v>1021</v>
      </c>
      <c r="F4" s="5" t="s">
        <v>1022</v>
      </c>
      <c r="G4" s="5" t="s">
        <v>1023</v>
      </c>
      <c r="J4" s="5" t="s">
        <v>1627</v>
      </c>
    </row>
    <row r="5" spans="1:10">
      <c r="A5" s="5">
        <v>4</v>
      </c>
      <c r="B5" s="5" t="s">
        <v>1011</v>
      </c>
      <c r="C5" s="5" t="s">
        <v>65</v>
      </c>
      <c r="D5" s="5" t="s">
        <v>1024</v>
      </c>
      <c r="E5" s="5" t="s">
        <v>1025</v>
      </c>
      <c r="F5" s="5" t="s">
        <v>1026</v>
      </c>
      <c r="G5" s="5" t="s">
        <v>1027</v>
      </c>
      <c r="J5" s="5" t="s">
        <v>1627</v>
      </c>
    </row>
    <row r="6" spans="1:10">
      <c r="A6" s="5">
        <v>5</v>
      </c>
      <c r="B6" s="5" t="s">
        <v>1011</v>
      </c>
      <c r="C6" s="5" t="s">
        <v>65</v>
      </c>
      <c r="D6" s="5" t="s">
        <v>1028</v>
      </c>
      <c r="E6" s="5" t="s">
        <v>1029</v>
      </c>
      <c r="F6" s="5" t="s">
        <v>1030</v>
      </c>
      <c r="G6" s="5" t="s">
        <v>1031</v>
      </c>
      <c r="J6" s="5" t="s">
        <v>1627</v>
      </c>
    </row>
    <row r="7" spans="1:10">
      <c r="A7" s="5">
        <v>6</v>
      </c>
      <c r="B7" s="5" t="s">
        <v>1011</v>
      </c>
      <c r="C7" s="5" t="s">
        <v>65</v>
      </c>
      <c r="D7" s="5" t="s">
        <v>1032</v>
      </c>
      <c r="E7" s="5" t="s">
        <v>1033</v>
      </c>
      <c r="F7" s="5" t="s">
        <v>1034</v>
      </c>
      <c r="G7" s="5" t="s">
        <v>1023</v>
      </c>
      <c r="J7" s="5" t="s">
        <v>1627</v>
      </c>
    </row>
    <row r="8" spans="1:10">
      <c r="A8" s="5">
        <v>7</v>
      </c>
      <c r="B8" s="5" t="s">
        <v>1011</v>
      </c>
      <c r="C8" s="5" t="s">
        <v>65</v>
      </c>
      <c r="D8" s="5" t="s">
        <v>1035</v>
      </c>
      <c r="E8" s="5" t="s">
        <v>1036</v>
      </c>
      <c r="F8" s="5" t="s">
        <v>1037</v>
      </c>
      <c r="G8" s="5" t="s">
        <v>1031</v>
      </c>
      <c r="J8" s="5" t="s">
        <v>1627</v>
      </c>
    </row>
    <row r="9" spans="1:10">
      <c r="A9" s="5">
        <v>8</v>
      </c>
      <c r="B9" s="5" t="s">
        <v>1011</v>
      </c>
      <c r="C9" s="5" t="s">
        <v>65</v>
      </c>
      <c r="D9" s="5" t="s">
        <v>1038</v>
      </c>
      <c r="E9" s="5" t="s">
        <v>1039</v>
      </c>
      <c r="F9" s="5" t="s">
        <v>1040</v>
      </c>
      <c r="G9" s="5" t="s">
        <v>1041</v>
      </c>
      <c r="J9" s="5" t="s">
        <v>1627</v>
      </c>
    </row>
    <row r="10" spans="1:10">
      <c r="A10" s="5">
        <v>9</v>
      </c>
      <c r="B10" s="5" t="s">
        <v>1011</v>
      </c>
      <c r="C10" s="5" t="s">
        <v>65</v>
      </c>
      <c r="D10" s="5" t="s">
        <v>1042</v>
      </c>
      <c r="E10" s="5" t="s">
        <v>1043</v>
      </c>
      <c r="F10" s="5" t="s">
        <v>1044</v>
      </c>
      <c r="G10" s="5" t="s">
        <v>1045</v>
      </c>
      <c r="J10" s="5" t="s">
        <v>1627</v>
      </c>
    </row>
    <row r="11" spans="1:10">
      <c r="A11" s="5">
        <v>10</v>
      </c>
      <c r="B11" s="5" t="s">
        <v>1011</v>
      </c>
      <c r="C11" s="5" t="s">
        <v>65</v>
      </c>
      <c r="D11" s="5" t="s">
        <v>1046</v>
      </c>
      <c r="E11" s="5" t="s">
        <v>1047</v>
      </c>
      <c r="F11" s="5" t="s">
        <v>1048</v>
      </c>
      <c r="G11" s="5" t="s">
        <v>1049</v>
      </c>
      <c r="H11" s="5" t="s">
        <v>1050</v>
      </c>
      <c r="J11" s="5" t="s">
        <v>1627</v>
      </c>
    </row>
    <row r="12" spans="1:10">
      <c r="A12" s="5">
        <v>11</v>
      </c>
      <c r="B12" s="5" t="s">
        <v>1011</v>
      </c>
      <c r="C12" s="5" t="s">
        <v>65</v>
      </c>
      <c r="D12" s="5" t="s">
        <v>1051</v>
      </c>
      <c r="E12" s="5" t="s">
        <v>1047</v>
      </c>
      <c r="F12" s="5" t="s">
        <v>1048</v>
      </c>
      <c r="G12" s="5" t="s">
        <v>1052</v>
      </c>
      <c r="J12" s="5" t="s">
        <v>1627</v>
      </c>
    </row>
    <row r="13" spans="1:10">
      <c r="A13" s="5">
        <v>12</v>
      </c>
      <c r="B13" s="5" t="s">
        <v>1011</v>
      </c>
      <c r="C13" s="5" t="s">
        <v>65</v>
      </c>
      <c r="D13" s="5" t="s">
        <v>1053</v>
      </c>
      <c r="E13" s="5" t="s">
        <v>1054</v>
      </c>
      <c r="F13" s="5" t="s">
        <v>1055</v>
      </c>
      <c r="G13" s="5" t="s">
        <v>1056</v>
      </c>
      <c r="J13" s="5" t="s">
        <v>1627</v>
      </c>
    </row>
    <row r="14" spans="1:10">
      <c r="A14" s="5">
        <v>13</v>
      </c>
      <c r="B14" s="5" t="s">
        <v>1011</v>
      </c>
      <c r="C14" s="5" t="s">
        <v>65</v>
      </c>
      <c r="D14" s="5" t="s">
        <v>1057</v>
      </c>
      <c r="E14" s="5" t="s">
        <v>1058</v>
      </c>
      <c r="F14" s="5" t="s">
        <v>1059</v>
      </c>
      <c r="G14" s="5" t="s">
        <v>1027</v>
      </c>
      <c r="J14" s="5" t="s">
        <v>1627</v>
      </c>
    </row>
    <row r="15" spans="1:10">
      <c r="A15" s="5">
        <v>14</v>
      </c>
      <c r="B15" s="5" t="s">
        <v>1011</v>
      </c>
      <c r="C15" s="5" t="s">
        <v>65</v>
      </c>
      <c r="D15" s="5" t="s">
        <v>1060</v>
      </c>
      <c r="E15" s="5" t="s">
        <v>1061</v>
      </c>
      <c r="F15" s="5" t="s">
        <v>1062</v>
      </c>
      <c r="G15" s="5" t="s">
        <v>1019</v>
      </c>
      <c r="J15" s="5" t="s">
        <v>1627</v>
      </c>
    </row>
    <row r="16" spans="1:10">
      <c r="A16" s="5">
        <v>15</v>
      </c>
      <c r="B16" s="5" t="s">
        <v>1011</v>
      </c>
      <c r="C16" s="5" t="s">
        <v>65</v>
      </c>
      <c r="D16" s="5" t="s">
        <v>1063</v>
      </c>
      <c r="E16" s="5" t="s">
        <v>1064</v>
      </c>
      <c r="F16" s="5" t="s">
        <v>1065</v>
      </c>
      <c r="G16" s="5" t="s">
        <v>1031</v>
      </c>
      <c r="J16" s="5" t="s">
        <v>1627</v>
      </c>
    </row>
    <row r="17" spans="1:10">
      <c r="A17" s="5">
        <v>16</v>
      </c>
      <c r="B17" s="5" t="s">
        <v>1011</v>
      </c>
      <c r="C17" s="5" t="s">
        <v>65</v>
      </c>
      <c r="D17" s="5" t="s">
        <v>1066</v>
      </c>
      <c r="E17" s="5" t="s">
        <v>1067</v>
      </c>
      <c r="F17" s="5" t="s">
        <v>1068</v>
      </c>
      <c r="G17" s="5" t="s">
        <v>1019</v>
      </c>
      <c r="J17" s="5" t="s">
        <v>1627</v>
      </c>
    </row>
    <row r="18" spans="1:10">
      <c r="A18" s="5">
        <v>17</v>
      </c>
      <c r="B18" s="5" t="s">
        <v>1011</v>
      </c>
      <c r="C18" s="5" t="s">
        <v>65</v>
      </c>
      <c r="D18" s="5" t="s">
        <v>1069</v>
      </c>
      <c r="E18" s="5" t="s">
        <v>1070</v>
      </c>
      <c r="F18" s="5" t="s">
        <v>1071</v>
      </c>
      <c r="G18" s="5" t="s">
        <v>1015</v>
      </c>
      <c r="J18" s="5" t="s">
        <v>1627</v>
      </c>
    </row>
    <row r="19" spans="1:10">
      <c r="A19" s="5">
        <v>18</v>
      </c>
      <c r="B19" s="5" t="s">
        <v>1011</v>
      </c>
      <c r="C19" s="5" t="s">
        <v>65</v>
      </c>
      <c r="D19" s="5" t="s">
        <v>1072</v>
      </c>
      <c r="E19" s="5" t="s">
        <v>1073</v>
      </c>
      <c r="F19" s="5" t="s">
        <v>1074</v>
      </c>
      <c r="G19" s="5" t="s">
        <v>1031</v>
      </c>
      <c r="J19" s="5" t="s">
        <v>1627</v>
      </c>
    </row>
    <row r="20" spans="1:10">
      <c r="A20" s="5">
        <v>19</v>
      </c>
      <c r="B20" s="5" t="s">
        <v>1011</v>
      </c>
      <c r="C20" s="5" t="s">
        <v>65</v>
      </c>
      <c r="D20" s="5" t="s">
        <v>1075</v>
      </c>
      <c r="E20" s="5" t="s">
        <v>1076</v>
      </c>
      <c r="F20" s="5" t="s">
        <v>1077</v>
      </c>
      <c r="G20" s="5" t="s">
        <v>1078</v>
      </c>
      <c r="J20" s="5" t="s">
        <v>1627</v>
      </c>
    </row>
    <row r="21" spans="1:10">
      <c r="A21" s="5">
        <v>20</v>
      </c>
      <c r="B21" s="5" t="s">
        <v>1011</v>
      </c>
      <c r="C21" s="5" t="s">
        <v>65</v>
      </c>
      <c r="D21" s="5" t="s">
        <v>1079</v>
      </c>
      <c r="E21" s="5" t="s">
        <v>1080</v>
      </c>
      <c r="F21" s="5" t="s">
        <v>1081</v>
      </c>
      <c r="G21" s="5" t="s">
        <v>1082</v>
      </c>
      <c r="J21" s="5" t="s">
        <v>1627</v>
      </c>
    </row>
    <row r="22" spans="1:10">
      <c r="A22" s="5">
        <v>21</v>
      </c>
      <c r="B22" s="5" t="s">
        <v>1011</v>
      </c>
      <c r="C22" s="5" t="s">
        <v>65</v>
      </c>
      <c r="D22" s="5" t="s">
        <v>1083</v>
      </c>
      <c r="E22" s="5" t="s">
        <v>1084</v>
      </c>
      <c r="F22" s="5" t="s">
        <v>1085</v>
      </c>
      <c r="G22" s="5" t="s">
        <v>1023</v>
      </c>
      <c r="J22" s="5" t="s">
        <v>1627</v>
      </c>
    </row>
    <row r="23" spans="1:10">
      <c r="A23" s="5">
        <v>22</v>
      </c>
      <c r="B23" s="5" t="s">
        <v>1011</v>
      </c>
      <c r="C23" s="5" t="s">
        <v>65</v>
      </c>
      <c r="D23" s="5" t="s">
        <v>1086</v>
      </c>
      <c r="E23" s="5" t="s">
        <v>1087</v>
      </c>
      <c r="F23" s="5" t="s">
        <v>1088</v>
      </c>
      <c r="G23" s="5" t="s">
        <v>1089</v>
      </c>
      <c r="J23" s="5" t="s">
        <v>1627</v>
      </c>
    </row>
    <row r="24" spans="1:10">
      <c r="A24" s="5">
        <v>23</v>
      </c>
      <c r="B24" s="5" t="s">
        <v>1011</v>
      </c>
      <c r="C24" s="5" t="s">
        <v>65</v>
      </c>
      <c r="D24" s="5" t="s">
        <v>1090</v>
      </c>
      <c r="E24" s="5" t="s">
        <v>1091</v>
      </c>
      <c r="F24" s="5" t="s">
        <v>1092</v>
      </c>
      <c r="G24" s="5" t="s">
        <v>1093</v>
      </c>
      <c r="J24" s="5" t="s">
        <v>1627</v>
      </c>
    </row>
    <row r="25" spans="1:10">
      <c r="A25" s="5">
        <v>24</v>
      </c>
      <c r="B25" s="5" t="s">
        <v>1011</v>
      </c>
      <c r="C25" s="5" t="s">
        <v>65</v>
      </c>
      <c r="D25" s="5" t="s">
        <v>1094</v>
      </c>
      <c r="E25" s="5" t="s">
        <v>1095</v>
      </c>
      <c r="F25" s="5" t="s">
        <v>1096</v>
      </c>
      <c r="G25" s="5" t="s">
        <v>1015</v>
      </c>
      <c r="J25" s="5" t="s">
        <v>1627</v>
      </c>
    </row>
    <row r="26" spans="1:10">
      <c r="A26" s="5">
        <v>25</v>
      </c>
      <c r="B26" s="5" t="s">
        <v>1011</v>
      </c>
      <c r="C26" s="5" t="s">
        <v>65</v>
      </c>
      <c r="D26" s="5" t="s">
        <v>1097</v>
      </c>
      <c r="E26" s="5" t="s">
        <v>1098</v>
      </c>
      <c r="F26" s="5" t="s">
        <v>1099</v>
      </c>
      <c r="G26" s="5" t="s">
        <v>1019</v>
      </c>
      <c r="J26" s="5" t="s">
        <v>1627</v>
      </c>
    </row>
    <row r="27" spans="1:10">
      <c r="A27" s="5">
        <v>26</v>
      </c>
      <c r="B27" s="5" t="s">
        <v>1011</v>
      </c>
      <c r="C27" s="5" t="s">
        <v>65</v>
      </c>
      <c r="D27" s="5" t="s">
        <v>1100</v>
      </c>
      <c r="E27" s="5" t="s">
        <v>1101</v>
      </c>
      <c r="F27" s="5" t="s">
        <v>1102</v>
      </c>
      <c r="G27" s="5" t="s">
        <v>1015</v>
      </c>
      <c r="J27" s="5" t="s">
        <v>1627</v>
      </c>
    </row>
    <row r="28" spans="1:10">
      <c r="A28" s="5">
        <v>27</v>
      </c>
      <c r="B28" s="5" t="s">
        <v>1011</v>
      </c>
      <c r="C28" s="5" t="s">
        <v>65</v>
      </c>
      <c r="D28" s="5" t="s">
        <v>1103</v>
      </c>
      <c r="E28" s="5" t="s">
        <v>1104</v>
      </c>
      <c r="F28" s="5" t="s">
        <v>1105</v>
      </c>
      <c r="G28" s="5" t="s">
        <v>1023</v>
      </c>
      <c r="H28" s="5" t="s">
        <v>1106</v>
      </c>
      <c r="J28" s="5" t="s">
        <v>1627</v>
      </c>
    </row>
    <row r="29" spans="1:10">
      <c r="A29" s="5">
        <v>28</v>
      </c>
      <c r="B29" s="5" t="s">
        <v>1011</v>
      </c>
      <c r="C29" s="5" t="s">
        <v>65</v>
      </c>
      <c r="D29" s="5" t="s">
        <v>1107</v>
      </c>
      <c r="E29" s="5" t="s">
        <v>1108</v>
      </c>
      <c r="F29" s="5" t="s">
        <v>1109</v>
      </c>
      <c r="G29" s="5" t="s">
        <v>1110</v>
      </c>
      <c r="J29" s="5" t="s">
        <v>1627</v>
      </c>
    </row>
    <row r="30" spans="1:10">
      <c r="A30" s="5">
        <v>29</v>
      </c>
      <c r="B30" s="5" t="s">
        <v>1011</v>
      </c>
      <c r="C30" s="5" t="s">
        <v>65</v>
      </c>
      <c r="D30" s="5" t="s">
        <v>1111</v>
      </c>
      <c r="E30" s="5" t="s">
        <v>1112</v>
      </c>
      <c r="F30" s="5" t="s">
        <v>1113</v>
      </c>
      <c r="G30" s="5" t="s">
        <v>1114</v>
      </c>
      <c r="J30" s="5" t="s">
        <v>1627</v>
      </c>
    </row>
    <row r="31" spans="1:10">
      <c r="A31" s="5">
        <v>30</v>
      </c>
      <c r="B31" s="5" t="s">
        <v>1011</v>
      </c>
      <c r="C31" s="5" t="s">
        <v>65</v>
      </c>
      <c r="D31" s="5" t="s">
        <v>1115</v>
      </c>
      <c r="E31" s="5" t="s">
        <v>1116</v>
      </c>
      <c r="F31" s="5" t="s">
        <v>1117</v>
      </c>
      <c r="G31" s="5" t="s">
        <v>1118</v>
      </c>
      <c r="J31" s="5" t="s">
        <v>1627</v>
      </c>
    </row>
    <row r="32" spans="1:10">
      <c r="A32" s="5">
        <v>31</v>
      </c>
      <c r="B32" s="5" t="s">
        <v>1011</v>
      </c>
      <c r="C32" s="5" t="s">
        <v>65</v>
      </c>
      <c r="D32" s="5" t="s">
        <v>1119</v>
      </c>
      <c r="E32" s="5" t="s">
        <v>1120</v>
      </c>
      <c r="F32" s="5" t="s">
        <v>1121</v>
      </c>
      <c r="G32" s="5" t="s">
        <v>1045</v>
      </c>
      <c r="J32" s="5" t="s">
        <v>1627</v>
      </c>
    </row>
    <row r="33" spans="1:10">
      <c r="A33" s="5">
        <v>32</v>
      </c>
      <c r="B33" s="5" t="s">
        <v>1011</v>
      </c>
      <c r="C33" s="5" t="s">
        <v>65</v>
      </c>
      <c r="D33" s="5" t="s">
        <v>1122</v>
      </c>
      <c r="E33" s="5" t="s">
        <v>1123</v>
      </c>
      <c r="F33" s="5" t="s">
        <v>1124</v>
      </c>
      <c r="G33" s="5" t="s">
        <v>1125</v>
      </c>
      <c r="J33" s="5" t="s">
        <v>1627</v>
      </c>
    </row>
    <row r="34" spans="1:10">
      <c r="A34" s="5">
        <v>33</v>
      </c>
      <c r="B34" s="5" t="s">
        <v>1011</v>
      </c>
      <c r="C34" s="5" t="s">
        <v>65</v>
      </c>
      <c r="D34" s="5" t="s">
        <v>1126</v>
      </c>
      <c r="E34" s="5" t="s">
        <v>1127</v>
      </c>
      <c r="F34" s="5" t="s">
        <v>1128</v>
      </c>
      <c r="G34" s="5" t="s">
        <v>1031</v>
      </c>
      <c r="J34" s="5" t="s">
        <v>1627</v>
      </c>
    </row>
    <row r="35" spans="1:10">
      <c r="A35" s="5">
        <v>34</v>
      </c>
      <c r="B35" s="5" t="s">
        <v>1011</v>
      </c>
      <c r="C35" s="5" t="s">
        <v>65</v>
      </c>
      <c r="D35" s="5" t="s">
        <v>1129</v>
      </c>
      <c r="E35" s="5" t="s">
        <v>1130</v>
      </c>
      <c r="F35" s="5" t="s">
        <v>1131</v>
      </c>
      <c r="G35" s="5" t="s">
        <v>1023</v>
      </c>
      <c r="J35" s="5" t="s">
        <v>1627</v>
      </c>
    </row>
    <row r="36" spans="1:10">
      <c r="A36" s="5">
        <v>35</v>
      </c>
      <c r="B36" s="5" t="s">
        <v>1011</v>
      </c>
      <c r="C36" s="5" t="s">
        <v>65</v>
      </c>
      <c r="D36" s="5" t="s">
        <v>1132</v>
      </c>
      <c r="E36" s="5" t="s">
        <v>1133</v>
      </c>
      <c r="F36" s="5" t="s">
        <v>1134</v>
      </c>
      <c r="G36" s="5" t="s">
        <v>1078</v>
      </c>
      <c r="J36" s="5" t="s">
        <v>1627</v>
      </c>
    </row>
    <row r="37" spans="1:10">
      <c r="A37" s="5">
        <v>36</v>
      </c>
      <c r="B37" s="5" t="s">
        <v>1011</v>
      </c>
      <c r="C37" s="5" t="s">
        <v>65</v>
      </c>
      <c r="D37" s="5" t="s">
        <v>1135</v>
      </c>
      <c r="E37" s="5" t="s">
        <v>1136</v>
      </c>
      <c r="F37" s="5" t="s">
        <v>1137</v>
      </c>
      <c r="G37" s="5" t="s">
        <v>1015</v>
      </c>
      <c r="H37" s="5" t="s">
        <v>1138</v>
      </c>
      <c r="J37" s="5" t="s">
        <v>1627</v>
      </c>
    </row>
    <row r="38" spans="1:10">
      <c r="A38" s="5">
        <v>37</v>
      </c>
      <c r="B38" s="5" t="s">
        <v>1011</v>
      </c>
      <c r="C38" s="5" t="s">
        <v>65</v>
      </c>
      <c r="D38" s="5" t="s">
        <v>1139</v>
      </c>
      <c r="E38" s="5" t="s">
        <v>1140</v>
      </c>
      <c r="F38" s="5" t="s">
        <v>1141</v>
      </c>
      <c r="G38" s="5" t="s">
        <v>1056</v>
      </c>
      <c r="J38" s="5" t="s">
        <v>1627</v>
      </c>
    </row>
    <row r="39" spans="1:10">
      <c r="A39" s="5">
        <v>38</v>
      </c>
      <c r="B39" s="5" t="s">
        <v>1011</v>
      </c>
      <c r="C39" s="5" t="s">
        <v>65</v>
      </c>
      <c r="D39" s="5" t="s">
        <v>1142</v>
      </c>
      <c r="E39" s="5" t="s">
        <v>1143</v>
      </c>
      <c r="F39" s="5" t="s">
        <v>1144</v>
      </c>
      <c r="G39" s="5" t="s">
        <v>1019</v>
      </c>
      <c r="J39" s="5" t="s">
        <v>1627</v>
      </c>
    </row>
    <row r="40" spans="1:10">
      <c r="A40" s="5">
        <v>39</v>
      </c>
      <c r="B40" s="5" t="s">
        <v>1011</v>
      </c>
      <c r="C40" s="5" t="s">
        <v>65</v>
      </c>
      <c r="D40" s="5" t="s">
        <v>1145</v>
      </c>
      <c r="E40" s="5" t="s">
        <v>1146</v>
      </c>
      <c r="F40" s="5" t="s">
        <v>1147</v>
      </c>
      <c r="G40" s="5" t="s">
        <v>1056</v>
      </c>
      <c r="J40" s="5" t="s">
        <v>1627</v>
      </c>
    </row>
    <row r="41" spans="1:10">
      <c r="A41" s="5">
        <v>40</v>
      </c>
      <c r="B41" s="5" t="s">
        <v>1011</v>
      </c>
      <c r="C41" s="5" t="s">
        <v>65</v>
      </c>
      <c r="D41" s="5" t="s">
        <v>1148</v>
      </c>
      <c r="E41" s="5" t="s">
        <v>1149</v>
      </c>
      <c r="F41" s="5" t="s">
        <v>1150</v>
      </c>
      <c r="G41" s="5" t="s">
        <v>1151</v>
      </c>
      <c r="J41" s="5" t="s">
        <v>1627</v>
      </c>
    </row>
    <row r="42" spans="1:10">
      <c r="A42" s="5">
        <v>41</v>
      </c>
      <c r="B42" s="5" t="s">
        <v>1011</v>
      </c>
      <c r="C42" s="5" t="s">
        <v>65</v>
      </c>
      <c r="D42" s="5" t="s">
        <v>1152</v>
      </c>
      <c r="E42" s="5" t="s">
        <v>1153</v>
      </c>
      <c r="F42" s="5" t="s">
        <v>1154</v>
      </c>
      <c r="G42" s="5" t="s">
        <v>1015</v>
      </c>
      <c r="J42" s="5" t="s">
        <v>1627</v>
      </c>
    </row>
    <row r="43" spans="1:10">
      <c r="A43" s="5">
        <v>42</v>
      </c>
      <c r="B43" s="5" t="s">
        <v>1011</v>
      </c>
      <c r="C43" s="5" t="s">
        <v>65</v>
      </c>
      <c r="D43" s="5" t="s">
        <v>1155</v>
      </c>
      <c r="E43" s="5" t="s">
        <v>1156</v>
      </c>
      <c r="F43" s="5" t="s">
        <v>1157</v>
      </c>
      <c r="G43" s="5" t="s">
        <v>1031</v>
      </c>
      <c r="J43" s="5" t="s">
        <v>1627</v>
      </c>
    </row>
    <row r="44" spans="1:10">
      <c r="A44" s="5">
        <v>43</v>
      </c>
      <c r="B44" s="5" t="s">
        <v>1011</v>
      </c>
      <c r="C44" s="5" t="s">
        <v>65</v>
      </c>
      <c r="D44" s="5" t="s">
        <v>1158</v>
      </c>
      <c r="E44" s="5" t="s">
        <v>1159</v>
      </c>
      <c r="F44" s="5" t="s">
        <v>1048</v>
      </c>
      <c r="G44" s="5" t="s">
        <v>1160</v>
      </c>
      <c r="H44" s="5" t="s">
        <v>1161</v>
      </c>
      <c r="J44" s="5" t="s">
        <v>1627</v>
      </c>
    </row>
    <row r="45" spans="1:10">
      <c r="A45" s="5">
        <v>44</v>
      </c>
      <c r="B45" s="5" t="s">
        <v>1011</v>
      </c>
      <c r="C45" s="5" t="s">
        <v>65</v>
      </c>
      <c r="D45" s="5" t="s">
        <v>1162</v>
      </c>
      <c r="E45" s="5" t="s">
        <v>1163</v>
      </c>
      <c r="F45" s="5" t="s">
        <v>1164</v>
      </c>
      <c r="G45" s="5" t="s">
        <v>1056</v>
      </c>
      <c r="J45" s="5" t="s">
        <v>1627</v>
      </c>
    </row>
    <row r="46" spans="1:10">
      <c r="A46" s="5">
        <v>45</v>
      </c>
      <c r="B46" s="5" t="s">
        <v>1011</v>
      </c>
      <c r="C46" s="5" t="s">
        <v>65</v>
      </c>
      <c r="D46" s="5" t="s">
        <v>1165</v>
      </c>
      <c r="E46" s="5" t="s">
        <v>1166</v>
      </c>
      <c r="F46" s="5" t="s">
        <v>1167</v>
      </c>
      <c r="G46" s="5" t="s">
        <v>1168</v>
      </c>
      <c r="J46" s="5" t="s">
        <v>1627</v>
      </c>
    </row>
    <row r="47" spans="1:10">
      <c r="A47" s="5">
        <v>46</v>
      </c>
      <c r="B47" s="5" t="s">
        <v>1011</v>
      </c>
      <c r="C47" s="5" t="s">
        <v>65</v>
      </c>
      <c r="D47" s="5" t="s">
        <v>1169</v>
      </c>
      <c r="E47" s="5" t="s">
        <v>1170</v>
      </c>
      <c r="F47" s="5" t="s">
        <v>1171</v>
      </c>
      <c r="G47" s="5" t="s">
        <v>1023</v>
      </c>
      <c r="J47" s="5" t="s">
        <v>1627</v>
      </c>
    </row>
    <row r="48" spans="1:10">
      <c r="A48" s="5">
        <v>47</v>
      </c>
      <c r="B48" s="5" t="s">
        <v>1011</v>
      </c>
      <c r="C48" s="5" t="s">
        <v>65</v>
      </c>
      <c r="D48" s="5" t="s">
        <v>1172</v>
      </c>
      <c r="E48" s="5" t="s">
        <v>1173</v>
      </c>
      <c r="F48" s="5" t="s">
        <v>1174</v>
      </c>
      <c r="G48" s="5" t="s">
        <v>1110</v>
      </c>
      <c r="J48" s="5" t="s">
        <v>1627</v>
      </c>
    </row>
    <row r="49" spans="1:10">
      <c r="A49" s="5">
        <v>48</v>
      </c>
      <c r="B49" s="5" t="s">
        <v>1011</v>
      </c>
      <c r="C49" s="5" t="s">
        <v>65</v>
      </c>
      <c r="D49" s="5" t="s">
        <v>1175</v>
      </c>
      <c r="E49" s="5" t="s">
        <v>1176</v>
      </c>
      <c r="F49" s="5" t="s">
        <v>1177</v>
      </c>
      <c r="G49" s="5" t="s">
        <v>1110</v>
      </c>
      <c r="J49" s="5" t="s">
        <v>1627</v>
      </c>
    </row>
    <row r="50" spans="1:10">
      <c r="A50" s="5">
        <v>49</v>
      </c>
      <c r="B50" s="5" t="s">
        <v>1011</v>
      </c>
      <c r="C50" s="5" t="s">
        <v>65</v>
      </c>
      <c r="D50" s="5" t="s">
        <v>1178</v>
      </c>
      <c r="E50" s="5" t="s">
        <v>1179</v>
      </c>
      <c r="F50" s="5" t="s">
        <v>1180</v>
      </c>
      <c r="G50" s="5" t="s">
        <v>1027</v>
      </c>
      <c r="J50" s="5" t="s">
        <v>1627</v>
      </c>
    </row>
    <row r="51" spans="1:10">
      <c r="A51" s="5">
        <v>50</v>
      </c>
      <c r="B51" s="5" t="s">
        <v>1011</v>
      </c>
      <c r="C51" s="5" t="s">
        <v>65</v>
      </c>
      <c r="D51" s="5" t="s">
        <v>1181</v>
      </c>
      <c r="E51" s="5" t="s">
        <v>1182</v>
      </c>
      <c r="F51" s="5" t="s">
        <v>1183</v>
      </c>
      <c r="G51" s="5" t="s">
        <v>1110</v>
      </c>
      <c r="J51" s="5" t="s">
        <v>1627</v>
      </c>
    </row>
    <row r="52" spans="1:10">
      <c r="A52" s="5">
        <v>51</v>
      </c>
      <c r="B52" s="5" t="s">
        <v>1011</v>
      </c>
      <c r="C52" s="5" t="s">
        <v>65</v>
      </c>
      <c r="D52" s="5" t="s">
        <v>1184</v>
      </c>
      <c r="E52" s="5" t="s">
        <v>1185</v>
      </c>
      <c r="F52" s="5" t="s">
        <v>1186</v>
      </c>
      <c r="G52" s="5" t="s">
        <v>1027</v>
      </c>
      <c r="J52" s="5" t="s">
        <v>1627</v>
      </c>
    </row>
    <row r="53" spans="1:10">
      <c r="A53" s="5">
        <v>52</v>
      </c>
      <c r="B53" s="5" t="s">
        <v>1011</v>
      </c>
      <c r="C53" s="5" t="s">
        <v>65</v>
      </c>
      <c r="D53" s="5" t="s">
        <v>1187</v>
      </c>
      <c r="E53" s="5" t="s">
        <v>1188</v>
      </c>
      <c r="F53" s="5" t="s">
        <v>1189</v>
      </c>
      <c r="G53" s="5" t="s">
        <v>1110</v>
      </c>
      <c r="J53" s="5" t="s">
        <v>1627</v>
      </c>
    </row>
    <row r="54" spans="1:10">
      <c r="A54" s="5">
        <v>53</v>
      </c>
      <c r="B54" s="5" t="s">
        <v>1011</v>
      </c>
      <c r="C54" s="5" t="s">
        <v>65</v>
      </c>
      <c r="D54" s="5" t="s">
        <v>1190</v>
      </c>
      <c r="E54" s="5" t="s">
        <v>1191</v>
      </c>
      <c r="F54" s="5" t="s">
        <v>1192</v>
      </c>
      <c r="G54" s="5" t="s">
        <v>1110</v>
      </c>
      <c r="J54" s="5" t="s">
        <v>1627</v>
      </c>
    </row>
    <row r="55" spans="1:10">
      <c r="A55" s="5">
        <v>54</v>
      </c>
      <c r="B55" s="5" t="s">
        <v>1011</v>
      </c>
      <c r="C55" s="5" t="s">
        <v>65</v>
      </c>
      <c r="D55" s="5" t="s">
        <v>1193</v>
      </c>
      <c r="E55" s="5" t="s">
        <v>1194</v>
      </c>
      <c r="F55" s="5" t="s">
        <v>1195</v>
      </c>
      <c r="G55" s="5" t="s">
        <v>1082</v>
      </c>
      <c r="J55" s="5" t="s">
        <v>1627</v>
      </c>
    </row>
    <row r="56" spans="1:10">
      <c r="A56" s="5">
        <v>55</v>
      </c>
      <c r="B56" s="5" t="s">
        <v>1011</v>
      </c>
      <c r="C56" s="5" t="s">
        <v>65</v>
      </c>
      <c r="D56" s="5" t="s">
        <v>1196</v>
      </c>
      <c r="E56" s="5" t="s">
        <v>1197</v>
      </c>
      <c r="F56" s="5" t="s">
        <v>1198</v>
      </c>
      <c r="G56" s="5" t="s">
        <v>1082</v>
      </c>
      <c r="J56" s="5" t="s">
        <v>1627</v>
      </c>
    </row>
    <row r="57" spans="1:10">
      <c r="A57" s="5">
        <v>56</v>
      </c>
      <c r="B57" s="5" t="s">
        <v>1011</v>
      </c>
      <c r="C57" s="5" t="s">
        <v>65</v>
      </c>
      <c r="D57" s="5" t="s">
        <v>1199</v>
      </c>
      <c r="E57" s="5" t="s">
        <v>1200</v>
      </c>
      <c r="F57" s="5" t="s">
        <v>1201</v>
      </c>
      <c r="G57" s="5" t="s">
        <v>1015</v>
      </c>
      <c r="J57" s="5" t="s">
        <v>1627</v>
      </c>
    </row>
    <row r="58" spans="1:10">
      <c r="A58" s="5">
        <v>57</v>
      </c>
      <c r="B58" s="5" t="s">
        <v>1011</v>
      </c>
      <c r="C58" s="5" t="s">
        <v>65</v>
      </c>
      <c r="D58" s="5" t="s">
        <v>1202</v>
      </c>
      <c r="E58" s="5" t="s">
        <v>1203</v>
      </c>
      <c r="F58" s="5" t="s">
        <v>1204</v>
      </c>
      <c r="G58" s="5" t="s">
        <v>1205</v>
      </c>
      <c r="J58" s="5" t="s">
        <v>1627</v>
      </c>
    </row>
    <row r="59" spans="1:10">
      <c r="A59" s="5">
        <v>58</v>
      </c>
      <c r="B59" s="5" t="s">
        <v>1011</v>
      </c>
      <c r="C59" s="5" t="s">
        <v>65</v>
      </c>
      <c r="D59" s="5" t="s">
        <v>1206</v>
      </c>
      <c r="E59" s="5" t="s">
        <v>1207</v>
      </c>
      <c r="F59" s="5" t="s">
        <v>1208</v>
      </c>
      <c r="G59" s="5" t="s">
        <v>1209</v>
      </c>
      <c r="J59" s="5" t="s">
        <v>1627</v>
      </c>
    </row>
    <row r="60" spans="1:10">
      <c r="A60" s="5">
        <v>59</v>
      </c>
      <c r="B60" s="5" t="s">
        <v>1011</v>
      </c>
      <c r="C60" s="5" t="s">
        <v>65</v>
      </c>
      <c r="D60" s="5" t="s">
        <v>1210</v>
      </c>
      <c r="E60" s="5" t="s">
        <v>1211</v>
      </c>
      <c r="F60" s="5" t="s">
        <v>1212</v>
      </c>
      <c r="G60" s="5" t="s">
        <v>1213</v>
      </c>
      <c r="J60" s="5" t="s">
        <v>1627</v>
      </c>
    </row>
    <row r="61" spans="1:10">
      <c r="A61" s="5">
        <v>60</v>
      </c>
      <c r="B61" s="5" t="s">
        <v>1011</v>
      </c>
      <c r="C61" s="5" t="s">
        <v>65</v>
      </c>
      <c r="D61" s="5" t="s">
        <v>1214</v>
      </c>
      <c r="E61" s="5" t="s">
        <v>1215</v>
      </c>
      <c r="F61" s="5" t="s">
        <v>1216</v>
      </c>
      <c r="G61" s="5" t="s">
        <v>1093</v>
      </c>
      <c r="J61" s="5" t="s">
        <v>1627</v>
      </c>
    </row>
    <row r="62" spans="1:10">
      <c r="A62" s="5">
        <v>61</v>
      </c>
      <c r="B62" s="5" t="s">
        <v>1011</v>
      </c>
      <c r="C62" s="5" t="s">
        <v>65</v>
      </c>
      <c r="D62" s="5" t="s">
        <v>1217</v>
      </c>
      <c r="E62" s="5" t="s">
        <v>1218</v>
      </c>
      <c r="F62" s="5" t="s">
        <v>1219</v>
      </c>
      <c r="G62" s="5" t="s">
        <v>1031</v>
      </c>
      <c r="J62" s="5" t="s">
        <v>1627</v>
      </c>
    </row>
    <row r="63" spans="1:10">
      <c r="A63" s="5">
        <v>62</v>
      </c>
      <c r="B63" s="5" t="s">
        <v>1011</v>
      </c>
      <c r="C63" s="5" t="s">
        <v>65</v>
      </c>
      <c r="D63" s="5" t="s">
        <v>1220</v>
      </c>
      <c r="E63" s="5" t="s">
        <v>1221</v>
      </c>
      <c r="F63" s="5" t="s">
        <v>1222</v>
      </c>
      <c r="G63" s="5" t="s">
        <v>1223</v>
      </c>
      <c r="J63" s="5" t="s">
        <v>1627</v>
      </c>
    </row>
    <row r="64" spans="1:10">
      <c r="A64" s="5">
        <v>63</v>
      </c>
      <c r="B64" s="5" t="s">
        <v>1011</v>
      </c>
      <c r="C64" s="5" t="s">
        <v>65</v>
      </c>
      <c r="D64" s="5" t="s">
        <v>1224</v>
      </c>
      <c r="E64" s="5" t="s">
        <v>1225</v>
      </c>
      <c r="F64" s="5" t="s">
        <v>1226</v>
      </c>
      <c r="G64" s="5" t="s">
        <v>1078</v>
      </c>
      <c r="J64" s="5" t="s">
        <v>1627</v>
      </c>
    </row>
    <row r="65" spans="1:10">
      <c r="A65" s="5">
        <v>64</v>
      </c>
      <c r="B65" s="5" t="s">
        <v>1011</v>
      </c>
      <c r="C65" s="5" t="s">
        <v>65</v>
      </c>
      <c r="D65" s="5" t="s">
        <v>1227</v>
      </c>
      <c r="E65" s="5" t="s">
        <v>1228</v>
      </c>
      <c r="F65" s="5" t="s">
        <v>1229</v>
      </c>
      <c r="G65" s="5" t="s">
        <v>1230</v>
      </c>
      <c r="J65" s="5" t="s">
        <v>1627</v>
      </c>
    </row>
    <row r="66" spans="1:10">
      <c r="A66" s="5">
        <v>65</v>
      </c>
      <c r="B66" s="5" t="s">
        <v>1011</v>
      </c>
      <c r="C66" s="5" t="s">
        <v>65</v>
      </c>
      <c r="D66" s="5" t="s">
        <v>1231</v>
      </c>
      <c r="E66" s="5" t="s">
        <v>1232</v>
      </c>
      <c r="F66" s="5" t="s">
        <v>1233</v>
      </c>
      <c r="G66" s="5" t="s">
        <v>1031</v>
      </c>
      <c r="J66" s="5" t="s">
        <v>1627</v>
      </c>
    </row>
    <row r="67" spans="1:10">
      <c r="A67" s="5">
        <v>66</v>
      </c>
      <c r="B67" s="5" t="s">
        <v>1011</v>
      </c>
      <c r="C67" s="5" t="s">
        <v>65</v>
      </c>
      <c r="D67" s="5" t="s">
        <v>1234</v>
      </c>
      <c r="E67" s="5" t="s">
        <v>1235</v>
      </c>
      <c r="F67" s="5" t="s">
        <v>1236</v>
      </c>
      <c r="G67" s="5" t="s">
        <v>1237</v>
      </c>
      <c r="J67" s="5" t="s">
        <v>1627</v>
      </c>
    </row>
    <row r="68" spans="1:10">
      <c r="A68" s="5">
        <v>67</v>
      </c>
      <c r="B68" s="5" t="s">
        <v>1011</v>
      </c>
      <c r="C68" s="5" t="s">
        <v>65</v>
      </c>
      <c r="D68" s="5" t="s">
        <v>1238</v>
      </c>
      <c r="E68" s="5" t="s">
        <v>1239</v>
      </c>
      <c r="F68" s="5" t="s">
        <v>1240</v>
      </c>
      <c r="G68" s="5" t="s">
        <v>1023</v>
      </c>
      <c r="J68" s="5" t="s">
        <v>1627</v>
      </c>
    </row>
    <row r="69" spans="1:10">
      <c r="A69" s="5">
        <v>68</v>
      </c>
      <c r="B69" s="5" t="s">
        <v>1011</v>
      </c>
      <c r="C69" s="5" t="s">
        <v>65</v>
      </c>
      <c r="D69" s="5" t="s">
        <v>1241</v>
      </c>
      <c r="E69" s="5" t="s">
        <v>1242</v>
      </c>
      <c r="F69" s="5" t="s">
        <v>1243</v>
      </c>
      <c r="G69" s="5" t="s">
        <v>1041</v>
      </c>
      <c r="J69" s="5" t="s">
        <v>1627</v>
      </c>
    </row>
    <row r="70" spans="1:10">
      <c r="A70" s="5">
        <v>69</v>
      </c>
      <c r="B70" s="5" t="s">
        <v>1011</v>
      </c>
      <c r="C70" s="5" t="s">
        <v>65</v>
      </c>
      <c r="D70" s="5" t="s">
        <v>1244</v>
      </c>
      <c r="E70" s="5" t="s">
        <v>1245</v>
      </c>
      <c r="F70" s="5" t="s">
        <v>1246</v>
      </c>
      <c r="G70" s="5" t="s">
        <v>1082</v>
      </c>
      <c r="J70" s="5" t="s">
        <v>1627</v>
      </c>
    </row>
    <row r="71" spans="1:10">
      <c r="A71" s="5">
        <v>70</v>
      </c>
      <c r="B71" s="5" t="s">
        <v>1011</v>
      </c>
      <c r="C71" s="5" t="s">
        <v>65</v>
      </c>
      <c r="D71" s="5" t="s">
        <v>1247</v>
      </c>
      <c r="E71" s="5" t="s">
        <v>1248</v>
      </c>
      <c r="F71" s="5" t="s">
        <v>1249</v>
      </c>
      <c r="G71" s="5" t="s">
        <v>1023</v>
      </c>
      <c r="J71" s="5" t="s">
        <v>1627</v>
      </c>
    </row>
    <row r="72" spans="1:10">
      <c r="A72" s="5">
        <v>71</v>
      </c>
      <c r="B72" s="5" t="s">
        <v>1011</v>
      </c>
      <c r="C72" s="5" t="s">
        <v>65</v>
      </c>
      <c r="D72" s="5" t="s">
        <v>1250</v>
      </c>
      <c r="E72" s="5" t="s">
        <v>1251</v>
      </c>
      <c r="F72" s="5" t="s">
        <v>1252</v>
      </c>
      <c r="G72" s="5" t="s">
        <v>1114</v>
      </c>
      <c r="J72" s="5" t="s">
        <v>1627</v>
      </c>
    </row>
    <row r="73" spans="1:10">
      <c r="A73" s="5">
        <v>72</v>
      </c>
      <c r="B73" s="5" t="s">
        <v>1011</v>
      </c>
      <c r="C73" s="5" t="s">
        <v>65</v>
      </c>
      <c r="D73" s="5" t="s">
        <v>1253</v>
      </c>
      <c r="E73" s="5" t="s">
        <v>1254</v>
      </c>
      <c r="F73" s="5" t="s">
        <v>1255</v>
      </c>
      <c r="G73" s="5" t="s">
        <v>1031</v>
      </c>
      <c r="J73" s="5" t="s">
        <v>1627</v>
      </c>
    </row>
    <row r="74" spans="1:10">
      <c r="A74" s="5">
        <v>73</v>
      </c>
      <c r="B74" s="5" t="s">
        <v>1011</v>
      </c>
      <c r="C74" s="5" t="s">
        <v>65</v>
      </c>
      <c r="D74" s="5" t="s">
        <v>1256</v>
      </c>
      <c r="E74" s="5" t="s">
        <v>1257</v>
      </c>
      <c r="F74" s="5" t="s">
        <v>1258</v>
      </c>
      <c r="G74" s="5" t="s">
        <v>1213</v>
      </c>
      <c r="J74" s="5" t="s">
        <v>1627</v>
      </c>
    </row>
    <row r="75" spans="1:10">
      <c r="A75" s="5">
        <v>74</v>
      </c>
      <c r="B75" s="5" t="s">
        <v>1011</v>
      </c>
      <c r="C75" s="5" t="s">
        <v>65</v>
      </c>
      <c r="D75" s="5" t="s">
        <v>1259</v>
      </c>
      <c r="E75" s="5" t="s">
        <v>1260</v>
      </c>
      <c r="F75" s="5" t="s">
        <v>1261</v>
      </c>
      <c r="G75" s="5" t="s">
        <v>1205</v>
      </c>
      <c r="J75" s="5" t="s">
        <v>1627</v>
      </c>
    </row>
    <row r="76" spans="1:10">
      <c r="A76" s="5">
        <v>75</v>
      </c>
      <c r="B76" s="5" t="s">
        <v>1011</v>
      </c>
      <c r="C76" s="5" t="s">
        <v>65</v>
      </c>
      <c r="D76" s="5" t="s">
        <v>1262</v>
      </c>
      <c r="E76" s="5" t="s">
        <v>1263</v>
      </c>
      <c r="F76" s="5" t="s">
        <v>1264</v>
      </c>
      <c r="G76" s="5" t="s">
        <v>1019</v>
      </c>
      <c r="J76" s="5" t="s">
        <v>1627</v>
      </c>
    </row>
    <row r="77" spans="1:10">
      <c r="A77" s="5">
        <v>76</v>
      </c>
      <c r="B77" s="5" t="s">
        <v>1011</v>
      </c>
      <c r="C77" s="5" t="s">
        <v>65</v>
      </c>
      <c r="D77" s="5" t="s">
        <v>1265</v>
      </c>
      <c r="E77" s="5" t="s">
        <v>1266</v>
      </c>
      <c r="F77" s="5" t="s">
        <v>1267</v>
      </c>
      <c r="G77" s="5" t="s">
        <v>1027</v>
      </c>
      <c r="J77" s="5" t="s">
        <v>1627</v>
      </c>
    </row>
    <row r="78" spans="1:10">
      <c r="A78" s="5">
        <v>77</v>
      </c>
      <c r="B78" s="5" t="s">
        <v>1011</v>
      </c>
      <c r="C78" s="5" t="s">
        <v>65</v>
      </c>
      <c r="D78" s="5" t="s">
        <v>1268</v>
      </c>
      <c r="E78" s="5" t="s">
        <v>1269</v>
      </c>
      <c r="F78" s="5" t="s">
        <v>1270</v>
      </c>
      <c r="G78" s="5" t="s">
        <v>1023</v>
      </c>
      <c r="J78" s="5" t="s">
        <v>1627</v>
      </c>
    </row>
    <row r="79" spans="1:10">
      <c r="A79" s="5">
        <v>78</v>
      </c>
      <c r="B79" s="5" t="s">
        <v>1011</v>
      </c>
      <c r="C79" s="5" t="s">
        <v>65</v>
      </c>
      <c r="D79" s="5" t="s">
        <v>1271</v>
      </c>
      <c r="E79" s="5" t="s">
        <v>1272</v>
      </c>
      <c r="F79" s="5" t="s">
        <v>1273</v>
      </c>
      <c r="G79" s="5" t="s">
        <v>1205</v>
      </c>
      <c r="J79" s="5" t="s">
        <v>1627</v>
      </c>
    </row>
    <row r="80" spans="1:10">
      <c r="A80" s="5">
        <v>79</v>
      </c>
      <c r="B80" s="5" t="s">
        <v>1011</v>
      </c>
      <c r="C80" s="5" t="s">
        <v>65</v>
      </c>
      <c r="D80" s="5" t="s">
        <v>1274</v>
      </c>
      <c r="E80" s="5" t="s">
        <v>1275</v>
      </c>
      <c r="F80" s="5" t="s">
        <v>1276</v>
      </c>
      <c r="G80" s="5" t="s">
        <v>1019</v>
      </c>
      <c r="J80" s="5" t="s">
        <v>1627</v>
      </c>
    </row>
    <row r="81" spans="1:10">
      <c r="A81" s="5">
        <v>80</v>
      </c>
      <c r="B81" s="5" t="s">
        <v>1011</v>
      </c>
      <c r="C81" s="5" t="s">
        <v>65</v>
      </c>
      <c r="D81" s="5" t="s">
        <v>1277</v>
      </c>
      <c r="E81" s="5" t="s">
        <v>1278</v>
      </c>
      <c r="F81" s="5" t="s">
        <v>1279</v>
      </c>
      <c r="G81" s="5" t="s">
        <v>1023</v>
      </c>
      <c r="J81" s="5" t="s">
        <v>1627</v>
      </c>
    </row>
    <row r="82" spans="1:10">
      <c r="A82" s="5">
        <v>81</v>
      </c>
      <c r="B82" s="5" t="s">
        <v>1011</v>
      </c>
      <c r="C82" s="5" t="s">
        <v>65</v>
      </c>
      <c r="D82" s="5" t="s">
        <v>1280</v>
      </c>
      <c r="E82" s="5" t="s">
        <v>1281</v>
      </c>
      <c r="F82" s="5" t="s">
        <v>1282</v>
      </c>
      <c r="G82" s="5" t="s">
        <v>1031</v>
      </c>
      <c r="J82" s="5" t="s">
        <v>1627</v>
      </c>
    </row>
    <row r="83" spans="1:10">
      <c r="A83" s="5">
        <v>82</v>
      </c>
      <c r="B83" s="5" t="s">
        <v>1011</v>
      </c>
      <c r="C83" s="5" t="s">
        <v>65</v>
      </c>
      <c r="D83" s="5" t="s">
        <v>1283</v>
      </c>
      <c r="E83" s="5" t="s">
        <v>1284</v>
      </c>
      <c r="F83" s="5" t="s">
        <v>1285</v>
      </c>
      <c r="G83" s="5" t="s">
        <v>1023</v>
      </c>
      <c r="J83" s="5" t="s">
        <v>1627</v>
      </c>
    </row>
    <row r="84" spans="1:10">
      <c r="A84" s="5">
        <v>83</v>
      </c>
      <c r="B84" s="5" t="s">
        <v>1011</v>
      </c>
      <c r="C84" s="5" t="s">
        <v>65</v>
      </c>
      <c r="D84" s="5" t="s">
        <v>1286</v>
      </c>
      <c r="E84" s="5" t="s">
        <v>1287</v>
      </c>
      <c r="F84" s="5" t="s">
        <v>1288</v>
      </c>
      <c r="G84" s="5" t="s">
        <v>1027</v>
      </c>
      <c r="J84" s="5" t="s">
        <v>1627</v>
      </c>
    </row>
    <row r="85" spans="1:10">
      <c r="A85" s="5">
        <v>84</v>
      </c>
      <c r="B85" s="5" t="s">
        <v>1011</v>
      </c>
      <c r="C85" s="5" t="s">
        <v>65</v>
      </c>
      <c r="D85" s="5" t="s">
        <v>1289</v>
      </c>
      <c r="E85" s="5" t="s">
        <v>1290</v>
      </c>
      <c r="F85" s="5" t="s">
        <v>1291</v>
      </c>
      <c r="G85" s="5" t="s">
        <v>1168</v>
      </c>
      <c r="J85" s="5" t="s">
        <v>1627</v>
      </c>
    </row>
    <row r="86" spans="1:10">
      <c r="A86" s="5">
        <v>85</v>
      </c>
      <c r="B86" s="5" t="s">
        <v>1011</v>
      </c>
      <c r="C86" s="5" t="s">
        <v>65</v>
      </c>
      <c r="D86" s="5" t="s">
        <v>1292</v>
      </c>
      <c r="E86" s="5" t="s">
        <v>1293</v>
      </c>
      <c r="F86" s="5" t="s">
        <v>1294</v>
      </c>
      <c r="G86" s="5" t="s">
        <v>1023</v>
      </c>
      <c r="J86" s="5" t="s">
        <v>1627</v>
      </c>
    </row>
    <row r="87" spans="1:10">
      <c r="A87" s="5">
        <v>86</v>
      </c>
      <c r="B87" s="5" t="s">
        <v>1011</v>
      </c>
      <c r="C87" s="5" t="s">
        <v>65</v>
      </c>
      <c r="D87" s="5" t="s">
        <v>1295</v>
      </c>
      <c r="E87" s="5" t="s">
        <v>1296</v>
      </c>
      <c r="F87" s="5" t="s">
        <v>1297</v>
      </c>
      <c r="G87" s="5" t="s">
        <v>1023</v>
      </c>
      <c r="J87" s="5" t="s">
        <v>1627</v>
      </c>
    </row>
    <row r="88" spans="1:10">
      <c r="A88" s="5">
        <v>87</v>
      </c>
      <c r="B88" s="5" t="s">
        <v>1011</v>
      </c>
      <c r="C88" s="5" t="s">
        <v>65</v>
      </c>
      <c r="D88" s="5" t="s">
        <v>1298</v>
      </c>
      <c r="E88" s="5" t="s">
        <v>1299</v>
      </c>
      <c r="F88" s="5" t="s">
        <v>1300</v>
      </c>
      <c r="G88" s="5" t="s">
        <v>1301</v>
      </c>
      <c r="J88" s="5" t="s">
        <v>1627</v>
      </c>
    </row>
    <row r="89" spans="1:10">
      <c r="A89" s="5">
        <v>88</v>
      </c>
      <c r="B89" s="5" t="s">
        <v>1011</v>
      </c>
      <c r="C89" s="5" t="s">
        <v>65</v>
      </c>
      <c r="D89" s="5" t="s">
        <v>1302</v>
      </c>
      <c r="E89" s="5" t="s">
        <v>1303</v>
      </c>
      <c r="F89" s="5" t="s">
        <v>1304</v>
      </c>
      <c r="G89" s="5" t="s">
        <v>1078</v>
      </c>
      <c r="J89" s="5" t="s">
        <v>1627</v>
      </c>
    </row>
    <row r="90" spans="1:10">
      <c r="A90" s="5">
        <v>89</v>
      </c>
      <c r="B90" s="5" t="s">
        <v>1011</v>
      </c>
      <c r="C90" s="5" t="s">
        <v>65</v>
      </c>
      <c r="D90" s="5" t="s">
        <v>1305</v>
      </c>
      <c r="E90" s="5" t="s">
        <v>1306</v>
      </c>
      <c r="F90" s="5" t="s">
        <v>1307</v>
      </c>
      <c r="G90" s="5" t="s">
        <v>1031</v>
      </c>
      <c r="J90" s="5" t="s">
        <v>1627</v>
      </c>
    </row>
    <row r="91" spans="1:10">
      <c r="A91" s="5">
        <v>90</v>
      </c>
      <c r="B91" s="5" t="s">
        <v>1011</v>
      </c>
      <c r="C91" s="5" t="s">
        <v>65</v>
      </c>
      <c r="D91" s="5" t="s">
        <v>1308</v>
      </c>
      <c r="E91" s="5" t="s">
        <v>1309</v>
      </c>
      <c r="F91" s="5" t="s">
        <v>1310</v>
      </c>
      <c r="G91" s="5" t="s">
        <v>1168</v>
      </c>
      <c r="J91" s="5" t="s">
        <v>1627</v>
      </c>
    </row>
    <row r="92" spans="1:10">
      <c r="A92" s="5">
        <v>91</v>
      </c>
      <c r="B92" s="5" t="s">
        <v>1011</v>
      </c>
      <c r="C92" s="5" t="s">
        <v>65</v>
      </c>
      <c r="D92" s="5" t="s">
        <v>1311</v>
      </c>
      <c r="E92" s="5" t="s">
        <v>1312</v>
      </c>
      <c r="F92" s="5" t="s">
        <v>1313</v>
      </c>
      <c r="G92" s="5" t="s">
        <v>1023</v>
      </c>
      <c r="J92" s="5" t="s">
        <v>1627</v>
      </c>
    </row>
    <row r="93" spans="1:10">
      <c r="A93" s="5">
        <v>92</v>
      </c>
      <c r="B93" s="5" t="s">
        <v>1011</v>
      </c>
      <c r="C93" s="5" t="s">
        <v>65</v>
      </c>
      <c r="D93" s="5" t="s">
        <v>1314</v>
      </c>
      <c r="E93" s="5" t="s">
        <v>1315</v>
      </c>
      <c r="F93" s="5" t="s">
        <v>1316</v>
      </c>
      <c r="G93" s="5" t="s">
        <v>1019</v>
      </c>
      <c r="J93" s="5" t="s">
        <v>1627</v>
      </c>
    </row>
    <row r="94" spans="1:10">
      <c r="A94" s="5">
        <v>93</v>
      </c>
      <c r="B94" s="5" t="s">
        <v>1011</v>
      </c>
      <c r="C94" s="5" t="s">
        <v>65</v>
      </c>
      <c r="D94" s="5" t="s">
        <v>1317</v>
      </c>
      <c r="E94" s="5" t="s">
        <v>1318</v>
      </c>
      <c r="F94" s="5" t="s">
        <v>1319</v>
      </c>
      <c r="G94" s="5" t="s">
        <v>1027</v>
      </c>
      <c r="J94" s="5" t="s">
        <v>1627</v>
      </c>
    </row>
    <row r="95" spans="1:10">
      <c r="A95" s="5">
        <v>94</v>
      </c>
      <c r="B95" s="5" t="s">
        <v>1011</v>
      </c>
      <c r="C95" s="5" t="s">
        <v>65</v>
      </c>
      <c r="D95" s="5" t="s">
        <v>1320</v>
      </c>
      <c r="E95" s="5" t="s">
        <v>1321</v>
      </c>
      <c r="F95" s="5" t="s">
        <v>1322</v>
      </c>
      <c r="G95" s="5" t="s">
        <v>1323</v>
      </c>
      <c r="H95" s="5" t="s">
        <v>1324</v>
      </c>
      <c r="J95" s="5" t="s">
        <v>1627</v>
      </c>
    </row>
    <row r="96" spans="1:10">
      <c r="A96" s="5">
        <v>95</v>
      </c>
      <c r="B96" s="5" t="s">
        <v>1011</v>
      </c>
      <c r="C96" s="5" t="s">
        <v>65</v>
      </c>
      <c r="D96" s="5" t="s">
        <v>1325</v>
      </c>
      <c r="E96" s="5" t="s">
        <v>1326</v>
      </c>
      <c r="F96" s="5" t="s">
        <v>1327</v>
      </c>
      <c r="G96" s="5" t="s">
        <v>1015</v>
      </c>
      <c r="J96" s="5" t="s">
        <v>1627</v>
      </c>
    </row>
    <row r="97" spans="1:10">
      <c r="A97" s="5">
        <v>96</v>
      </c>
      <c r="B97" s="5" t="s">
        <v>1011</v>
      </c>
      <c r="C97" s="5" t="s">
        <v>65</v>
      </c>
      <c r="D97" s="5" t="s">
        <v>1328</v>
      </c>
      <c r="E97" s="5" t="s">
        <v>1329</v>
      </c>
      <c r="F97" s="5" t="s">
        <v>1330</v>
      </c>
      <c r="G97" s="5" t="s">
        <v>1023</v>
      </c>
      <c r="H97" s="5" t="s">
        <v>1331</v>
      </c>
      <c r="J97" s="5" t="s">
        <v>1627</v>
      </c>
    </row>
    <row r="98" spans="1:10">
      <c r="A98" s="5">
        <v>97</v>
      </c>
      <c r="B98" s="5" t="s">
        <v>1011</v>
      </c>
      <c r="C98" s="5" t="s">
        <v>65</v>
      </c>
      <c r="D98" s="5" t="s">
        <v>1332</v>
      </c>
      <c r="E98" s="5" t="s">
        <v>1333</v>
      </c>
      <c r="F98" s="5" t="s">
        <v>1334</v>
      </c>
      <c r="G98" s="5" t="s">
        <v>1205</v>
      </c>
      <c r="J98" s="5" t="s">
        <v>1627</v>
      </c>
    </row>
    <row r="99" spans="1:10">
      <c r="A99" s="5">
        <v>98</v>
      </c>
      <c r="B99" s="5" t="s">
        <v>1011</v>
      </c>
      <c r="C99" s="5" t="s">
        <v>65</v>
      </c>
      <c r="D99" s="5" t="s">
        <v>1335</v>
      </c>
      <c r="E99" s="5" t="s">
        <v>1336</v>
      </c>
      <c r="F99" s="5" t="s">
        <v>1337</v>
      </c>
      <c r="G99" s="5" t="s">
        <v>1205</v>
      </c>
      <c r="J99" s="5" t="s">
        <v>1627</v>
      </c>
    </row>
    <row r="100" spans="1:10">
      <c r="A100" s="5">
        <v>99</v>
      </c>
      <c r="B100" s="5" t="s">
        <v>1011</v>
      </c>
      <c r="C100" s="5" t="s">
        <v>65</v>
      </c>
      <c r="D100" s="5" t="s">
        <v>1338</v>
      </c>
      <c r="E100" s="5" t="s">
        <v>1339</v>
      </c>
      <c r="F100" s="5" t="s">
        <v>1340</v>
      </c>
      <c r="G100" s="5" t="s">
        <v>1205</v>
      </c>
      <c r="J100" s="5" t="s">
        <v>1627</v>
      </c>
    </row>
    <row r="101" spans="1:10">
      <c r="A101" s="5">
        <v>100</v>
      </c>
      <c r="B101" s="5" t="s">
        <v>1011</v>
      </c>
      <c r="C101" s="5" t="s">
        <v>65</v>
      </c>
      <c r="D101" s="5" t="s">
        <v>1341</v>
      </c>
      <c r="E101" s="5" t="s">
        <v>1342</v>
      </c>
      <c r="F101" s="5" t="s">
        <v>1343</v>
      </c>
      <c r="G101" s="5" t="s">
        <v>1078</v>
      </c>
      <c r="J101" s="5" t="s">
        <v>1627</v>
      </c>
    </row>
    <row r="102" spans="1:10">
      <c r="A102" s="5">
        <v>101</v>
      </c>
      <c r="B102" s="5" t="s">
        <v>1011</v>
      </c>
      <c r="C102" s="5" t="s">
        <v>65</v>
      </c>
      <c r="D102" s="5" t="s">
        <v>1344</v>
      </c>
      <c r="E102" s="5" t="s">
        <v>1345</v>
      </c>
      <c r="F102" s="5" t="s">
        <v>1346</v>
      </c>
      <c r="G102" s="5" t="s">
        <v>1110</v>
      </c>
      <c r="J102" s="5" t="s">
        <v>1627</v>
      </c>
    </row>
    <row r="103" spans="1:10">
      <c r="A103" s="5">
        <v>102</v>
      </c>
      <c r="B103" s="5" t="s">
        <v>1011</v>
      </c>
      <c r="C103" s="5" t="s">
        <v>65</v>
      </c>
      <c r="D103" s="5" t="s">
        <v>1347</v>
      </c>
      <c r="E103" s="5" t="s">
        <v>1348</v>
      </c>
      <c r="F103" s="5" t="s">
        <v>1349</v>
      </c>
      <c r="G103" s="5" t="s">
        <v>1350</v>
      </c>
      <c r="J103" s="5" t="s">
        <v>1627</v>
      </c>
    </row>
    <row r="104" spans="1:10">
      <c r="A104" s="5">
        <v>103</v>
      </c>
      <c r="B104" s="5" t="s">
        <v>1011</v>
      </c>
      <c r="C104" s="5" t="s">
        <v>65</v>
      </c>
      <c r="D104" s="5" t="s">
        <v>1351</v>
      </c>
      <c r="E104" s="5" t="s">
        <v>1352</v>
      </c>
      <c r="F104" s="5" t="s">
        <v>1353</v>
      </c>
      <c r="G104" s="5" t="s">
        <v>1056</v>
      </c>
      <c r="J104" s="5" t="s">
        <v>1627</v>
      </c>
    </row>
    <row r="105" spans="1:10">
      <c r="A105" s="5">
        <v>104</v>
      </c>
      <c r="B105" s="5" t="s">
        <v>1011</v>
      </c>
      <c r="C105" s="5" t="s">
        <v>65</v>
      </c>
      <c r="D105" s="5" t="s">
        <v>1354</v>
      </c>
      <c r="E105" s="5" t="s">
        <v>1355</v>
      </c>
      <c r="F105" s="5" t="s">
        <v>1356</v>
      </c>
      <c r="G105" s="5" t="s">
        <v>1110</v>
      </c>
      <c r="J105" s="5" t="s">
        <v>1627</v>
      </c>
    </row>
    <row r="106" spans="1:10">
      <c r="A106" s="5">
        <v>105</v>
      </c>
      <c r="B106" s="5" t="s">
        <v>1011</v>
      </c>
      <c r="C106" s="5" t="s">
        <v>65</v>
      </c>
      <c r="D106" s="5" t="s">
        <v>1357</v>
      </c>
      <c r="E106" s="5" t="s">
        <v>1358</v>
      </c>
      <c r="F106" s="5" t="s">
        <v>1359</v>
      </c>
      <c r="G106" s="5" t="s">
        <v>1110</v>
      </c>
      <c r="J106" s="5" t="s">
        <v>1627</v>
      </c>
    </row>
    <row r="107" spans="1:10">
      <c r="A107" s="5">
        <v>106</v>
      </c>
      <c r="B107" s="5" t="s">
        <v>1011</v>
      </c>
      <c r="C107" s="5" t="s">
        <v>65</v>
      </c>
      <c r="D107" s="5" t="s">
        <v>1360</v>
      </c>
      <c r="E107" s="5" t="s">
        <v>1361</v>
      </c>
      <c r="F107" s="5" t="s">
        <v>1362</v>
      </c>
      <c r="G107" s="5" t="s">
        <v>1019</v>
      </c>
      <c r="J107" s="5" t="s">
        <v>1627</v>
      </c>
    </row>
    <row r="108" spans="1:10">
      <c r="A108" s="5">
        <v>107</v>
      </c>
      <c r="B108" s="5" t="s">
        <v>1011</v>
      </c>
      <c r="C108" s="5" t="s">
        <v>65</v>
      </c>
      <c r="D108" s="5" t="s">
        <v>1363</v>
      </c>
      <c r="E108" s="5" t="s">
        <v>1364</v>
      </c>
      <c r="F108" s="5" t="s">
        <v>1365</v>
      </c>
      <c r="G108" s="5" t="s">
        <v>1366</v>
      </c>
      <c r="J108" s="5" t="s">
        <v>1627</v>
      </c>
    </row>
    <row r="109" spans="1:10">
      <c r="A109" s="5">
        <v>108</v>
      </c>
      <c r="B109" s="5" t="s">
        <v>1011</v>
      </c>
      <c r="C109" s="5" t="s">
        <v>65</v>
      </c>
      <c r="D109" s="5" t="s">
        <v>1367</v>
      </c>
      <c r="E109" s="5" t="s">
        <v>1368</v>
      </c>
      <c r="F109" s="5" t="s">
        <v>1369</v>
      </c>
      <c r="G109" s="5" t="s">
        <v>1370</v>
      </c>
      <c r="J109" s="5" t="s">
        <v>1627</v>
      </c>
    </row>
    <row r="110" spans="1:10">
      <c r="A110" s="5">
        <v>109</v>
      </c>
      <c r="B110" s="5" t="s">
        <v>1011</v>
      </c>
      <c r="C110" s="5" t="s">
        <v>65</v>
      </c>
      <c r="D110" s="5" t="s">
        <v>1371</v>
      </c>
      <c r="E110" s="5" t="s">
        <v>1372</v>
      </c>
      <c r="F110" s="5" t="s">
        <v>1373</v>
      </c>
      <c r="G110" s="5" t="s">
        <v>1041</v>
      </c>
      <c r="J110" s="5" t="s">
        <v>1627</v>
      </c>
    </row>
    <row r="111" spans="1:10">
      <c r="A111" s="5">
        <v>110</v>
      </c>
      <c r="B111" s="5" t="s">
        <v>1011</v>
      </c>
      <c r="C111" s="5" t="s">
        <v>65</v>
      </c>
      <c r="D111" s="5" t="s">
        <v>1374</v>
      </c>
      <c r="E111" s="5" t="s">
        <v>1375</v>
      </c>
      <c r="F111" s="5" t="s">
        <v>1376</v>
      </c>
      <c r="G111" s="5" t="s">
        <v>1110</v>
      </c>
      <c r="J111" s="5" t="s">
        <v>1627</v>
      </c>
    </row>
    <row r="112" spans="1:10">
      <c r="A112" s="5">
        <v>111</v>
      </c>
      <c r="B112" s="5" t="s">
        <v>1011</v>
      </c>
      <c r="C112" s="5" t="s">
        <v>65</v>
      </c>
      <c r="D112" s="5" t="s">
        <v>1377</v>
      </c>
      <c r="E112" s="5" t="s">
        <v>1378</v>
      </c>
      <c r="F112" s="5" t="s">
        <v>1379</v>
      </c>
      <c r="G112" s="5" t="s">
        <v>1110</v>
      </c>
      <c r="J112" s="5" t="s">
        <v>1627</v>
      </c>
    </row>
    <row r="113" spans="1:10">
      <c r="A113" s="5">
        <v>112</v>
      </c>
      <c r="B113" s="5" t="s">
        <v>1011</v>
      </c>
      <c r="C113" s="5" t="s">
        <v>65</v>
      </c>
      <c r="D113" s="5" t="s">
        <v>1380</v>
      </c>
      <c r="E113" s="5" t="s">
        <v>1381</v>
      </c>
      <c r="F113" s="5" t="s">
        <v>1382</v>
      </c>
      <c r="G113" s="5" t="s">
        <v>1056</v>
      </c>
      <c r="J113" s="5" t="s">
        <v>1627</v>
      </c>
    </row>
    <row r="114" spans="1:10">
      <c r="A114" s="5">
        <v>113</v>
      </c>
      <c r="B114" s="5" t="s">
        <v>1011</v>
      </c>
      <c r="C114" s="5" t="s">
        <v>65</v>
      </c>
      <c r="D114" s="5" t="s">
        <v>1383</v>
      </c>
      <c r="E114" s="5" t="s">
        <v>1384</v>
      </c>
      <c r="F114" s="5" t="s">
        <v>1385</v>
      </c>
      <c r="G114" s="5" t="s">
        <v>1209</v>
      </c>
      <c r="J114" s="5" t="s">
        <v>1627</v>
      </c>
    </row>
    <row r="115" spans="1:10">
      <c r="A115" s="5">
        <v>114</v>
      </c>
      <c r="B115" s="5" t="s">
        <v>1011</v>
      </c>
      <c r="C115" s="5" t="s">
        <v>65</v>
      </c>
      <c r="D115" s="5" t="s">
        <v>1386</v>
      </c>
      <c r="E115" s="5" t="s">
        <v>1387</v>
      </c>
      <c r="F115" s="5" t="s">
        <v>1388</v>
      </c>
      <c r="G115" s="5" t="s">
        <v>1389</v>
      </c>
      <c r="H115" s="5" t="s">
        <v>1390</v>
      </c>
      <c r="J115" s="5" t="s">
        <v>1627</v>
      </c>
    </row>
    <row r="116" spans="1:10">
      <c r="A116" s="5">
        <v>115</v>
      </c>
      <c r="B116" s="5" t="s">
        <v>1011</v>
      </c>
      <c r="C116" s="5" t="s">
        <v>65</v>
      </c>
      <c r="D116" s="5" t="s">
        <v>1391</v>
      </c>
      <c r="E116" s="5" t="s">
        <v>1387</v>
      </c>
      <c r="F116" s="5" t="s">
        <v>1388</v>
      </c>
      <c r="G116" s="5" t="s">
        <v>1392</v>
      </c>
      <c r="J116" s="5" t="s">
        <v>1627</v>
      </c>
    </row>
    <row r="117" spans="1:10">
      <c r="A117" s="5">
        <v>116</v>
      </c>
      <c r="B117" s="5" t="s">
        <v>1011</v>
      </c>
      <c r="C117" s="5" t="s">
        <v>65</v>
      </c>
      <c r="D117" s="5" t="s">
        <v>1393</v>
      </c>
      <c r="E117" s="5" t="s">
        <v>1394</v>
      </c>
      <c r="F117" s="5" t="s">
        <v>1395</v>
      </c>
      <c r="G117" s="5" t="s">
        <v>1082</v>
      </c>
      <c r="J117" s="5" t="s">
        <v>1627</v>
      </c>
    </row>
    <row r="118" spans="1:10">
      <c r="A118" s="5">
        <v>117</v>
      </c>
      <c r="B118" s="5" t="s">
        <v>1011</v>
      </c>
      <c r="C118" s="5" t="s">
        <v>65</v>
      </c>
      <c r="D118" s="5" t="s">
        <v>1396</v>
      </c>
      <c r="E118" s="5" t="s">
        <v>1397</v>
      </c>
      <c r="F118" s="5" t="s">
        <v>1398</v>
      </c>
      <c r="G118" s="5" t="s">
        <v>1027</v>
      </c>
      <c r="J118" s="5" t="s">
        <v>1627</v>
      </c>
    </row>
    <row r="119" spans="1:10">
      <c r="A119" s="5">
        <v>118</v>
      </c>
      <c r="B119" s="5" t="s">
        <v>1011</v>
      </c>
      <c r="C119" s="5" t="s">
        <v>65</v>
      </c>
      <c r="D119" s="5" t="s">
        <v>1399</v>
      </c>
      <c r="E119" s="5" t="s">
        <v>1400</v>
      </c>
      <c r="F119" s="5" t="s">
        <v>1401</v>
      </c>
      <c r="G119" s="5" t="s">
        <v>1110</v>
      </c>
      <c r="J119" s="5" t="s">
        <v>1627</v>
      </c>
    </row>
    <row r="120" spans="1:10">
      <c r="A120" s="5">
        <v>119</v>
      </c>
      <c r="B120" s="5" t="s">
        <v>1011</v>
      </c>
      <c r="C120" s="5" t="s">
        <v>65</v>
      </c>
      <c r="D120" s="5" t="s">
        <v>1402</v>
      </c>
      <c r="E120" s="5" t="s">
        <v>1403</v>
      </c>
      <c r="F120" s="5" t="s">
        <v>1404</v>
      </c>
      <c r="G120" s="5" t="s">
        <v>1078</v>
      </c>
      <c r="J120" s="5" t="s">
        <v>1627</v>
      </c>
    </row>
    <row r="121" spans="1:10">
      <c r="A121" s="5">
        <v>120</v>
      </c>
      <c r="B121" s="5" t="s">
        <v>1011</v>
      </c>
      <c r="C121" s="5" t="s">
        <v>65</v>
      </c>
      <c r="D121" s="5" t="s">
        <v>1405</v>
      </c>
      <c r="E121" s="5" t="s">
        <v>1406</v>
      </c>
      <c r="F121" s="5" t="s">
        <v>1407</v>
      </c>
      <c r="G121" s="5" t="s">
        <v>1015</v>
      </c>
      <c r="J121" s="5" t="s">
        <v>1627</v>
      </c>
    </row>
    <row r="122" spans="1:10">
      <c r="A122" s="5">
        <v>121</v>
      </c>
      <c r="B122" s="5" t="s">
        <v>1011</v>
      </c>
      <c r="C122" s="5" t="s">
        <v>65</v>
      </c>
      <c r="D122" s="5" t="s">
        <v>1408</v>
      </c>
      <c r="E122" s="5" t="s">
        <v>1409</v>
      </c>
      <c r="F122" s="5" t="s">
        <v>1410</v>
      </c>
      <c r="G122" s="5" t="s">
        <v>1027</v>
      </c>
      <c r="J122" s="5" t="s">
        <v>1627</v>
      </c>
    </row>
    <row r="123" spans="1:10">
      <c r="A123" s="5">
        <v>122</v>
      </c>
      <c r="B123" s="5" t="s">
        <v>1011</v>
      </c>
      <c r="C123" s="5" t="s">
        <v>65</v>
      </c>
      <c r="D123" s="5" t="s">
        <v>1411</v>
      </c>
      <c r="E123" s="5" t="s">
        <v>1412</v>
      </c>
      <c r="F123" s="5" t="s">
        <v>1413</v>
      </c>
      <c r="G123" s="5" t="s">
        <v>1045</v>
      </c>
      <c r="J123" s="5" t="s">
        <v>1627</v>
      </c>
    </row>
    <row r="124" spans="1:10">
      <c r="A124" s="5">
        <v>123</v>
      </c>
      <c r="B124" s="5" t="s">
        <v>1011</v>
      </c>
      <c r="C124" s="5" t="s">
        <v>65</v>
      </c>
      <c r="D124" s="5" t="s">
        <v>1414</v>
      </c>
      <c r="E124" s="5" t="s">
        <v>1415</v>
      </c>
      <c r="F124" s="5" t="s">
        <v>1416</v>
      </c>
      <c r="G124" s="5" t="s">
        <v>1019</v>
      </c>
      <c r="J124" s="5" t="s">
        <v>1627</v>
      </c>
    </row>
    <row r="125" spans="1:10">
      <c r="A125" s="5">
        <v>124</v>
      </c>
      <c r="B125" s="5" t="s">
        <v>1011</v>
      </c>
      <c r="C125" s="5" t="s">
        <v>65</v>
      </c>
      <c r="D125" s="5" t="s">
        <v>1417</v>
      </c>
      <c r="E125" s="5" t="s">
        <v>1418</v>
      </c>
      <c r="F125" s="5" t="s">
        <v>1419</v>
      </c>
      <c r="G125" s="5" t="s">
        <v>1027</v>
      </c>
      <c r="J125" s="5" t="s">
        <v>1627</v>
      </c>
    </row>
    <row r="126" spans="1:10">
      <c r="A126" s="5">
        <v>125</v>
      </c>
      <c r="B126" s="5" t="s">
        <v>1011</v>
      </c>
      <c r="C126" s="5" t="s">
        <v>65</v>
      </c>
      <c r="D126" s="5" t="s">
        <v>1420</v>
      </c>
      <c r="E126" s="5" t="s">
        <v>1421</v>
      </c>
      <c r="F126" s="5" t="s">
        <v>1422</v>
      </c>
      <c r="G126" s="5" t="s">
        <v>1027</v>
      </c>
      <c r="H126" s="5" t="s">
        <v>1423</v>
      </c>
      <c r="J126" s="5" t="s">
        <v>1627</v>
      </c>
    </row>
    <row r="127" spans="1:10">
      <c r="A127" s="5">
        <v>126</v>
      </c>
      <c r="B127" s="5" t="s">
        <v>1011</v>
      </c>
      <c r="C127" s="5" t="s">
        <v>65</v>
      </c>
      <c r="D127" s="5" t="s">
        <v>1424</v>
      </c>
      <c r="E127" s="5" t="s">
        <v>1425</v>
      </c>
      <c r="F127" s="5" t="s">
        <v>1426</v>
      </c>
      <c r="G127" s="5" t="s">
        <v>1093</v>
      </c>
      <c r="J127" s="5" t="s">
        <v>1627</v>
      </c>
    </row>
    <row r="128" spans="1:10">
      <c r="A128" s="5">
        <v>127</v>
      </c>
      <c r="B128" s="5" t="s">
        <v>1011</v>
      </c>
      <c r="C128" s="5" t="s">
        <v>65</v>
      </c>
      <c r="D128" s="5" t="s">
        <v>1427</v>
      </c>
      <c r="E128" s="5" t="s">
        <v>1428</v>
      </c>
      <c r="F128" s="5" t="s">
        <v>1429</v>
      </c>
      <c r="G128" s="5" t="s">
        <v>1430</v>
      </c>
      <c r="H128" s="5" t="s">
        <v>1431</v>
      </c>
      <c r="J128" s="5" t="s">
        <v>1627</v>
      </c>
    </row>
    <row r="129" spans="1:10">
      <c r="A129" s="5">
        <v>128</v>
      </c>
      <c r="B129" s="5" t="s">
        <v>1011</v>
      </c>
      <c r="C129" s="5" t="s">
        <v>65</v>
      </c>
      <c r="D129" s="5" t="s">
        <v>1432</v>
      </c>
      <c r="E129" s="5" t="s">
        <v>1433</v>
      </c>
      <c r="F129" s="5" t="s">
        <v>1434</v>
      </c>
      <c r="G129" s="5" t="s">
        <v>1435</v>
      </c>
      <c r="J129" s="5" t="s">
        <v>1627</v>
      </c>
    </row>
    <row r="130" spans="1:10">
      <c r="A130" s="5">
        <v>129</v>
      </c>
      <c r="B130" s="5" t="s">
        <v>1011</v>
      </c>
      <c r="C130" s="5" t="s">
        <v>65</v>
      </c>
      <c r="D130" s="5" t="s">
        <v>1436</v>
      </c>
      <c r="E130" s="5" t="s">
        <v>1437</v>
      </c>
      <c r="F130" s="5" t="s">
        <v>1438</v>
      </c>
      <c r="G130" s="5" t="s">
        <v>1056</v>
      </c>
      <c r="J130" s="5" t="s">
        <v>1627</v>
      </c>
    </row>
    <row r="131" spans="1:10">
      <c r="A131" s="5">
        <v>130</v>
      </c>
      <c r="B131" s="5" t="s">
        <v>1011</v>
      </c>
      <c r="C131" s="5" t="s">
        <v>65</v>
      </c>
      <c r="D131" s="5" t="s">
        <v>1439</v>
      </c>
      <c r="E131" s="5" t="s">
        <v>1440</v>
      </c>
      <c r="F131" s="5" t="s">
        <v>1441</v>
      </c>
      <c r="G131" s="5" t="s">
        <v>1023</v>
      </c>
      <c r="J131" s="5" t="s">
        <v>1627</v>
      </c>
    </row>
    <row r="132" spans="1:10">
      <c r="A132" s="5">
        <v>131</v>
      </c>
      <c r="B132" s="5" t="s">
        <v>1011</v>
      </c>
      <c r="C132" s="5" t="s">
        <v>65</v>
      </c>
      <c r="D132" s="5" t="s">
        <v>1442</v>
      </c>
      <c r="E132" s="5" t="s">
        <v>1443</v>
      </c>
      <c r="F132" s="5" t="s">
        <v>1444</v>
      </c>
      <c r="G132" s="5" t="s">
        <v>1445</v>
      </c>
      <c r="J132" s="5" t="s">
        <v>1627</v>
      </c>
    </row>
    <row r="133" spans="1:10">
      <c r="A133" s="5">
        <v>132</v>
      </c>
      <c r="B133" s="5" t="s">
        <v>1011</v>
      </c>
      <c r="C133" s="5" t="s">
        <v>65</v>
      </c>
      <c r="D133" s="5" t="s">
        <v>1446</v>
      </c>
      <c r="E133" s="5" t="s">
        <v>1447</v>
      </c>
      <c r="F133" s="5" t="s">
        <v>1448</v>
      </c>
      <c r="G133" s="5" t="s">
        <v>1027</v>
      </c>
      <c r="J133" s="5" t="s">
        <v>1627</v>
      </c>
    </row>
    <row r="134" spans="1:10">
      <c r="A134" s="5">
        <v>133</v>
      </c>
      <c r="B134" s="5" t="s">
        <v>1011</v>
      </c>
      <c r="C134" s="5" t="s">
        <v>65</v>
      </c>
      <c r="D134" s="5" t="s">
        <v>1449</v>
      </c>
      <c r="E134" s="5" t="s">
        <v>1450</v>
      </c>
      <c r="F134" s="5" t="s">
        <v>1451</v>
      </c>
      <c r="G134" s="5" t="s">
        <v>1213</v>
      </c>
      <c r="J134" s="5" t="s">
        <v>1627</v>
      </c>
    </row>
    <row r="135" spans="1:10">
      <c r="A135" s="5">
        <v>134</v>
      </c>
      <c r="B135" s="5" t="s">
        <v>1011</v>
      </c>
      <c r="C135" s="5" t="s">
        <v>65</v>
      </c>
      <c r="D135" s="5" t="s">
        <v>1452</v>
      </c>
      <c r="E135" s="5" t="s">
        <v>1453</v>
      </c>
      <c r="F135" s="5" t="s">
        <v>1454</v>
      </c>
      <c r="G135" s="5" t="s">
        <v>1056</v>
      </c>
      <c r="J135" s="5" t="s">
        <v>1627</v>
      </c>
    </row>
    <row r="136" spans="1:10">
      <c r="A136" s="5">
        <v>135</v>
      </c>
      <c r="B136" s="5" t="s">
        <v>1011</v>
      </c>
      <c r="C136" s="5" t="s">
        <v>65</v>
      </c>
      <c r="D136" s="5" t="s">
        <v>1455</v>
      </c>
      <c r="E136" s="5" t="s">
        <v>1456</v>
      </c>
      <c r="F136" s="5" t="s">
        <v>1457</v>
      </c>
      <c r="G136" s="5" t="s">
        <v>1056</v>
      </c>
      <c r="J136" s="5" t="s">
        <v>1627</v>
      </c>
    </row>
    <row r="137" spans="1:10">
      <c r="A137" s="5">
        <v>136</v>
      </c>
      <c r="B137" s="5" t="s">
        <v>1011</v>
      </c>
      <c r="C137" s="5" t="s">
        <v>65</v>
      </c>
      <c r="D137" s="5" t="s">
        <v>1458</v>
      </c>
      <c r="E137" s="5" t="s">
        <v>1459</v>
      </c>
      <c r="F137" s="5" t="s">
        <v>1460</v>
      </c>
      <c r="G137" s="5" t="s">
        <v>1056</v>
      </c>
      <c r="J137" s="5" t="s">
        <v>1627</v>
      </c>
    </row>
    <row r="138" spans="1:10">
      <c r="A138" s="5">
        <v>137</v>
      </c>
      <c r="B138" s="5" t="s">
        <v>1011</v>
      </c>
      <c r="C138" s="5" t="s">
        <v>65</v>
      </c>
      <c r="D138" s="5" t="s">
        <v>1461</v>
      </c>
      <c r="E138" s="5" t="s">
        <v>1462</v>
      </c>
      <c r="F138" s="5" t="s">
        <v>1463</v>
      </c>
      <c r="G138" s="5" t="s">
        <v>1027</v>
      </c>
      <c r="J138" s="5" t="s">
        <v>1627</v>
      </c>
    </row>
    <row r="139" spans="1:10">
      <c r="A139" s="5">
        <v>138</v>
      </c>
      <c r="B139" s="5" t="s">
        <v>1011</v>
      </c>
      <c r="C139" s="5" t="s">
        <v>65</v>
      </c>
      <c r="D139" s="5" t="s">
        <v>1464</v>
      </c>
      <c r="E139" s="5" t="s">
        <v>1465</v>
      </c>
      <c r="F139" s="5" t="s">
        <v>1466</v>
      </c>
      <c r="G139" s="5" t="s">
        <v>1056</v>
      </c>
      <c r="J139" s="5" t="s">
        <v>1627</v>
      </c>
    </row>
    <row r="140" spans="1:10">
      <c r="A140" s="5">
        <v>139</v>
      </c>
      <c r="B140" s="5" t="s">
        <v>1011</v>
      </c>
      <c r="C140" s="5" t="s">
        <v>65</v>
      </c>
      <c r="D140" s="5" t="s">
        <v>1467</v>
      </c>
      <c r="E140" s="5" t="s">
        <v>1468</v>
      </c>
      <c r="F140" s="5" t="s">
        <v>1469</v>
      </c>
      <c r="G140" s="5" t="s">
        <v>1027</v>
      </c>
      <c r="J140" s="5" t="s">
        <v>1627</v>
      </c>
    </row>
    <row r="141" spans="1:10">
      <c r="A141" s="5">
        <v>140</v>
      </c>
      <c r="B141" s="5" t="s">
        <v>1011</v>
      </c>
      <c r="C141" s="5" t="s">
        <v>65</v>
      </c>
      <c r="D141" s="5" t="s">
        <v>1470</v>
      </c>
      <c r="E141" s="5" t="s">
        <v>1471</v>
      </c>
      <c r="F141" s="5" t="s">
        <v>1472</v>
      </c>
      <c r="G141" s="5" t="s">
        <v>1027</v>
      </c>
      <c r="J141" s="5" t="s">
        <v>1627</v>
      </c>
    </row>
    <row r="142" spans="1:10">
      <c r="A142" s="5">
        <v>141</v>
      </c>
      <c r="B142" s="5" t="s">
        <v>1011</v>
      </c>
      <c r="C142" s="5" t="s">
        <v>65</v>
      </c>
      <c r="D142" s="5" t="s">
        <v>1473</v>
      </c>
      <c r="E142" s="5" t="s">
        <v>1474</v>
      </c>
      <c r="F142" s="5" t="s">
        <v>1475</v>
      </c>
      <c r="G142" s="5" t="s">
        <v>1445</v>
      </c>
      <c r="J142" s="5" t="s">
        <v>1627</v>
      </c>
    </row>
    <row r="143" spans="1:10">
      <c r="A143" s="5">
        <v>142</v>
      </c>
      <c r="B143" s="5" t="s">
        <v>1011</v>
      </c>
      <c r="C143" s="5" t="s">
        <v>65</v>
      </c>
      <c r="D143" s="5" t="s">
        <v>1476</v>
      </c>
      <c r="E143" s="5" t="s">
        <v>1477</v>
      </c>
      <c r="F143" s="5" t="s">
        <v>1478</v>
      </c>
      <c r="G143" s="5" t="s">
        <v>1031</v>
      </c>
      <c r="J143" s="5" t="s">
        <v>1627</v>
      </c>
    </row>
    <row r="144" spans="1:10">
      <c r="A144" s="5">
        <v>143</v>
      </c>
      <c r="B144" s="5" t="s">
        <v>1011</v>
      </c>
      <c r="C144" s="5" t="s">
        <v>65</v>
      </c>
      <c r="D144" s="5" t="s">
        <v>1479</v>
      </c>
      <c r="E144" s="5" t="s">
        <v>1480</v>
      </c>
      <c r="F144" s="5" t="s">
        <v>1481</v>
      </c>
      <c r="G144" s="5" t="s">
        <v>1350</v>
      </c>
      <c r="H144" s="5" t="s">
        <v>1482</v>
      </c>
      <c r="J144" s="5" t="s">
        <v>1627</v>
      </c>
    </row>
    <row r="145" spans="1:10">
      <c r="A145" s="5">
        <v>144</v>
      </c>
      <c r="B145" s="5" t="s">
        <v>1011</v>
      </c>
      <c r="C145" s="5" t="s">
        <v>65</v>
      </c>
      <c r="D145" s="5" t="s">
        <v>1483</v>
      </c>
      <c r="E145" s="5" t="s">
        <v>1484</v>
      </c>
      <c r="F145" s="5" t="s">
        <v>1485</v>
      </c>
      <c r="G145" s="5" t="s">
        <v>1168</v>
      </c>
      <c r="J145" s="5" t="s">
        <v>1627</v>
      </c>
    </row>
    <row r="146" spans="1:10">
      <c r="A146" s="5">
        <v>145</v>
      </c>
      <c r="B146" s="5" t="s">
        <v>1011</v>
      </c>
      <c r="C146" s="5" t="s">
        <v>65</v>
      </c>
      <c r="D146" s="5" t="s">
        <v>1486</v>
      </c>
      <c r="E146" s="5" t="s">
        <v>1487</v>
      </c>
      <c r="F146" s="5" t="s">
        <v>1488</v>
      </c>
      <c r="G146" s="5" t="s">
        <v>1056</v>
      </c>
      <c r="J146" s="5" t="s">
        <v>1627</v>
      </c>
    </row>
    <row r="147" spans="1:10">
      <c r="A147" s="5">
        <v>146</v>
      </c>
      <c r="B147" s="5" t="s">
        <v>1011</v>
      </c>
      <c r="C147" s="5" t="s">
        <v>65</v>
      </c>
      <c r="D147" s="5" t="s">
        <v>1489</v>
      </c>
      <c r="E147" s="5" t="s">
        <v>1490</v>
      </c>
      <c r="F147" s="5" t="s">
        <v>1491</v>
      </c>
      <c r="G147" s="5" t="s">
        <v>1168</v>
      </c>
      <c r="J147" s="5" t="s">
        <v>1627</v>
      </c>
    </row>
    <row r="148" spans="1:10">
      <c r="A148" s="5">
        <v>147</v>
      </c>
      <c r="B148" s="5" t="s">
        <v>1011</v>
      </c>
      <c r="C148" s="5" t="s">
        <v>65</v>
      </c>
      <c r="D148" s="5" t="s">
        <v>1492</v>
      </c>
      <c r="E148" s="5" t="s">
        <v>1493</v>
      </c>
      <c r="F148" s="5" t="s">
        <v>1494</v>
      </c>
      <c r="G148" s="5" t="s">
        <v>1041</v>
      </c>
      <c r="J148" s="5" t="s">
        <v>1627</v>
      </c>
    </row>
    <row r="149" spans="1:10">
      <c r="A149" s="5">
        <v>148</v>
      </c>
      <c r="B149" s="5" t="s">
        <v>1011</v>
      </c>
      <c r="C149" s="5" t="s">
        <v>65</v>
      </c>
      <c r="D149" s="5" t="s">
        <v>1495</v>
      </c>
      <c r="E149" s="5" t="s">
        <v>1496</v>
      </c>
      <c r="F149" s="5" t="s">
        <v>1497</v>
      </c>
      <c r="G149" s="5" t="s">
        <v>1205</v>
      </c>
      <c r="J149" s="5" t="s">
        <v>1627</v>
      </c>
    </row>
    <row r="150" spans="1:10">
      <c r="A150" s="5">
        <v>149</v>
      </c>
      <c r="B150" s="5" t="s">
        <v>1011</v>
      </c>
      <c r="C150" s="5" t="s">
        <v>65</v>
      </c>
      <c r="D150" s="5" t="s">
        <v>1498</v>
      </c>
      <c r="E150" s="5" t="s">
        <v>1499</v>
      </c>
      <c r="F150" s="5" t="s">
        <v>1500</v>
      </c>
      <c r="G150" s="5" t="s">
        <v>1445</v>
      </c>
      <c r="J150" s="5" t="s">
        <v>1627</v>
      </c>
    </row>
    <row r="151" spans="1:10">
      <c r="A151" s="5">
        <v>150</v>
      </c>
      <c r="B151" s="5" t="s">
        <v>1011</v>
      </c>
      <c r="C151" s="5" t="s">
        <v>65</v>
      </c>
      <c r="D151" s="5" t="s">
        <v>1501</v>
      </c>
      <c r="E151" s="5" t="s">
        <v>1502</v>
      </c>
      <c r="F151" s="5" t="s">
        <v>1503</v>
      </c>
      <c r="G151" s="5" t="s">
        <v>1350</v>
      </c>
      <c r="J151" s="5" t="s">
        <v>1627</v>
      </c>
    </row>
    <row r="152" spans="1:10">
      <c r="A152" s="5">
        <v>151</v>
      </c>
      <c r="B152" s="5" t="s">
        <v>1011</v>
      </c>
      <c r="C152" s="5" t="s">
        <v>65</v>
      </c>
      <c r="D152" s="5" t="s">
        <v>1504</v>
      </c>
      <c r="E152" s="5" t="s">
        <v>1505</v>
      </c>
      <c r="F152" s="5" t="s">
        <v>1506</v>
      </c>
      <c r="G152" s="5" t="s">
        <v>1093</v>
      </c>
      <c r="J152" s="5" t="s">
        <v>1627</v>
      </c>
    </row>
    <row r="153" spans="1:10">
      <c r="A153" s="5">
        <v>152</v>
      </c>
      <c r="B153" s="5" t="s">
        <v>1011</v>
      </c>
      <c r="C153" s="5" t="s">
        <v>65</v>
      </c>
      <c r="D153" s="5" t="s">
        <v>1507</v>
      </c>
      <c r="E153" s="5" t="s">
        <v>1508</v>
      </c>
      <c r="F153" s="5" t="s">
        <v>1509</v>
      </c>
      <c r="G153" s="5" t="s">
        <v>1209</v>
      </c>
      <c r="J153" s="5" t="s">
        <v>1627</v>
      </c>
    </row>
    <row r="154" spans="1:10">
      <c r="A154" s="5">
        <v>153</v>
      </c>
      <c r="B154" s="5" t="s">
        <v>1011</v>
      </c>
      <c r="C154" s="5" t="s">
        <v>65</v>
      </c>
      <c r="D154" s="5" t="s">
        <v>1510</v>
      </c>
      <c r="E154" s="5" t="s">
        <v>1511</v>
      </c>
      <c r="F154" s="5" t="s">
        <v>1512</v>
      </c>
      <c r="G154" s="5" t="s">
        <v>1019</v>
      </c>
      <c r="J154" s="5" t="s">
        <v>1627</v>
      </c>
    </row>
    <row r="155" spans="1:10">
      <c r="A155" s="5">
        <v>154</v>
      </c>
      <c r="B155" s="5" t="s">
        <v>1011</v>
      </c>
      <c r="C155" s="5" t="s">
        <v>65</v>
      </c>
      <c r="D155" s="5" t="s">
        <v>1513</v>
      </c>
      <c r="E155" s="5" t="s">
        <v>1514</v>
      </c>
      <c r="F155" s="5" t="s">
        <v>1515</v>
      </c>
      <c r="G155" s="5" t="s">
        <v>1516</v>
      </c>
      <c r="J155" s="5" t="s">
        <v>1627</v>
      </c>
    </row>
    <row r="156" spans="1:10">
      <c r="A156" s="5">
        <v>155</v>
      </c>
      <c r="B156" s="5" t="s">
        <v>1011</v>
      </c>
      <c r="C156" s="5" t="s">
        <v>65</v>
      </c>
      <c r="D156" s="5" t="s">
        <v>1517</v>
      </c>
      <c r="E156" s="5" t="s">
        <v>1518</v>
      </c>
      <c r="F156" s="5" t="s">
        <v>1519</v>
      </c>
      <c r="G156" s="5" t="s">
        <v>1019</v>
      </c>
      <c r="J156" s="5" t="s">
        <v>1627</v>
      </c>
    </row>
    <row r="157" spans="1:10">
      <c r="A157" s="5">
        <v>156</v>
      </c>
      <c r="B157" s="5" t="s">
        <v>1011</v>
      </c>
      <c r="C157" s="5" t="s">
        <v>65</v>
      </c>
      <c r="D157" s="5" t="s">
        <v>1520</v>
      </c>
      <c r="E157" s="5" t="s">
        <v>1521</v>
      </c>
      <c r="F157" s="5" t="s">
        <v>1522</v>
      </c>
      <c r="G157" s="5" t="s">
        <v>1078</v>
      </c>
      <c r="J157" s="5" t="s">
        <v>1627</v>
      </c>
    </row>
    <row r="158" spans="1:10">
      <c r="A158" s="5">
        <v>157</v>
      </c>
      <c r="B158" s="5" t="s">
        <v>1011</v>
      </c>
      <c r="C158" s="5" t="s">
        <v>65</v>
      </c>
      <c r="D158" s="5" t="s">
        <v>1523</v>
      </c>
      <c r="E158" s="5" t="s">
        <v>1524</v>
      </c>
      <c r="F158" s="5" t="s">
        <v>1525</v>
      </c>
      <c r="G158" s="5" t="s">
        <v>1445</v>
      </c>
      <c r="J158" s="5" t="s">
        <v>1627</v>
      </c>
    </row>
    <row r="159" spans="1:10">
      <c r="A159" s="5">
        <v>158</v>
      </c>
      <c r="B159" s="5" t="s">
        <v>1011</v>
      </c>
      <c r="C159" s="5" t="s">
        <v>65</v>
      </c>
      <c r="D159" s="5" t="s">
        <v>1526</v>
      </c>
      <c r="E159" s="5" t="s">
        <v>1527</v>
      </c>
      <c r="F159" s="5" t="s">
        <v>1528</v>
      </c>
      <c r="G159" s="5" t="s">
        <v>1031</v>
      </c>
      <c r="J159" s="5" t="s">
        <v>1627</v>
      </c>
    </row>
    <row r="160" spans="1:10">
      <c r="A160" s="5">
        <v>159</v>
      </c>
      <c r="B160" s="5" t="s">
        <v>1011</v>
      </c>
      <c r="C160" s="5" t="s">
        <v>65</v>
      </c>
      <c r="D160" s="5" t="s">
        <v>1529</v>
      </c>
      <c r="E160" s="5" t="s">
        <v>1530</v>
      </c>
      <c r="F160" s="5" t="s">
        <v>1531</v>
      </c>
      <c r="G160" s="5" t="s">
        <v>1056</v>
      </c>
      <c r="J160" s="5" t="s">
        <v>1627</v>
      </c>
    </row>
    <row r="161" spans="1:10">
      <c r="A161" s="5">
        <v>160</v>
      </c>
      <c r="B161" s="5" t="s">
        <v>1011</v>
      </c>
      <c r="C161" s="5" t="s">
        <v>65</v>
      </c>
      <c r="D161" s="5" t="s">
        <v>1532</v>
      </c>
      <c r="E161" s="5" t="s">
        <v>1533</v>
      </c>
      <c r="F161" s="5" t="s">
        <v>1534</v>
      </c>
      <c r="G161" s="5" t="s">
        <v>1110</v>
      </c>
      <c r="J161" s="5" t="s">
        <v>1627</v>
      </c>
    </row>
    <row r="162" spans="1:10">
      <c r="A162" s="5">
        <v>161</v>
      </c>
      <c r="B162" s="5" t="s">
        <v>1011</v>
      </c>
      <c r="C162" s="5" t="s">
        <v>65</v>
      </c>
      <c r="D162" s="5" t="s">
        <v>1535</v>
      </c>
      <c r="E162" s="5" t="s">
        <v>1536</v>
      </c>
      <c r="F162" s="5" t="s">
        <v>1537</v>
      </c>
      <c r="G162" s="5" t="s">
        <v>1205</v>
      </c>
      <c r="J162" s="5" t="s">
        <v>1627</v>
      </c>
    </row>
    <row r="163" spans="1:10">
      <c r="A163" s="5">
        <v>162</v>
      </c>
      <c r="B163" s="5" t="s">
        <v>1011</v>
      </c>
      <c r="C163" s="5" t="s">
        <v>65</v>
      </c>
      <c r="D163" s="5" t="s">
        <v>1538</v>
      </c>
      <c r="E163" s="5" t="s">
        <v>1539</v>
      </c>
      <c r="F163" s="5" t="s">
        <v>1540</v>
      </c>
      <c r="G163" s="5" t="s">
        <v>1027</v>
      </c>
      <c r="J163" s="5" t="s">
        <v>1627</v>
      </c>
    </row>
    <row r="164" spans="1:10">
      <c r="A164" s="5">
        <v>163</v>
      </c>
      <c r="B164" s="5" t="s">
        <v>1011</v>
      </c>
      <c r="C164" s="5" t="s">
        <v>65</v>
      </c>
      <c r="D164" s="5" t="s">
        <v>1541</v>
      </c>
      <c r="E164" s="5" t="s">
        <v>1539</v>
      </c>
      <c r="F164" s="5" t="s">
        <v>1540</v>
      </c>
      <c r="G164" s="5" t="s">
        <v>1045</v>
      </c>
      <c r="J164" s="5" t="s">
        <v>1627</v>
      </c>
    </row>
    <row r="165" spans="1:10">
      <c r="A165" s="5">
        <v>164</v>
      </c>
      <c r="B165" s="5" t="s">
        <v>1011</v>
      </c>
      <c r="C165" s="5" t="s">
        <v>65</v>
      </c>
      <c r="D165" s="5" t="s">
        <v>1542</v>
      </c>
      <c r="E165" s="5" t="s">
        <v>1543</v>
      </c>
      <c r="F165" s="5" t="s">
        <v>1544</v>
      </c>
      <c r="G165" s="5" t="s">
        <v>1015</v>
      </c>
      <c r="J165" s="5" t="s">
        <v>1627</v>
      </c>
    </row>
    <row r="166" spans="1:10">
      <c r="A166" s="5">
        <v>165</v>
      </c>
      <c r="B166" s="5" t="s">
        <v>1011</v>
      </c>
      <c r="C166" s="5" t="s">
        <v>65</v>
      </c>
      <c r="D166" s="5" t="s">
        <v>1545</v>
      </c>
      <c r="E166" s="5" t="s">
        <v>1546</v>
      </c>
      <c r="F166" s="5" t="s">
        <v>1547</v>
      </c>
      <c r="G166" s="5" t="s">
        <v>1019</v>
      </c>
      <c r="J166" s="5" t="s">
        <v>1627</v>
      </c>
    </row>
    <row r="167" spans="1:10">
      <c r="A167" s="5">
        <v>166</v>
      </c>
      <c r="B167" s="5" t="s">
        <v>1011</v>
      </c>
      <c r="C167" s="5" t="s">
        <v>65</v>
      </c>
      <c r="D167" s="5" t="s">
        <v>1548</v>
      </c>
      <c r="E167" s="5" t="s">
        <v>1549</v>
      </c>
      <c r="F167" s="5" t="s">
        <v>1550</v>
      </c>
      <c r="G167" s="5" t="s">
        <v>1031</v>
      </c>
      <c r="J167" s="5" t="s">
        <v>1627</v>
      </c>
    </row>
    <row r="168" spans="1:10">
      <c r="A168" s="5">
        <v>167</v>
      </c>
      <c r="B168" s="5" t="s">
        <v>1011</v>
      </c>
      <c r="C168" s="5" t="s">
        <v>65</v>
      </c>
      <c r="D168" s="5" t="s">
        <v>1551</v>
      </c>
      <c r="E168" s="5" t="s">
        <v>1552</v>
      </c>
      <c r="F168" s="5" t="s">
        <v>1553</v>
      </c>
      <c r="G168" s="5" t="s">
        <v>1110</v>
      </c>
      <c r="J168" s="5" t="s">
        <v>1627</v>
      </c>
    </row>
    <row r="169" spans="1:10">
      <c r="A169" s="5">
        <v>168</v>
      </c>
      <c r="B169" s="5" t="s">
        <v>1011</v>
      </c>
      <c r="C169" s="5" t="s">
        <v>65</v>
      </c>
      <c r="D169" s="5" t="s">
        <v>1554</v>
      </c>
      <c r="E169" s="5" t="s">
        <v>1555</v>
      </c>
      <c r="F169" s="5" t="s">
        <v>1556</v>
      </c>
      <c r="G169" s="5" t="s">
        <v>1445</v>
      </c>
      <c r="J169" s="5" t="s">
        <v>1627</v>
      </c>
    </row>
    <row r="170" spans="1:10">
      <c r="A170" s="5">
        <v>169</v>
      </c>
      <c r="B170" s="5" t="s">
        <v>1011</v>
      </c>
      <c r="C170" s="5" t="s">
        <v>65</v>
      </c>
      <c r="D170" s="5" t="s">
        <v>1557</v>
      </c>
      <c r="E170" s="5" t="s">
        <v>1558</v>
      </c>
      <c r="F170" s="5" t="s">
        <v>1559</v>
      </c>
      <c r="G170" s="5" t="s">
        <v>1041</v>
      </c>
      <c r="J170" s="5" t="s">
        <v>1627</v>
      </c>
    </row>
    <row r="171" spans="1:10">
      <c r="A171" s="5">
        <v>170</v>
      </c>
      <c r="B171" s="5" t="s">
        <v>1011</v>
      </c>
      <c r="C171" s="5" t="s">
        <v>65</v>
      </c>
      <c r="D171" s="5" t="s">
        <v>1560</v>
      </c>
      <c r="E171" s="5" t="s">
        <v>1561</v>
      </c>
      <c r="F171" s="5" t="s">
        <v>1562</v>
      </c>
      <c r="G171" s="5" t="s">
        <v>1445</v>
      </c>
      <c r="J171" s="5" t="s">
        <v>1627</v>
      </c>
    </row>
    <row r="172" spans="1:10">
      <c r="A172" s="5">
        <v>171</v>
      </c>
      <c r="B172" s="5" t="s">
        <v>1011</v>
      </c>
      <c r="C172" s="5" t="s">
        <v>65</v>
      </c>
      <c r="D172" s="5" t="s">
        <v>1563</v>
      </c>
      <c r="E172" s="5" t="s">
        <v>1564</v>
      </c>
      <c r="F172" s="5" t="s">
        <v>1565</v>
      </c>
      <c r="G172" s="5" t="s">
        <v>1052</v>
      </c>
      <c r="J172" s="5" t="s">
        <v>1627</v>
      </c>
    </row>
    <row r="173" spans="1:10">
      <c r="A173" s="5">
        <v>172</v>
      </c>
      <c r="B173" s="5" t="s">
        <v>1011</v>
      </c>
      <c r="C173" s="5" t="s">
        <v>65</v>
      </c>
      <c r="D173" s="5" t="s">
        <v>1566</v>
      </c>
      <c r="E173" s="5" t="s">
        <v>1567</v>
      </c>
      <c r="F173" s="5" t="s">
        <v>1568</v>
      </c>
      <c r="G173" s="5" t="s">
        <v>1151</v>
      </c>
      <c r="J173" s="5" t="s">
        <v>1627</v>
      </c>
    </row>
    <row r="174" spans="1:10">
      <c r="A174" s="5">
        <v>173</v>
      </c>
      <c r="B174" s="5" t="s">
        <v>1011</v>
      </c>
      <c r="C174" s="5" t="s">
        <v>65</v>
      </c>
      <c r="D174" s="5" t="s">
        <v>1569</v>
      </c>
      <c r="E174" s="5" t="s">
        <v>1570</v>
      </c>
      <c r="F174" s="5" t="s">
        <v>1571</v>
      </c>
      <c r="G174" s="5" t="s">
        <v>1572</v>
      </c>
      <c r="J174" s="5" t="s">
        <v>1627</v>
      </c>
    </row>
    <row r="175" spans="1:10">
      <c r="A175" s="5">
        <v>174</v>
      </c>
      <c r="B175" s="5" t="s">
        <v>1011</v>
      </c>
      <c r="C175" s="5" t="s">
        <v>65</v>
      </c>
      <c r="D175" s="5" t="s">
        <v>1573</v>
      </c>
      <c r="E175" s="5" t="s">
        <v>1574</v>
      </c>
      <c r="F175" s="5" t="s">
        <v>1571</v>
      </c>
      <c r="G175" s="5" t="s">
        <v>1019</v>
      </c>
      <c r="J175" s="5" t="s">
        <v>1627</v>
      </c>
    </row>
    <row r="176" spans="1:10">
      <c r="A176" s="5">
        <v>175</v>
      </c>
      <c r="B176" s="5" t="s">
        <v>1011</v>
      </c>
      <c r="C176" s="5" t="s">
        <v>65</v>
      </c>
      <c r="D176" s="5" t="s">
        <v>1575</v>
      </c>
      <c r="E176" s="5" t="s">
        <v>1576</v>
      </c>
      <c r="F176" s="5" t="s">
        <v>1577</v>
      </c>
      <c r="G176" s="5" t="s">
        <v>1056</v>
      </c>
      <c r="J176" s="5" t="s">
        <v>1627</v>
      </c>
    </row>
    <row r="177" spans="1:10">
      <c r="A177" s="5">
        <v>176</v>
      </c>
      <c r="B177" s="5" t="s">
        <v>1011</v>
      </c>
      <c r="C177" s="5" t="s">
        <v>65</v>
      </c>
      <c r="D177" s="5" t="s">
        <v>1578</v>
      </c>
      <c r="E177" s="5" t="s">
        <v>1579</v>
      </c>
      <c r="F177" s="5" t="s">
        <v>1580</v>
      </c>
      <c r="G177" s="5" t="s">
        <v>1015</v>
      </c>
      <c r="J177" s="5" t="s">
        <v>1627</v>
      </c>
    </row>
    <row r="178" spans="1:10">
      <c r="A178" s="5">
        <v>177</v>
      </c>
      <c r="B178" s="5" t="s">
        <v>1011</v>
      </c>
      <c r="C178" s="5" t="s">
        <v>65</v>
      </c>
      <c r="D178" s="5" t="s">
        <v>1581</v>
      </c>
      <c r="E178" s="5" t="s">
        <v>1582</v>
      </c>
      <c r="F178" s="5" t="s">
        <v>1583</v>
      </c>
      <c r="G178" s="5" t="s">
        <v>1209</v>
      </c>
      <c r="J178" s="5" t="s">
        <v>1627</v>
      </c>
    </row>
    <row r="179" spans="1:10">
      <c r="A179" s="5">
        <v>178</v>
      </c>
      <c r="B179" s="5" t="s">
        <v>1011</v>
      </c>
      <c r="C179" s="5" t="s">
        <v>65</v>
      </c>
      <c r="D179" s="5" t="s">
        <v>1584</v>
      </c>
      <c r="E179" s="5" t="s">
        <v>1585</v>
      </c>
      <c r="F179" s="5" t="s">
        <v>1586</v>
      </c>
      <c r="G179" s="5" t="s">
        <v>1209</v>
      </c>
      <c r="J179" s="5" t="s">
        <v>1627</v>
      </c>
    </row>
    <row r="180" spans="1:10">
      <c r="A180" s="5">
        <v>179</v>
      </c>
      <c r="B180" s="5" t="s">
        <v>1011</v>
      </c>
      <c r="C180" s="5" t="s">
        <v>65</v>
      </c>
      <c r="D180" s="5" t="s">
        <v>1587</v>
      </c>
      <c r="E180" s="5" t="s">
        <v>1588</v>
      </c>
      <c r="F180" s="5" t="s">
        <v>1589</v>
      </c>
      <c r="G180" s="5" t="s">
        <v>1023</v>
      </c>
      <c r="J180" s="5" t="s">
        <v>1627</v>
      </c>
    </row>
    <row r="181" spans="1:10">
      <c r="A181" s="5">
        <v>180</v>
      </c>
      <c r="B181" s="5" t="s">
        <v>1011</v>
      </c>
      <c r="C181" s="5" t="s">
        <v>65</v>
      </c>
      <c r="D181" s="5" t="s">
        <v>1590</v>
      </c>
      <c r="E181" s="5" t="s">
        <v>1591</v>
      </c>
      <c r="F181" s="5" t="s">
        <v>1592</v>
      </c>
      <c r="G181" s="5" t="s">
        <v>1019</v>
      </c>
      <c r="J181" s="5" t="s">
        <v>1627</v>
      </c>
    </row>
    <row r="182" spans="1:10">
      <c r="A182" s="5">
        <v>181</v>
      </c>
      <c r="B182" s="5" t="s">
        <v>1011</v>
      </c>
      <c r="C182" s="5" t="s">
        <v>65</v>
      </c>
      <c r="D182" s="5" t="s">
        <v>1593</v>
      </c>
      <c r="E182" s="5" t="s">
        <v>1594</v>
      </c>
      <c r="F182" s="5" t="s">
        <v>1595</v>
      </c>
      <c r="G182" s="5" t="s">
        <v>1350</v>
      </c>
      <c r="J182" s="5" t="s">
        <v>1627</v>
      </c>
    </row>
    <row r="183" spans="1:10">
      <c r="A183" s="5">
        <v>182</v>
      </c>
      <c r="B183" s="5" t="s">
        <v>1011</v>
      </c>
      <c r="C183" s="5" t="s">
        <v>65</v>
      </c>
      <c r="D183" s="5" t="s">
        <v>1596</v>
      </c>
      <c r="E183" s="5" t="s">
        <v>1597</v>
      </c>
      <c r="F183" s="5" t="s">
        <v>1598</v>
      </c>
      <c r="G183" s="5" t="s">
        <v>1015</v>
      </c>
      <c r="J183" s="5" t="s">
        <v>1627</v>
      </c>
    </row>
    <row r="184" spans="1:10">
      <c r="A184" s="5">
        <v>183</v>
      </c>
      <c r="B184" s="5" t="s">
        <v>1011</v>
      </c>
      <c r="C184" s="5" t="s">
        <v>65</v>
      </c>
      <c r="D184" s="5" t="s">
        <v>1599</v>
      </c>
      <c r="E184" s="5" t="s">
        <v>1600</v>
      </c>
      <c r="F184" s="5" t="s">
        <v>1601</v>
      </c>
      <c r="G184" s="5" t="s">
        <v>1350</v>
      </c>
      <c r="J184" s="5" t="s">
        <v>1627</v>
      </c>
    </row>
    <row r="185" spans="1:10">
      <c r="A185" s="5">
        <v>184</v>
      </c>
      <c r="B185" s="5" t="s">
        <v>1011</v>
      </c>
      <c r="C185" s="5" t="s">
        <v>65</v>
      </c>
      <c r="D185" s="5" t="s">
        <v>1602</v>
      </c>
      <c r="E185" s="5" t="s">
        <v>1603</v>
      </c>
      <c r="F185" s="5" t="s">
        <v>1604</v>
      </c>
      <c r="G185" s="5" t="s">
        <v>1056</v>
      </c>
      <c r="J185" s="5" t="s">
        <v>1627</v>
      </c>
    </row>
    <row r="186" spans="1:10">
      <c r="A186" s="5">
        <v>185</v>
      </c>
      <c r="B186" s="5" t="s">
        <v>1011</v>
      </c>
      <c r="C186" s="5" t="s">
        <v>65</v>
      </c>
      <c r="D186" s="5" t="s">
        <v>1605</v>
      </c>
      <c r="E186" s="5" t="s">
        <v>1606</v>
      </c>
      <c r="F186" s="5" t="s">
        <v>1607</v>
      </c>
      <c r="G186" s="5" t="s">
        <v>1078</v>
      </c>
      <c r="J186" s="5" t="s">
        <v>1627</v>
      </c>
    </row>
    <row r="187" spans="1:10">
      <c r="A187" s="5">
        <v>186</v>
      </c>
      <c r="B187" s="5" t="s">
        <v>1011</v>
      </c>
      <c r="C187" s="5" t="s">
        <v>65</v>
      </c>
      <c r="D187" s="5" t="s">
        <v>1608</v>
      </c>
      <c r="E187" s="5" t="s">
        <v>1609</v>
      </c>
      <c r="F187" s="5" t="s">
        <v>1610</v>
      </c>
      <c r="G187" s="5" t="s">
        <v>1611</v>
      </c>
      <c r="J187" s="5" t="s">
        <v>1627</v>
      </c>
    </row>
    <row r="188" spans="1:10">
      <c r="A188" s="5">
        <v>187</v>
      </c>
      <c r="B188" s="5" t="s">
        <v>1011</v>
      </c>
      <c r="C188" s="5" t="s">
        <v>65</v>
      </c>
      <c r="D188" s="5" t="s">
        <v>1612</v>
      </c>
      <c r="E188" s="5" t="s">
        <v>1613</v>
      </c>
      <c r="F188" s="5" t="s">
        <v>1614</v>
      </c>
      <c r="G188" s="5" t="s">
        <v>1019</v>
      </c>
      <c r="J188" s="5" t="s">
        <v>1627</v>
      </c>
    </row>
    <row r="189" spans="1:10">
      <c r="A189" s="5">
        <v>188</v>
      </c>
      <c r="B189" s="5" t="s">
        <v>1011</v>
      </c>
      <c r="C189" s="5" t="s">
        <v>65</v>
      </c>
      <c r="D189" s="5" t="s">
        <v>1615</v>
      </c>
      <c r="E189" s="5" t="s">
        <v>1616</v>
      </c>
      <c r="F189" s="5" t="s">
        <v>1617</v>
      </c>
      <c r="G189" s="5" t="s">
        <v>1045</v>
      </c>
      <c r="J189" s="5" t="s">
        <v>1627</v>
      </c>
    </row>
    <row r="190" spans="1:10">
      <c r="A190" s="5">
        <v>189</v>
      </c>
      <c r="B190" s="5" t="s">
        <v>1011</v>
      </c>
      <c r="C190" s="5" t="s">
        <v>65</v>
      </c>
      <c r="D190" s="5" t="s">
        <v>1618</v>
      </c>
      <c r="E190" s="5" t="s">
        <v>1619</v>
      </c>
      <c r="F190" s="5" t="s">
        <v>1620</v>
      </c>
      <c r="G190" s="5" t="s">
        <v>1209</v>
      </c>
      <c r="J190" s="5" t="s">
        <v>1627</v>
      </c>
    </row>
    <row r="191" spans="1:10">
      <c r="A191" s="5">
        <v>190</v>
      </c>
      <c r="B191" s="5" t="s">
        <v>1011</v>
      </c>
      <c r="C191" s="5" t="s">
        <v>65</v>
      </c>
      <c r="D191" s="5" t="s">
        <v>1621</v>
      </c>
      <c r="E191" s="5" t="s">
        <v>1622</v>
      </c>
      <c r="F191" s="5" t="s">
        <v>1623</v>
      </c>
      <c r="G191" s="5" t="s">
        <v>1624</v>
      </c>
      <c r="J191" s="5" t="s">
        <v>1627</v>
      </c>
    </row>
    <row r="192" spans="1:10">
      <c r="A192" s="5">
        <v>191</v>
      </c>
      <c r="B192" s="5" t="s">
        <v>1011</v>
      </c>
      <c r="C192" s="5" t="s">
        <v>65</v>
      </c>
      <c r="D192" s="5" t="s">
        <v>1625</v>
      </c>
      <c r="E192" s="5" t="s">
        <v>1626</v>
      </c>
      <c r="F192" s="5" t="s">
        <v>1610</v>
      </c>
      <c r="G192" s="5" t="s">
        <v>1237</v>
      </c>
      <c r="J192" s="5" t="s">
        <v>1627</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25" defaultRowHeight="11.4"/>
  <cols>
    <col min="1" max="16384" width="9.1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25" defaultRowHeight="13.2"/>
  <cols>
    <col min="1" max="16384" width="9.1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25" defaultRowHeight="11.4"/>
  <cols>
    <col min="1" max="16384" width="9.1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25" defaultRowHeight="11.4"/>
  <cols>
    <col min="1" max="16384" width="9.1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4"/>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4"/>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25" defaultRowHeight="11.4"/>
  <cols>
    <col min="1" max="16384" width="9.1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4"/>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13"/>
  <sheetViews>
    <sheetView showGridLines="0" zoomScaleNormal="100" workbookViewId="0"/>
  </sheetViews>
  <sheetFormatPr defaultRowHeight="11.4"/>
  <cols>
    <col min="1" max="1" width="9.125" style="1071"/>
  </cols>
  <sheetData>
    <row r="1" spans="1:4">
      <c r="A1" s="1071" t="s">
        <v>987</v>
      </c>
      <c r="B1" t="s">
        <v>491</v>
      </c>
      <c r="C1" t="s">
        <v>492</v>
      </c>
      <c r="D1" t="s">
        <v>986</v>
      </c>
    </row>
    <row r="2" spans="1:4">
      <c r="A2" s="1071">
        <v>1</v>
      </c>
      <c r="B2" t="s">
        <v>762</v>
      </c>
      <c r="C2" t="s">
        <v>764</v>
      </c>
      <c r="D2" t="s">
        <v>765</v>
      </c>
    </row>
    <row r="3" spans="1:4">
      <c r="A3" s="1071">
        <v>2</v>
      </c>
      <c r="B3" t="s">
        <v>762</v>
      </c>
      <c r="C3" t="s">
        <v>766</v>
      </c>
      <c r="D3" t="s">
        <v>767</v>
      </c>
    </row>
    <row r="4" spans="1:4">
      <c r="A4" s="1071">
        <v>3</v>
      </c>
      <c r="B4" t="s">
        <v>762</v>
      </c>
      <c r="C4" t="s">
        <v>768</v>
      </c>
      <c r="D4" t="s">
        <v>769</v>
      </c>
    </row>
    <row r="5" spans="1:4">
      <c r="A5" s="1071">
        <v>4</v>
      </c>
      <c r="B5" t="s">
        <v>762</v>
      </c>
      <c r="C5" t="s">
        <v>770</v>
      </c>
      <c r="D5" t="s">
        <v>771</v>
      </c>
    </row>
    <row r="6" spans="1:4">
      <c r="A6" s="1071">
        <v>5</v>
      </c>
      <c r="B6" t="s">
        <v>762</v>
      </c>
      <c r="C6" t="s">
        <v>772</v>
      </c>
      <c r="D6" t="s">
        <v>773</v>
      </c>
    </row>
    <row r="7" spans="1:4">
      <c r="A7" s="1071">
        <v>6</v>
      </c>
      <c r="B7" t="s">
        <v>762</v>
      </c>
      <c r="C7" t="s">
        <v>774</v>
      </c>
      <c r="D7" t="s">
        <v>775</v>
      </c>
    </row>
    <row r="8" spans="1:4">
      <c r="A8" s="1071">
        <v>7</v>
      </c>
      <c r="B8" t="s">
        <v>762</v>
      </c>
      <c r="C8" t="s">
        <v>776</v>
      </c>
      <c r="D8" t="s">
        <v>777</v>
      </c>
    </row>
    <row r="9" spans="1:4">
      <c r="A9" s="1071">
        <v>8</v>
      </c>
      <c r="B9" t="s">
        <v>762</v>
      </c>
      <c r="C9" t="s">
        <v>778</v>
      </c>
      <c r="D9" t="s">
        <v>779</v>
      </c>
    </row>
    <row r="10" spans="1:4">
      <c r="A10" s="1071">
        <v>9</v>
      </c>
      <c r="B10" t="s">
        <v>762</v>
      </c>
      <c r="C10" t="s">
        <v>762</v>
      </c>
      <c r="D10" t="s">
        <v>763</v>
      </c>
    </row>
    <row r="11" spans="1:4">
      <c r="A11" s="1071">
        <v>10</v>
      </c>
      <c r="B11" t="s">
        <v>762</v>
      </c>
      <c r="C11" t="s">
        <v>780</v>
      </c>
      <c r="D11" t="s">
        <v>781</v>
      </c>
    </row>
    <row r="12" spans="1:4">
      <c r="A12" s="1071">
        <v>11</v>
      </c>
      <c r="B12" t="s">
        <v>762</v>
      </c>
      <c r="C12" t="s">
        <v>782</v>
      </c>
      <c r="D12" t="s">
        <v>783</v>
      </c>
    </row>
    <row r="13" spans="1:4">
      <c r="A13" s="1071">
        <v>12</v>
      </c>
      <c r="B13" t="s">
        <v>762</v>
      </c>
      <c r="C13" t="s">
        <v>784</v>
      </c>
      <c r="D13" t="s">
        <v>785</v>
      </c>
    </row>
    <row r="14" spans="1:4">
      <c r="A14" s="1071">
        <v>13</v>
      </c>
      <c r="B14" t="s">
        <v>762</v>
      </c>
      <c r="C14" t="s">
        <v>786</v>
      </c>
      <c r="D14" t="s">
        <v>787</v>
      </c>
    </row>
    <row r="15" spans="1:4">
      <c r="A15" s="1071">
        <v>14</v>
      </c>
      <c r="B15" t="s">
        <v>762</v>
      </c>
      <c r="C15" t="s">
        <v>788</v>
      </c>
      <c r="D15" t="s">
        <v>789</v>
      </c>
    </row>
    <row r="16" spans="1:4">
      <c r="A16" s="1071">
        <v>15</v>
      </c>
      <c r="B16" t="s">
        <v>762</v>
      </c>
      <c r="C16" t="s">
        <v>790</v>
      </c>
      <c r="D16" t="s">
        <v>791</v>
      </c>
    </row>
    <row r="17" spans="1:4">
      <c r="A17" s="1071">
        <v>16</v>
      </c>
      <c r="B17" t="s">
        <v>762</v>
      </c>
      <c r="C17" t="s">
        <v>792</v>
      </c>
      <c r="D17" t="s">
        <v>793</v>
      </c>
    </row>
    <row r="18" spans="1:4">
      <c r="A18" s="1071">
        <v>17</v>
      </c>
      <c r="B18" t="s">
        <v>762</v>
      </c>
      <c r="C18" t="s">
        <v>794</v>
      </c>
      <c r="D18" t="s">
        <v>795</v>
      </c>
    </row>
    <row r="19" spans="1:4">
      <c r="A19" s="1071">
        <v>18</v>
      </c>
      <c r="B19" t="s">
        <v>762</v>
      </c>
      <c r="C19" t="s">
        <v>796</v>
      </c>
      <c r="D19" t="s">
        <v>797</v>
      </c>
    </row>
    <row r="20" spans="1:4">
      <c r="A20" s="1071">
        <v>19</v>
      </c>
      <c r="B20" t="s">
        <v>762</v>
      </c>
      <c r="C20" t="s">
        <v>798</v>
      </c>
      <c r="D20" t="s">
        <v>799</v>
      </c>
    </row>
    <row r="21" spans="1:4">
      <c r="A21" s="1071">
        <v>20</v>
      </c>
      <c r="B21" t="s">
        <v>762</v>
      </c>
      <c r="C21" t="s">
        <v>800</v>
      </c>
      <c r="D21" t="s">
        <v>801</v>
      </c>
    </row>
    <row r="22" spans="1:4">
      <c r="A22" s="1071">
        <v>21</v>
      </c>
      <c r="B22" t="s">
        <v>762</v>
      </c>
      <c r="C22" t="s">
        <v>802</v>
      </c>
      <c r="D22" t="s">
        <v>803</v>
      </c>
    </row>
    <row r="23" spans="1:4">
      <c r="A23" s="1071">
        <v>22</v>
      </c>
      <c r="B23" t="s">
        <v>762</v>
      </c>
      <c r="C23" t="s">
        <v>804</v>
      </c>
      <c r="D23" t="s">
        <v>805</v>
      </c>
    </row>
    <row r="24" spans="1:4">
      <c r="A24" s="1071">
        <v>23</v>
      </c>
      <c r="B24" t="s">
        <v>762</v>
      </c>
      <c r="C24" t="s">
        <v>806</v>
      </c>
      <c r="D24" t="s">
        <v>807</v>
      </c>
    </row>
    <row r="25" spans="1:4">
      <c r="A25" s="1071">
        <v>24</v>
      </c>
      <c r="B25" t="s">
        <v>762</v>
      </c>
      <c r="C25" t="s">
        <v>808</v>
      </c>
      <c r="D25" t="s">
        <v>809</v>
      </c>
    </row>
    <row r="26" spans="1:4">
      <c r="A26" s="1071">
        <v>25</v>
      </c>
      <c r="B26" t="s">
        <v>762</v>
      </c>
      <c r="C26" t="s">
        <v>810</v>
      </c>
      <c r="D26" t="s">
        <v>811</v>
      </c>
    </row>
    <row r="27" spans="1:4">
      <c r="A27" s="1071">
        <v>26</v>
      </c>
      <c r="B27" t="s">
        <v>762</v>
      </c>
      <c r="C27" t="s">
        <v>812</v>
      </c>
      <c r="D27" t="s">
        <v>813</v>
      </c>
    </row>
    <row r="28" spans="1:4">
      <c r="A28" s="1071">
        <v>27</v>
      </c>
      <c r="B28" t="s">
        <v>762</v>
      </c>
      <c r="C28" t="s">
        <v>814</v>
      </c>
      <c r="D28" t="s">
        <v>815</v>
      </c>
    </row>
    <row r="29" spans="1:4">
      <c r="A29" s="1071">
        <v>28</v>
      </c>
      <c r="B29" t="s">
        <v>762</v>
      </c>
      <c r="C29" t="s">
        <v>816</v>
      </c>
      <c r="D29" t="s">
        <v>817</v>
      </c>
    </row>
    <row r="30" spans="1:4">
      <c r="A30" s="1071">
        <v>29</v>
      </c>
      <c r="B30" t="s">
        <v>762</v>
      </c>
      <c r="C30" t="s">
        <v>818</v>
      </c>
      <c r="D30" t="s">
        <v>819</v>
      </c>
    </row>
    <row r="31" spans="1:4">
      <c r="A31" s="1071">
        <v>30</v>
      </c>
      <c r="B31" t="s">
        <v>762</v>
      </c>
      <c r="C31" t="s">
        <v>820</v>
      </c>
      <c r="D31" t="s">
        <v>821</v>
      </c>
    </row>
    <row r="32" spans="1:4">
      <c r="A32" s="1071">
        <v>31</v>
      </c>
      <c r="B32" t="s">
        <v>762</v>
      </c>
      <c r="C32" t="s">
        <v>822</v>
      </c>
      <c r="D32" t="s">
        <v>823</v>
      </c>
    </row>
    <row r="33" spans="1:4">
      <c r="A33" s="1071">
        <v>32</v>
      </c>
      <c r="B33" t="s">
        <v>762</v>
      </c>
      <c r="C33" t="s">
        <v>824</v>
      </c>
      <c r="D33" t="s">
        <v>825</v>
      </c>
    </row>
    <row r="34" spans="1:4">
      <c r="A34" s="1071">
        <v>33</v>
      </c>
      <c r="B34" t="s">
        <v>762</v>
      </c>
      <c r="C34" t="s">
        <v>826</v>
      </c>
      <c r="D34" t="s">
        <v>827</v>
      </c>
    </row>
    <row r="35" spans="1:4">
      <c r="A35" s="1071">
        <v>34</v>
      </c>
      <c r="B35" t="s">
        <v>762</v>
      </c>
      <c r="C35" t="s">
        <v>828</v>
      </c>
      <c r="D35" t="s">
        <v>829</v>
      </c>
    </row>
    <row r="36" spans="1:4">
      <c r="A36" s="1071">
        <v>35</v>
      </c>
      <c r="B36" t="s">
        <v>762</v>
      </c>
      <c r="C36" t="s">
        <v>830</v>
      </c>
      <c r="D36" t="s">
        <v>831</v>
      </c>
    </row>
    <row r="37" spans="1:4">
      <c r="A37" s="1071">
        <v>36</v>
      </c>
      <c r="B37" t="s">
        <v>762</v>
      </c>
      <c r="C37" t="s">
        <v>832</v>
      </c>
      <c r="D37" t="s">
        <v>833</v>
      </c>
    </row>
    <row r="38" spans="1:4">
      <c r="A38" s="1071">
        <v>37</v>
      </c>
      <c r="B38" t="s">
        <v>762</v>
      </c>
      <c r="C38" t="s">
        <v>834</v>
      </c>
      <c r="D38" t="s">
        <v>835</v>
      </c>
    </row>
    <row r="39" spans="1:4">
      <c r="A39" s="1071">
        <v>38</v>
      </c>
      <c r="B39" t="s">
        <v>762</v>
      </c>
      <c r="C39" t="s">
        <v>836</v>
      </c>
      <c r="D39" t="s">
        <v>837</v>
      </c>
    </row>
    <row r="40" spans="1:4">
      <c r="A40" s="1071">
        <v>39</v>
      </c>
      <c r="B40" t="s">
        <v>762</v>
      </c>
      <c r="C40" t="s">
        <v>838</v>
      </c>
      <c r="D40" t="s">
        <v>839</v>
      </c>
    </row>
    <row r="41" spans="1:4">
      <c r="A41" s="1071">
        <v>40</v>
      </c>
      <c r="B41" t="s">
        <v>762</v>
      </c>
      <c r="C41" t="s">
        <v>840</v>
      </c>
      <c r="D41" t="s">
        <v>841</v>
      </c>
    </row>
    <row r="42" spans="1:4">
      <c r="A42" s="1071">
        <v>41</v>
      </c>
      <c r="B42" t="s">
        <v>762</v>
      </c>
      <c r="C42" t="s">
        <v>842</v>
      </c>
      <c r="D42" t="s">
        <v>843</v>
      </c>
    </row>
    <row r="43" spans="1:4">
      <c r="A43" s="1071">
        <v>42</v>
      </c>
      <c r="B43" t="s">
        <v>762</v>
      </c>
      <c r="C43" t="s">
        <v>844</v>
      </c>
      <c r="D43" t="s">
        <v>845</v>
      </c>
    </row>
    <row r="44" spans="1:4">
      <c r="A44" s="1071">
        <v>43</v>
      </c>
      <c r="B44" t="s">
        <v>762</v>
      </c>
      <c r="C44" t="s">
        <v>846</v>
      </c>
      <c r="D44" t="s">
        <v>847</v>
      </c>
    </row>
    <row r="45" spans="1:4">
      <c r="A45" s="1071">
        <v>44</v>
      </c>
      <c r="B45" t="s">
        <v>762</v>
      </c>
      <c r="C45" t="s">
        <v>848</v>
      </c>
      <c r="D45" t="s">
        <v>849</v>
      </c>
    </row>
    <row r="46" spans="1:4">
      <c r="A46" s="1071">
        <v>45</v>
      </c>
      <c r="B46" t="s">
        <v>762</v>
      </c>
      <c r="C46" t="s">
        <v>850</v>
      </c>
      <c r="D46" t="s">
        <v>851</v>
      </c>
    </row>
    <row r="47" spans="1:4">
      <c r="A47" s="1071">
        <v>46</v>
      </c>
      <c r="B47" t="s">
        <v>762</v>
      </c>
      <c r="C47" t="s">
        <v>852</v>
      </c>
      <c r="D47" t="s">
        <v>853</v>
      </c>
    </row>
    <row r="48" spans="1:4">
      <c r="A48" s="1071">
        <v>47</v>
      </c>
      <c r="B48" t="s">
        <v>762</v>
      </c>
      <c r="C48" t="s">
        <v>854</v>
      </c>
      <c r="D48" t="s">
        <v>855</v>
      </c>
    </row>
    <row r="49" spans="1:4">
      <c r="A49" s="1071">
        <v>48</v>
      </c>
      <c r="B49" t="s">
        <v>762</v>
      </c>
      <c r="C49" t="s">
        <v>856</v>
      </c>
      <c r="D49" t="s">
        <v>857</v>
      </c>
    </row>
    <row r="50" spans="1:4">
      <c r="A50" s="1071">
        <v>49</v>
      </c>
      <c r="B50" t="s">
        <v>762</v>
      </c>
      <c r="C50" t="s">
        <v>858</v>
      </c>
      <c r="D50" t="s">
        <v>859</v>
      </c>
    </row>
    <row r="51" spans="1:4">
      <c r="A51" s="1071">
        <v>50</v>
      </c>
      <c r="B51" t="s">
        <v>762</v>
      </c>
      <c r="C51" t="s">
        <v>860</v>
      </c>
      <c r="D51" t="s">
        <v>861</v>
      </c>
    </row>
    <row r="52" spans="1:4">
      <c r="A52" s="1071">
        <v>51</v>
      </c>
      <c r="B52" t="s">
        <v>762</v>
      </c>
      <c r="C52" t="s">
        <v>862</v>
      </c>
      <c r="D52" t="s">
        <v>863</v>
      </c>
    </row>
    <row r="53" spans="1:4">
      <c r="A53" s="1071">
        <v>52</v>
      </c>
      <c r="B53" t="s">
        <v>762</v>
      </c>
      <c r="C53" t="s">
        <v>864</v>
      </c>
      <c r="D53" t="s">
        <v>865</v>
      </c>
    </row>
    <row r="54" spans="1:4">
      <c r="A54" s="1071">
        <v>53</v>
      </c>
      <c r="B54" t="s">
        <v>762</v>
      </c>
      <c r="C54" t="s">
        <v>866</v>
      </c>
      <c r="D54" t="s">
        <v>867</v>
      </c>
    </row>
    <row r="55" spans="1:4">
      <c r="A55" s="1071">
        <v>54</v>
      </c>
      <c r="B55" t="s">
        <v>762</v>
      </c>
      <c r="C55" t="s">
        <v>868</v>
      </c>
      <c r="D55" t="s">
        <v>869</v>
      </c>
    </row>
    <row r="56" spans="1:4">
      <c r="A56" s="1071">
        <v>55</v>
      </c>
      <c r="B56" t="s">
        <v>762</v>
      </c>
      <c r="C56" t="s">
        <v>870</v>
      </c>
      <c r="D56" t="s">
        <v>871</v>
      </c>
    </row>
    <row r="57" spans="1:4">
      <c r="A57" s="1071">
        <v>56</v>
      </c>
      <c r="B57" t="s">
        <v>762</v>
      </c>
      <c r="C57" t="s">
        <v>872</v>
      </c>
      <c r="D57" t="s">
        <v>873</v>
      </c>
    </row>
    <row r="58" spans="1:4">
      <c r="A58" s="1071">
        <v>57</v>
      </c>
      <c r="B58" t="s">
        <v>762</v>
      </c>
      <c r="C58" t="s">
        <v>874</v>
      </c>
      <c r="D58" t="s">
        <v>875</v>
      </c>
    </row>
    <row r="59" spans="1:4">
      <c r="A59" s="1071">
        <v>58</v>
      </c>
      <c r="B59" t="s">
        <v>762</v>
      </c>
      <c r="C59" t="s">
        <v>876</v>
      </c>
      <c r="D59" t="s">
        <v>877</v>
      </c>
    </row>
    <row r="60" spans="1:4">
      <c r="A60" s="1071">
        <v>59</v>
      </c>
      <c r="B60" t="s">
        <v>762</v>
      </c>
      <c r="C60" t="s">
        <v>878</v>
      </c>
      <c r="D60" t="s">
        <v>879</v>
      </c>
    </row>
    <row r="61" spans="1:4">
      <c r="A61" s="1071">
        <v>60</v>
      </c>
      <c r="B61" t="s">
        <v>762</v>
      </c>
      <c r="C61" t="s">
        <v>880</v>
      </c>
      <c r="D61" t="s">
        <v>881</v>
      </c>
    </row>
    <row r="62" spans="1:4">
      <c r="A62" s="1071">
        <v>61</v>
      </c>
      <c r="B62" t="s">
        <v>762</v>
      </c>
      <c r="C62" t="s">
        <v>882</v>
      </c>
      <c r="D62" t="s">
        <v>883</v>
      </c>
    </row>
    <row r="63" spans="1:4">
      <c r="A63" s="1071">
        <v>62</v>
      </c>
      <c r="B63" t="s">
        <v>762</v>
      </c>
      <c r="C63" t="s">
        <v>884</v>
      </c>
      <c r="D63" t="s">
        <v>885</v>
      </c>
    </row>
    <row r="64" spans="1:4">
      <c r="A64" s="1071">
        <v>63</v>
      </c>
      <c r="B64" t="s">
        <v>762</v>
      </c>
      <c r="C64" t="s">
        <v>886</v>
      </c>
      <c r="D64" t="s">
        <v>887</v>
      </c>
    </row>
    <row r="65" spans="1:4">
      <c r="A65" s="1071">
        <v>64</v>
      </c>
      <c r="B65" t="s">
        <v>762</v>
      </c>
      <c r="C65" t="s">
        <v>888</v>
      </c>
      <c r="D65" t="s">
        <v>889</v>
      </c>
    </row>
    <row r="66" spans="1:4">
      <c r="A66" s="1071">
        <v>65</v>
      </c>
      <c r="B66" t="s">
        <v>762</v>
      </c>
      <c r="C66" t="s">
        <v>890</v>
      </c>
      <c r="D66" t="s">
        <v>891</v>
      </c>
    </row>
    <row r="67" spans="1:4">
      <c r="A67" s="1071">
        <v>66</v>
      </c>
      <c r="B67" t="s">
        <v>762</v>
      </c>
      <c r="C67" t="s">
        <v>892</v>
      </c>
      <c r="D67" t="s">
        <v>893</v>
      </c>
    </row>
    <row r="68" spans="1:4">
      <c r="A68" s="1071">
        <v>67</v>
      </c>
      <c r="B68" t="s">
        <v>762</v>
      </c>
      <c r="C68" t="s">
        <v>894</v>
      </c>
      <c r="D68" t="s">
        <v>895</v>
      </c>
    </row>
    <row r="69" spans="1:4">
      <c r="A69" s="1071">
        <v>68</v>
      </c>
      <c r="B69" t="s">
        <v>762</v>
      </c>
      <c r="C69" t="s">
        <v>896</v>
      </c>
      <c r="D69" t="s">
        <v>897</v>
      </c>
    </row>
    <row r="70" spans="1:4">
      <c r="A70" s="1071">
        <v>69</v>
      </c>
      <c r="B70" t="s">
        <v>762</v>
      </c>
      <c r="C70" t="s">
        <v>898</v>
      </c>
      <c r="D70" t="s">
        <v>899</v>
      </c>
    </row>
    <row r="71" spans="1:4">
      <c r="A71" s="1071">
        <v>70</v>
      </c>
      <c r="B71" t="s">
        <v>762</v>
      </c>
      <c r="C71" t="s">
        <v>900</v>
      </c>
      <c r="D71" t="s">
        <v>901</v>
      </c>
    </row>
    <row r="72" spans="1:4">
      <c r="A72" s="1071">
        <v>71</v>
      </c>
      <c r="B72" t="s">
        <v>762</v>
      </c>
      <c r="C72" t="s">
        <v>902</v>
      </c>
      <c r="D72" t="s">
        <v>903</v>
      </c>
    </row>
    <row r="73" spans="1:4">
      <c r="A73" s="1071">
        <v>72</v>
      </c>
      <c r="B73" t="s">
        <v>762</v>
      </c>
      <c r="C73" t="s">
        <v>904</v>
      </c>
      <c r="D73" t="s">
        <v>905</v>
      </c>
    </row>
    <row r="74" spans="1:4">
      <c r="A74" s="1071">
        <v>73</v>
      </c>
      <c r="B74" t="s">
        <v>762</v>
      </c>
      <c r="C74" t="s">
        <v>906</v>
      </c>
      <c r="D74" t="s">
        <v>907</v>
      </c>
    </row>
    <row r="75" spans="1:4">
      <c r="A75" s="1071">
        <v>74</v>
      </c>
      <c r="B75" t="s">
        <v>762</v>
      </c>
      <c r="C75" t="s">
        <v>908</v>
      </c>
      <c r="D75" t="s">
        <v>909</v>
      </c>
    </row>
    <row r="76" spans="1:4">
      <c r="A76" s="1071">
        <v>75</v>
      </c>
      <c r="B76" t="s">
        <v>762</v>
      </c>
      <c r="C76" t="s">
        <v>910</v>
      </c>
      <c r="D76" t="s">
        <v>911</v>
      </c>
    </row>
    <row r="77" spans="1:4">
      <c r="A77" s="1071">
        <v>76</v>
      </c>
      <c r="B77" t="s">
        <v>762</v>
      </c>
      <c r="C77" t="s">
        <v>912</v>
      </c>
      <c r="D77" t="s">
        <v>913</v>
      </c>
    </row>
    <row r="78" spans="1:4">
      <c r="A78" s="1071">
        <v>77</v>
      </c>
      <c r="B78" t="s">
        <v>762</v>
      </c>
      <c r="C78" t="s">
        <v>914</v>
      </c>
      <c r="D78" t="s">
        <v>915</v>
      </c>
    </row>
    <row r="79" spans="1:4">
      <c r="A79" s="1071">
        <v>78</v>
      </c>
      <c r="B79" t="s">
        <v>762</v>
      </c>
      <c r="C79" t="s">
        <v>916</v>
      </c>
      <c r="D79" t="s">
        <v>917</v>
      </c>
    </row>
    <row r="80" spans="1:4">
      <c r="A80" s="1071">
        <v>79</v>
      </c>
      <c r="B80" t="s">
        <v>762</v>
      </c>
      <c r="C80" t="s">
        <v>918</v>
      </c>
      <c r="D80" t="s">
        <v>919</v>
      </c>
    </row>
    <row r="81" spans="1:4">
      <c r="A81" s="1071">
        <v>80</v>
      </c>
      <c r="B81" t="s">
        <v>762</v>
      </c>
      <c r="C81" t="s">
        <v>920</v>
      </c>
      <c r="D81" t="s">
        <v>921</v>
      </c>
    </row>
    <row r="82" spans="1:4">
      <c r="A82" s="1071">
        <v>81</v>
      </c>
      <c r="B82" t="s">
        <v>762</v>
      </c>
      <c r="C82" t="s">
        <v>922</v>
      </c>
      <c r="D82" t="s">
        <v>923</v>
      </c>
    </row>
    <row r="83" spans="1:4">
      <c r="A83" s="1071">
        <v>82</v>
      </c>
      <c r="B83" t="s">
        <v>762</v>
      </c>
      <c r="C83" t="s">
        <v>924</v>
      </c>
      <c r="D83" t="s">
        <v>925</v>
      </c>
    </row>
    <row r="84" spans="1:4">
      <c r="A84" s="1071">
        <v>83</v>
      </c>
      <c r="B84" t="s">
        <v>762</v>
      </c>
      <c r="C84" t="s">
        <v>926</v>
      </c>
      <c r="D84" t="s">
        <v>927</v>
      </c>
    </row>
    <row r="85" spans="1:4">
      <c r="A85" s="1071">
        <v>84</v>
      </c>
      <c r="B85" t="s">
        <v>762</v>
      </c>
      <c r="C85" t="s">
        <v>928</v>
      </c>
      <c r="D85" t="s">
        <v>929</v>
      </c>
    </row>
    <row r="86" spans="1:4">
      <c r="A86" s="1071">
        <v>85</v>
      </c>
      <c r="B86" t="s">
        <v>762</v>
      </c>
      <c r="C86" t="s">
        <v>930</v>
      </c>
      <c r="D86" t="s">
        <v>931</v>
      </c>
    </row>
    <row r="87" spans="1:4">
      <c r="A87" s="1071">
        <v>86</v>
      </c>
      <c r="B87" t="s">
        <v>762</v>
      </c>
      <c r="C87" t="s">
        <v>932</v>
      </c>
      <c r="D87" t="s">
        <v>933</v>
      </c>
    </row>
    <row r="88" spans="1:4">
      <c r="A88" s="1071">
        <v>87</v>
      </c>
      <c r="B88" t="s">
        <v>762</v>
      </c>
      <c r="C88" t="s">
        <v>934</v>
      </c>
      <c r="D88" t="s">
        <v>935</v>
      </c>
    </row>
    <row r="89" spans="1:4">
      <c r="A89" s="1071">
        <v>88</v>
      </c>
      <c r="B89" t="s">
        <v>762</v>
      </c>
      <c r="C89" t="s">
        <v>936</v>
      </c>
      <c r="D89" t="s">
        <v>937</v>
      </c>
    </row>
    <row r="90" spans="1:4">
      <c r="A90" s="1071">
        <v>89</v>
      </c>
      <c r="B90" t="s">
        <v>762</v>
      </c>
      <c r="C90" t="s">
        <v>938</v>
      </c>
      <c r="D90" t="s">
        <v>939</v>
      </c>
    </row>
    <row r="91" spans="1:4">
      <c r="A91" s="1071">
        <v>90</v>
      </c>
      <c r="B91" t="s">
        <v>762</v>
      </c>
      <c r="C91" t="s">
        <v>940</v>
      </c>
      <c r="D91" t="s">
        <v>941</v>
      </c>
    </row>
    <row r="92" spans="1:4">
      <c r="A92" s="1071">
        <v>91</v>
      </c>
      <c r="B92" t="s">
        <v>762</v>
      </c>
      <c r="C92" t="s">
        <v>942</v>
      </c>
      <c r="D92" t="s">
        <v>943</v>
      </c>
    </row>
    <row r="93" spans="1:4">
      <c r="A93" s="1071">
        <v>92</v>
      </c>
      <c r="B93" t="s">
        <v>762</v>
      </c>
      <c r="C93" t="s">
        <v>944</v>
      </c>
      <c r="D93" t="s">
        <v>945</v>
      </c>
    </row>
    <row r="94" spans="1:4">
      <c r="A94" s="1071">
        <v>93</v>
      </c>
      <c r="B94" t="s">
        <v>762</v>
      </c>
      <c r="C94" t="s">
        <v>946</v>
      </c>
      <c r="D94" t="s">
        <v>947</v>
      </c>
    </row>
    <row r="95" spans="1:4">
      <c r="A95" s="1071">
        <v>94</v>
      </c>
      <c r="B95" t="s">
        <v>762</v>
      </c>
      <c r="C95" t="s">
        <v>948</v>
      </c>
      <c r="D95" t="s">
        <v>949</v>
      </c>
    </row>
    <row r="96" spans="1:4">
      <c r="A96" s="1071">
        <v>95</v>
      </c>
      <c r="B96" t="s">
        <v>762</v>
      </c>
      <c r="C96" t="s">
        <v>950</v>
      </c>
      <c r="D96" t="s">
        <v>951</v>
      </c>
    </row>
    <row r="97" spans="1:4">
      <c r="A97" s="1071">
        <v>96</v>
      </c>
      <c r="B97" t="s">
        <v>762</v>
      </c>
      <c r="C97" t="s">
        <v>952</v>
      </c>
      <c r="D97" t="s">
        <v>953</v>
      </c>
    </row>
    <row r="98" spans="1:4">
      <c r="A98" s="1071">
        <v>97</v>
      </c>
      <c r="B98" t="s">
        <v>762</v>
      </c>
      <c r="C98" t="s">
        <v>954</v>
      </c>
      <c r="D98" t="s">
        <v>955</v>
      </c>
    </row>
    <row r="99" spans="1:4">
      <c r="A99" s="1071">
        <v>98</v>
      </c>
      <c r="B99" t="s">
        <v>762</v>
      </c>
      <c r="C99" t="s">
        <v>956</v>
      </c>
      <c r="D99" t="s">
        <v>957</v>
      </c>
    </row>
    <row r="100" spans="1:4">
      <c r="A100" s="1071">
        <v>99</v>
      </c>
      <c r="B100" t="s">
        <v>762</v>
      </c>
      <c r="C100" t="s">
        <v>958</v>
      </c>
      <c r="D100" t="s">
        <v>959</v>
      </c>
    </row>
    <row r="101" spans="1:4">
      <c r="A101" s="1071">
        <v>100</v>
      </c>
      <c r="B101" t="s">
        <v>762</v>
      </c>
      <c r="C101" t="s">
        <v>960</v>
      </c>
      <c r="D101" t="s">
        <v>961</v>
      </c>
    </row>
    <row r="102" spans="1:4">
      <c r="A102" s="1071">
        <v>101</v>
      </c>
      <c r="B102" t="s">
        <v>762</v>
      </c>
      <c r="C102" t="s">
        <v>962</v>
      </c>
      <c r="D102" t="s">
        <v>963</v>
      </c>
    </row>
    <row r="103" spans="1:4">
      <c r="A103" s="1071">
        <v>102</v>
      </c>
      <c r="B103" t="s">
        <v>762</v>
      </c>
      <c r="C103" t="s">
        <v>964</v>
      </c>
      <c r="D103" t="s">
        <v>965</v>
      </c>
    </row>
    <row r="104" spans="1:4">
      <c r="A104" s="1071">
        <v>103</v>
      </c>
      <c r="B104" t="s">
        <v>762</v>
      </c>
      <c r="C104" t="s">
        <v>966</v>
      </c>
      <c r="D104" t="s">
        <v>967</v>
      </c>
    </row>
    <row r="105" spans="1:4">
      <c r="A105" s="1071">
        <v>104</v>
      </c>
      <c r="B105" t="s">
        <v>762</v>
      </c>
      <c r="C105" t="s">
        <v>968</v>
      </c>
      <c r="D105" t="s">
        <v>969</v>
      </c>
    </row>
    <row r="106" spans="1:4">
      <c r="A106" s="1071">
        <v>105</v>
      </c>
      <c r="B106" t="s">
        <v>762</v>
      </c>
      <c r="C106" t="s">
        <v>970</v>
      </c>
      <c r="D106" t="s">
        <v>971</v>
      </c>
    </row>
    <row r="107" spans="1:4">
      <c r="A107" s="1071">
        <v>106</v>
      </c>
      <c r="B107" t="s">
        <v>762</v>
      </c>
      <c r="C107" t="s">
        <v>972</v>
      </c>
      <c r="D107" t="s">
        <v>973</v>
      </c>
    </row>
    <row r="108" spans="1:4">
      <c r="A108" s="1071">
        <v>107</v>
      </c>
      <c r="B108" t="s">
        <v>762</v>
      </c>
      <c r="C108" t="s">
        <v>974</v>
      </c>
      <c r="D108" t="s">
        <v>975</v>
      </c>
    </row>
    <row r="109" spans="1:4">
      <c r="A109" s="1071">
        <v>108</v>
      </c>
      <c r="B109" t="s">
        <v>762</v>
      </c>
      <c r="C109" t="s">
        <v>976</v>
      </c>
      <c r="D109" t="s">
        <v>977</v>
      </c>
    </row>
    <row r="110" spans="1:4">
      <c r="A110" s="1071">
        <v>109</v>
      </c>
      <c r="B110" t="s">
        <v>762</v>
      </c>
      <c r="C110" t="s">
        <v>978</v>
      </c>
      <c r="D110" t="s">
        <v>979</v>
      </c>
    </row>
    <row r="111" spans="1:4">
      <c r="A111" s="1071">
        <v>110</v>
      </c>
      <c r="B111" t="s">
        <v>762</v>
      </c>
      <c r="C111" t="s">
        <v>980</v>
      </c>
      <c r="D111" t="s">
        <v>981</v>
      </c>
    </row>
    <row r="112" spans="1:4">
      <c r="A112" s="1071">
        <v>111</v>
      </c>
      <c r="B112" t="s">
        <v>762</v>
      </c>
      <c r="C112" t="s">
        <v>982</v>
      </c>
      <c r="D112" t="s">
        <v>983</v>
      </c>
    </row>
    <row r="113" spans="1:4">
      <c r="A113" s="1071">
        <v>112</v>
      </c>
      <c r="B113" t="s">
        <v>762</v>
      </c>
      <c r="C113" t="s">
        <v>984</v>
      </c>
      <c r="D113" t="s">
        <v>985</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625" defaultRowHeight="13.8"/>
  <cols>
    <col min="1" max="1" width="3.75" style="560" hidden="1" customWidth="1"/>
    <col min="2" max="4" width="3.75" style="554" hidden="1" customWidth="1"/>
    <col min="5" max="5" width="3.75" style="500" customWidth="1"/>
    <col min="6" max="6" width="9.75" style="493" customWidth="1"/>
    <col min="7" max="7" width="37.75" style="493" customWidth="1"/>
    <col min="8" max="8" width="66.875" style="493" customWidth="1"/>
    <col min="9" max="9" width="115.75" style="493" customWidth="1"/>
    <col min="10" max="11" width="10.625" style="554"/>
    <col min="12" max="12" width="11.125" style="554" customWidth="1"/>
    <col min="13" max="14" width="10.625" style="554"/>
    <col min="15" max="16384" width="10.625" style="493"/>
  </cols>
  <sheetData>
    <row r="1" spans="1:14" ht="3.15" customHeight="1">
      <c r="A1" s="560" t="s">
        <v>92</v>
      </c>
    </row>
    <row r="2" spans="1:14" ht="22.2">
      <c r="F2" s="1273" t="s">
        <v>470</v>
      </c>
      <c r="G2" s="1274"/>
      <c r="H2" s="1275"/>
      <c r="I2" s="609"/>
    </row>
    <row r="3" spans="1:14" ht="3.15" customHeight="1"/>
    <row r="4" spans="1:14" s="539" customFormat="1" ht="11.4">
      <c r="A4" s="559"/>
      <c r="B4" s="559"/>
      <c r="C4" s="559"/>
      <c r="D4" s="559"/>
      <c r="F4" s="1227" t="s">
        <v>445</v>
      </c>
      <c r="G4" s="1227"/>
      <c r="H4" s="1227"/>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15" customHeight="1">
      <c r="A6" s="559"/>
      <c r="B6" s="559"/>
      <c r="C6" s="559"/>
      <c r="D6" s="559"/>
      <c r="F6" s="576" t="s">
        <v>92</v>
      </c>
      <c r="G6" s="578">
        <v>2</v>
      </c>
      <c r="H6" s="579">
        <v>3</v>
      </c>
      <c r="I6" s="577">
        <v>4</v>
      </c>
      <c r="J6" s="559">
        <v>4</v>
      </c>
      <c r="K6" s="559"/>
      <c r="L6" s="559"/>
      <c r="M6" s="559"/>
      <c r="N6" s="559"/>
    </row>
    <row r="7" spans="1:14" s="539" customFormat="1" ht="18.600000000000001">
      <c r="A7" s="559"/>
      <c r="B7" s="559"/>
      <c r="C7" s="559"/>
      <c r="D7" s="559"/>
      <c r="F7" s="585">
        <v>1</v>
      </c>
      <c r="G7" s="601" t="s">
        <v>471</v>
      </c>
      <c r="H7" s="573" t="str">
        <f>IF(dateCh="","",dateCh)</f>
        <v>30.08.2021</v>
      </c>
      <c r="I7" s="550" t="s">
        <v>472</v>
      </c>
      <c r="J7" s="584"/>
      <c r="K7" s="559"/>
      <c r="L7" s="559"/>
      <c r="M7" s="559"/>
      <c r="N7" s="559"/>
    </row>
    <row r="8" spans="1:14" s="539" customFormat="1" ht="45.6">
      <c r="A8" s="1277">
        <v>1</v>
      </c>
      <c r="B8" s="559"/>
      <c r="C8" s="559"/>
      <c r="D8" s="559"/>
      <c r="F8" s="585" t="str">
        <f>"2." &amp;mergeValue(A8)</f>
        <v>2.1</v>
      </c>
      <c r="G8" s="601" t="s">
        <v>473</v>
      </c>
      <c r="H8" s="573"/>
      <c r="I8" s="550" t="s">
        <v>568</v>
      </c>
      <c r="J8" s="584"/>
      <c r="K8" s="559"/>
      <c r="L8" s="559"/>
      <c r="M8" s="559"/>
      <c r="N8" s="559"/>
    </row>
    <row r="9" spans="1:14" s="539" customFormat="1" ht="22.8">
      <c r="A9" s="1277"/>
      <c r="B9" s="559"/>
      <c r="C9" s="559"/>
      <c r="D9" s="559"/>
      <c r="F9" s="585" t="str">
        <f>"3." &amp;mergeValue(A9)</f>
        <v>3.1</v>
      </c>
      <c r="G9" s="601" t="s">
        <v>474</v>
      </c>
      <c r="H9" s="573"/>
      <c r="I9" s="550" t="s">
        <v>566</v>
      </c>
      <c r="J9" s="584"/>
      <c r="K9" s="559"/>
      <c r="L9" s="559"/>
      <c r="M9" s="559"/>
      <c r="N9" s="559"/>
    </row>
    <row r="10" spans="1:14" s="539" customFormat="1" ht="22.8">
      <c r="A10" s="1277"/>
      <c r="B10" s="559"/>
      <c r="C10" s="559"/>
      <c r="D10" s="559"/>
      <c r="F10" s="585" t="str">
        <f>"4."&amp;mergeValue(A10)</f>
        <v>4.1</v>
      </c>
      <c r="G10" s="601" t="s">
        <v>475</v>
      </c>
      <c r="H10" s="574" t="s">
        <v>449</v>
      </c>
      <c r="I10" s="550"/>
      <c r="J10" s="584"/>
      <c r="K10" s="559"/>
      <c r="L10" s="559"/>
      <c r="M10" s="559"/>
      <c r="N10" s="559"/>
    </row>
    <row r="11" spans="1:14" s="539" customFormat="1" ht="18.600000000000001">
      <c r="A11" s="1277"/>
      <c r="B11" s="1277">
        <v>1</v>
      </c>
      <c r="C11" s="592"/>
      <c r="D11" s="592"/>
      <c r="F11" s="585" t="str">
        <f>"4."&amp;mergeValue(A11) &amp;"."&amp;mergeValue(B11)</f>
        <v>4.1.1</v>
      </c>
      <c r="G11" s="580" t="s">
        <v>570</v>
      </c>
      <c r="H11" s="573" t="str">
        <f>IF(region_name="","",region_name)</f>
        <v>г.Санкт-Петербург</v>
      </c>
      <c r="I11" s="550" t="s">
        <v>478</v>
      </c>
      <c r="J11" s="584"/>
      <c r="K11" s="559"/>
      <c r="L11" s="559"/>
      <c r="M11" s="559"/>
      <c r="N11" s="559"/>
    </row>
    <row r="12" spans="1:14" s="539" customFormat="1" ht="22.8">
      <c r="A12" s="1277"/>
      <c r="B12" s="1277"/>
      <c r="C12" s="1277">
        <v>1</v>
      </c>
      <c r="D12" s="592"/>
      <c r="F12" s="585" t="str">
        <f>"4."&amp;mergeValue(A12) &amp;"."&amp;mergeValue(B12)&amp;"."&amp;mergeValue(C12)</f>
        <v>4.1.1.1</v>
      </c>
      <c r="G12" s="591" t="s">
        <v>476</v>
      </c>
      <c r="H12" s="573"/>
      <c r="I12" s="550" t="s">
        <v>479</v>
      </c>
      <c r="J12" s="584"/>
      <c r="K12" s="559"/>
      <c r="L12" s="559"/>
      <c r="M12" s="559"/>
      <c r="N12" s="559"/>
    </row>
    <row r="13" spans="1:14" s="539" customFormat="1" ht="39.15" customHeight="1">
      <c r="A13" s="1277"/>
      <c r="B13" s="1277"/>
      <c r="C13" s="1277"/>
      <c r="D13" s="592">
        <v>1</v>
      </c>
      <c r="F13" s="585" t="str">
        <f>"4."&amp;mergeValue(A13) &amp;"."&amp;mergeValue(B13)&amp;"."&amp;mergeValue(C13)&amp;"."&amp;mergeValue(D13)</f>
        <v>4.1.1.1.1</v>
      </c>
      <c r="G13" s="602" t="s">
        <v>477</v>
      </c>
      <c r="H13" s="573"/>
      <c r="I13" s="1278" t="s">
        <v>569</v>
      </c>
      <c r="J13" s="584"/>
      <c r="K13" s="559"/>
      <c r="L13" s="559"/>
      <c r="M13" s="559"/>
      <c r="N13" s="559"/>
    </row>
    <row r="14" spans="1:14" s="539" customFormat="1" ht="18.600000000000001">
      <c r="A14" s="1277"/>
      <c r="B14" s="1277"/>
      <c r="C14" s="1277"/>
      <c r="D14" s="592"/>
      <c r="F14" s="588"/>
      <c r="G14" s="520" t="s">
        <v>4</v>
      </c>
      <c r="H14" s="593"/>
      <c r="I14" s="1278"/>
      <c r="J14" s="584"/>
      <c r="K14" s="559"/>
      <c r="L14" s="559"/>
      <c r="M14" s="559"/>
      <c r="N14" s="559"/>
    </row>
    <row r="15" spans="1:14" s="539" customFormat="1" ht="18.600000000000001">
      <c r="A15" s="1277"/>
      <c r="B15" s="1277"/>
      <c r="C15" s="592"/>
      <c r="D15" s="592"/>
      <c r="F15" s="603"/>
      <c r="G15" s="546" t="s">
        <v>401</v>
      </c>
      <c r="H15" s="604"/>
      <c r="I15" s="605"/>
      <c r="J15" s="584"/>
      <c r="K15" s="559"/>
      <c r="L15" s="559"/>
      <c r="M15" s="559"/>
      <c r="N15" s="559"/>
    </row>
    <row r="16" spans="1:14" s="539" customFormat="1" ht="18.600000000000001">
      <c r="A16" s="1277"/>
      <c r="B16" s="559"/>
      <c r="C16" s="559"/>
      <c r="D16" s="559"/>
      <c r="F16" s="588"/>
      <c r="G16" s="528" t="s">
        <v>483</v>
      </c>
      <c r="H16" s="589"/>
      <c r="I16" s="590"/>
      <c r="J16" s="584"/>
      <c r="K16" s="559"/>
      <c r="L16" s="559"/>
      <c r="M16" s="559"/>
      <c r="N16" s="559"/>
    </row>
    <row r="17" spans="1:14" s="539" customFormat="1" ht="18.600000000000001">
      <c r="A17" s="559"/>
      <c r="B17" s="559"/>
      <c r="C17" s="559"/>
      <c r="D17" s="559"/>
      <c r="F17" s="588"/>
      <c r="G17" s="535" t="s">
        <v>482</v>
      </c>
      <c r="H17" s="589"/>
      <c r="I17" s="590"/>
      <c r="J17" s="584"/>
      <c r="K17" s="559"/>
      <c r="L17" s="559"/>
      <c r="M17" s="559"/>
      <c r="N17" s="559"/>
    </row>
    <row r="18" spans="1:14" s="582" customFormat="1" ht="3.15"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571</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25" defaultRowHeight="11.4"/>
  <cols>
    <col min="1" max="1" width="3.75" style="40" customWidth="1"/>
    <col min="2" max="2" width="90.75" style="40" customWidth="1"/>
    <col min="3" max="16384" width="9.125" style="40"/>
  </cols>
  <sheetData>
    <row r="1" spans="2:4">
      <c r="B1" s="48" t="s">
        <v>59</v>
      </c>
    </row>
    <row r="2" spans="2:4" ht="91.2">
      <c r="B2" s="50" t="s">
        <v>480</v>
      </c>
    </row>
    <row r="3" spans="2:4" ht="68.400000000000006">
      <c r="B3" s="50" t="s">
        <v>389</v>
      </c>
    </row>
    <row r="4" spans="2:4" ht="34.200000000000003">
      <c r="B4" s="50" t="s">
        <v>577</v>
      </c>
    </row>
    <row r="5" spans="2:4">
      <c r="B5" s="50" t="s">
        <v>222</v>
      </c>
    </row>
    <row r="6" spans="2:4" ht="22.8">
      <c r="B6" s="50" t="s">
        <v>266</v>
      </c>
    </row>
    <row r="7" spans="2:4" ht="22.8">
      <c r="B7" s="50" t="s">
        <v>267</v>
      </c>
    </row>
    <row r="8" spans="2:4" ht="22.8">
      <c r="B8" s="50" t="s">
        <v>268</v>
      </c>
    </row>
    <row r="9" spans="2:4" ht="22.8">
      <c r="B9" s="50" t="s">
        <v>481</v>
      </c>
    </row>
    <row r="10" spans="2:4" ht="57">
      <c r="B10" s="50" t="s">
        <v>672</v>
      </c>
    </row>
    <row r="11" spans="2:4" ht="26.4">
      <c r="B11" s="214" t="s">
        <v>387</v>
      </c>
    </row>
    <row r="12" spans="2:4">
      <c r="B12" s="48" t="s">
        <v>181</v>
      </c>
    </row>
    <row r="13" spans="2:4" ht="34.200000000000003">
      <c r="B13" s="50" t="s">
        <v>197</v>
      </c>
    </row>
    <row r="14" spans="2:4" ht="68.400000000000006">
      <c r="B14" s="50" t="s">
        <v>250</v>
      </c>
    </row>
    <row r="15" spans="2:4" ht="22.8">
      <c r="B15" s="50" t="s">
        <v>230</v>
      </c>
    </row>
    <row r="16" spans="2:4">
      <c r="B16" s="48" t="s">
        <v>206</v>
      </c>
      <c r="D16" s="88"/>
    </row>
    <row r="17" spans="1:2" ht="34.200000000000003">
      <c r="B17" s="50" t="s">
        <v>264</v>
      </c>
    </row>
    <row r="18" spans="1:2" ht="34.200000000000003">
      <c r="B18" s="50" t="s">
        <v>265</v>
      </c>
    </row>
    <row r="19" spans="1:2">
      <c r="B19" s="50" t="s">
        <v>251</v>
      </c>
    </row>
    <row r="20" spans="1:2" ht="34.200000000000003">
      <c r="B20" s="50" t="s">
        <v>292</v>
      </c>
    </row>
    <row r="21" spans="1:2">
      <c r="B21" s="48" t="s">
        <v>219</v>
      </c>
    </row>
    <row r="22" spans="1:2">
      <c r="B22" s="50" t="s">
        <v>221</v>
      </c>
    </row>
    <row r="24" spans="1:2" ht="22.8">
      <c r="B24" s="216" t="s">
        <v>370</v>
      </c>
    </row>
    <row r="26" spans="1:2">
      <c r="B26" s="48" t="s">
        <v>331</v>
      </c>
    </row>
    <row r="27" spans="1:2" ht="22.8">
      <c r="B27" s="215" t="s">
        <v>458</v>
      </c>
    </row>
    <row r="28" spans="1:2" ht="57">
      <c r="B28" s="215" t="s">
        <v>457</v>
      </c>
    </row>
    <row r="29" spans="1:2">
      <c r="B29" s="291" t="s">
        <v>388</v>
      </c>
    </row>
    <row r="30" spans="1:2" ht="22.8">
      <c r="B30" s="215" t="s">
        <v>576</v>
      </c>
    </row>
    <row r="32" spans="1:2">
      <c r="A32" s="273"/>
      <c r="B32" s="274" t="s">
        <v>431</v>
      </c>
    </row>
    <row r="33" spans="1:2" ht="14.4">
      <c r="A33" s="275">
        <v>1</v>
      </c>
      <c r="B33" s="276" t="s">
        <v>432</v>
      </c>
    </row>
    <row r="34" spans="1:2" ht="14.4">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4"/>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4"/>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25" defaultRowHeight="11.4"/>
  <cols>
    <col min="1" max="16384" width="9.1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4"/>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4"/>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625" defaultRowHeight="13.8"/>
  <cols>
    <col min="1" max="6" width="10.625" style="554" hidden="1" customWidth="1"/>
    <col min="7" max="8" width="9.125" style="560" hidden="1" customWidth="1"/>
    <col min="9" max="9" width="3.75" style="501" customWidth="1"/>
    <col min="10" max="11" width="3.75" style="500" customWidth="1"/>
    <col min="12" max="12" width="12.75" style="493" customWidth="1"/>
    <col min="13" max="13" width="44.75" style="493" customWidth="1"/>
    <col min="14" max="14" width="1.75" style="493" hidden="1" customWidth="1"/>
    <col min="15" max="15" width="29.75" style="493" hidden="1" customWidth="1"/>
    <col min="16" max="17" width="23.75" style="493" hidden="1" customWidth="1"/>
    <col min="18" max="18" width="11.75" style="493" customWidth="1"/>
    <col min="19" max="19" width="3.75" style="493" customWidth="1"/>
    <col min="20" max="20" width="11.75" style="493" customWidth="1"/>
    <col min="21" max="21" width="8.625" style="493" hidden="1" customWidth="1"/>
    <col min="22" max="22" width="4.75" style="493" customWidth="1"/>
    <col min="23" max="23" width="115.75" style="493" customWidth="1"/>
    <col min="24" max="25" width="10.625" style="554"/>
    <col min="26" max="26" width="11.125" style="554" customWidth="1"/>
    <col min="27" max="28" width="10.625" style="554"/>
    <col min="29" max="16384" width="10.625" style="493"/>
  </cols>
  <sheetData>
    <row r="1" spans="1:28" hidden="1">
      <c r="Q1" s="552"/>
      <c r="R1" s="552"/>
    </row>
    <row r="2" spans="1:28" hidden="1">
      <c r="U2" s="552"/>
    </row>
    <row r="3" spans="1:28" hidden="1"/>
    <row r="4" spans="1:28" ht="3.15" customHeight="1">
      <c r="J4" s="499"/>
      <c r="K4" s="499"/>
      <c r="L4" s="494"/>
      <c r="M4" s="494"/>
      <c r="N4" s="494"/>
      <c r="O4" s="502"/>
      <c r="P4" s="502"/>
      <c r="Q4" s="502"/>
      <c r="R4" s="502"/>
      <c r="S4" s="502"/>
      <c r="T4" s="502"/>
      <c r="U4" s="502"/>
    </row>
    <row r="5" spans="1:28" ht="26.1" customHeight="1">
      <c r="J5" s="499"/>
      <c r="K5" s="499"/>
      <c r="L5" s="1294" t="s">
        <v>717</v>
      </c>
      <c r="M5" s="1294"/>
      <c r="N5" s="1294"/>
      <c r="O5" s="1294"/>
      <c r="P5" s="1294"/>
      <c r="Q5" s="1294"/>
      <c r="R5" s="1294"/>
      <c r="S5" s="1294"/>
      <c r="T5" s="1294"/>
      <c r="U5" s="633"/>
    </row>
    <row r="6" spans="1:28" ht="3.15" customHeight="1">
      <c r="J6" s="499"/>
      <c r="K6" s="499"/>
      <c r="L6" s="494"/>
      <c r="M6" s="494"/>
      <c r="N6" s="494"/>
      <c r="O6" s="498"/>
      <c r="P6" s="498"/>
      <c r="Q6" s="498"/>
      <c r="R6" s="498"/>
      <c r="S6" s="498"/>
      <c r="T6" s="498"/>
      <c r="U6" s="498"/>
      <c r="V6" s="502"/>
    </row>
    <row r="7" spans="1:28" s="746" customFormat="1" ht="4.2"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8" s="539" customFormat="1" ht="22.8">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30.08.2021</v>
      </c>
      <c r="P8" s="1301"/>
      <c r="Q8" s="1301"/>
      <c r="R8" s="1301"/>
      <c r="S8" s="1301"/>
      <c r="T8" s="1301"/>
      <c r="U8" s="551"/>
      <c r="V8" s="551"/>
      <c r="W8" s="489"/>
      <c r="X8" s="559"/>
      <c r="Y8" s="559"/>
      <c r="Z8" s="559"/>
      <c r="AA8" s="559"/>
      <c r="AB8" s="559"/>
    </row>
    <row r="9" spans="1:28" s="539" customFormat="1" ht="22.8">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01-13/41186</v>
      </c>
      <c r="P9" s="1301"/>
      <c r="Q9" s="1301"/>
      <c r="R9" s="1301"/>
      <c r="S9" s="1301"/>
      <c r="T9" s="1301"/>
      <c r="U9" s="551"/>
      <c r="V9" s="551"/>
      <c r="W9" s="489"/>
      <c r="X9" s="559"/>
      <c r="Y9" s="559"/>
      <c r="Z9" s="559"/>
      <c r="AA9" s="559"/>
      <c r="AB9" s="559"/>
    </row>
    <row r="10" spans="1:28" s="746" customFormat="1" ht="4.2" hidden="1">
      <c r="A10" s="1121"/>
      <c r="B10" s="1121"/>
      <c r="C10" s="1121"/>
      <c r="D10" s="1121"/>
      <c r="E10" s="1121"/>
      <c r="F10" s="1121"/>
      <c r="G10" s="1121"/>
      <c r="H10" s="1121"/>
      <c r="L10" s="1139"/>
      <c r="M10" s="1046"/>
      <c r="O10" s="1300"/>
      <c r="P10" s="1300"/>
      <c r="Q10" s="1300"/>
      <c r="R10" s="1300"/>
      <c r="S10" s="1300"/>
      <c r="T10" s="1300"/>
      <c r="U10" s="780"/>
      <c r="V10" s="780"/>
      <c r="X10" s="1121"/>
      <c r="Y10" s="1121"/>
      <c r="Z10" s="1121"/>
      <c r="AA10" s="1121"/>
      <c r="AB10" s="1121"/>
    </row>
    <row r="11" spans="1:28" s="539" customFormat="1" ht="11.4" hidden="1">
      <c r="A11" s="559"/>
      <c r="B11" s="559"/>
      <c r="C11" s="559"/>
      <c r="D11" s="559"/>
      <c r="E11" s="559"/>
      <c r="F11" s="559"/>
      <c r="G11" s="559"/>
      <c r="H11" s="559"/>
      <c r="L11" s="1295"/>
      <c r="M11" s="1295"/>
      <c r="N11" s="536"/>
      <c r="O11" s="551"/>
      <c r="P11" s="551"/>
      <c r="Q11" s="551"/>
      <c r="R11" s="551"/>
      <c r="S11" s="551"/>
      <c r="T11" s="551"/>
      <c r="U11" s="557" t="s">
        <v>371</v>
      </c>
      <c r="X11" s="559"/>
      <c r="Y11" s="559"/>
      <c r="Z11" s="559"/>
      <c r="AA11" s="559"/>
      <c r="AB11" s="559"/>
    </row>
    <row r="12" spans="1:28">
      <c r="J12" s="499"/>
      <c r="K12" s="499"/>
      <c r="L12" s="494"/>
      <c r="M12" s="494"/>
      <c r="N12" s="472"/>
      <c r="O12" s="1302"/>
      <c r="P12" s="1302"/>
      <c r="Q12" s="1302"/>
      <c r="R12" s="1302"/>
      <c r="S12" s="1302"/>
      <c r="T12" s="1302"/>
      <c r="U12" s="1302"/>
    </row>
    <row r="13" spans="1:28">
      <c r="J13" s="499"/>
      <c r="K13" s="499"/>
      <c r="L13" s="1227" t="s">
        <v>445</v>
      </c>
      <c r="M13" s="1227"/>
      <c r="N13" s="1227"/>
      <c r="O13" s="1227"/>
      <c r="P13" s="1227"/>
      <c r="Q13" s="1227"/>
      <c r="R13" s="1227"/>
      <c r="S13" s="1227"/>
      <c r="T13" s="1227"/>
      <c r="U13" s="1227"/>
      <c r="V13" s="1227"/>
      <c r="W13" s="1227" t="s">
        <v>446</v>
      </c>
    </row>
    <row r="14" spans="1:28" ht="14.25" customHeight="1">
      <c r="J14" s="499"/>
      <c r="K14" s="499"/>
      <c r="L14" s="1308" t="s">
        <v>91</v>
      </c>
      <c r="M14" s="1308" t="s">
        <v>602</v>
      </c>
      <c r="N14" s="630"/>
      <c r="O14" s="1309" t="s">
        <v>604</v>
      </c>
      <c r="P14" s="1310"/>
      <c r="Q14" s="1310"/>
      <c r="R14" s="1310"/>
      <c r="S14" s="1310"/>
      <c r="T14" s="1311"/>
      <c r="U14" s="1291" t="s">
        <v>339</v>
      </c>
      <c r="V14" s="1305" t="s">
        <v>274</v>
      </c>
      <c r="W14" s="1227"/>
    </row>
    <row r="15" spans="1:28" ht="14.25" customHeight="1">
      <c r="J15" s="499"/>
      <c r="K15" s="499"/>
      <c r="L15" s="1308"/>
      <c r="M15" s="1308"/>
      <c r="N15" s="631"/>
      <c r="O15" s="1314" t="s">
        <v>578</v>
      </c>
      <c r="P15" s="1312" t="s">
        <v>270</v>
      </c>
      <c r="Q15" s="1313"/>
      <c r="R15" s="1288" t="s">
        <v>615</v>
      </c>
      <c r="S15" s="1289"/>
      <c r="T15" s="1290"/>
      <c r="U15" s="1292"/>
      <c r="V15" s="1306"/>
      <c r="W15" s="1227"/>
    </row>
    <row r="16" spans="1:28" ht="33.75" customHeight="1">
      <c r="J16" s="499"/>
      <c r="K16" s="499"/>
      <c r="L16" s="1308"/>
      <c r="M16" s="1308"/>
      <c r="N16" s="632"/>
      <c r="O16" s="1315"/>
      <c r="P16" s="505" t="s">
        <v>579</v>
      </c>
      <c r="Q16" s="505" t="s">
        <v>6</v>
      </c>
      <c r="R16" s="506" t="s">
        <v>273</v>
      </c>
      <c r="S16" s="1303" t="s">
        <v>272</v>
      </c>
      <c r="T16" s="1304"/>
      <c r="U16" s="1293"/>
      <c r="V16" s="1307"/>
      <c r="W16" s="1227"/>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6">
        <f ca="1">OFFSET(S17,0,-1)+1</f>
        <v>7</v>
      </c>
      <c r="T17" s="1296"/>
      <c r="U17" s="617">
        <f ca="1">OFFSET(U17,0,-2)+1</f>
        <v>8</v>
      </c>
      <c r="V17" s="618">
        <f ca="1">OFFSET(V17,0,-1)</f>
        <v>8</v>
      </c>
      <c r="W17" s="617">
        <f ca="1">OFFSET(W17,0,-1)+1</f>
        <v>9</v>
      </c>
    </row>
    <row r="18" spans="1:28" ht="22.8">
      <c r="A18" s="1279">
        <v>1</v>
      </c>
      <c r="B18" s="795"/>
      <c r="C18" s="795"/>
      <c r="D18" s="795"/>
      <c r="E18" s="796"/>
      <c r="F18" s="797"/>
      <c r="G18" s="797"/>
      <c r="H18" s="797"/>
      <c r="I18" s="798"/>
      <c r="J18" s="793"/>
      <c r="K18" s="800"/>
      <c r="L18" s="562">
        <f>mergeValue(A18)</f>
        <v>1</v>
      </c>
      <c r="M18" s="610" t="s">
        <v>19</v>
      </c>
      <c r="N18" s="615"/>
      <c r="O18" s="1280"/>
      <c r="P18" s="1280"/>
      <c r="Q18" s="1280"/>
      <c r="R18" s="1280"/>
      <c r="S18" s="1280"/>
      <c r="T18" s="1280"/>
      <c r="U18" s="1280"/>
      <c r="V18" s="1280"/>
      <c r="W18" s="599" t="s">
        <v>718</v>
      </c>
      <c r="Y18" s="558"/>
      <c r="Z18" s="558" t="str">
        <f t="shared" ref="Z18:Z31" si="0">IF(M18="","",M18 )</f>
        <v>Наименование тарифа</v>
      </c>
      <c r="AA18" s="558"/>
      <c r="AB18" s="558"/>
    </row>
    <row r="19" spans="1:28" ht="34.200000000000003">
      <c r="A19" s="1279"/>
      <c r="B19" s="1279">
        <v>1</v>
      </c>
      <c r="C19" s="795"/>
      <c r="D19" s="795"/>
      <c r="E19" s="797"/>
      <c r="F19" s="797"/>
      <c r="G19" s="797"/>
      <c r="H19" s="797"/>
      <c r="I19" s="792"/>
      <c r="J19" s="791"/>
      <c r="K19" s="794"/>
      <c r="L19" s="562" t="str">
        <f>mergeValue(A19) &amp;"."&amp; mergeValue(B19)</f>
        <v>1.1</v>
      </c>
      <c r="M19" s="516" t="s">
        <v>15</v>
      </c>
      <c r="N19" s="615"/>
      <c r="O19" s="1280"/>
      <c r="P19" s="1280"/>
      <c r="Q19" s="1280"/>
      <c r="R19" s="1280"/>
      <c r="S19" s="1280"/>
      <c r="T19" s="1280"/>
      <c r="U19" s="1280"/>
      <c r="V19" s="1280"/>
      <c r="W19" s="599" t="s">
        <v>459</v>
      </c>
      <c r="Y19" s="558"/>
      <c r="Z19" s="558" t="str">
        <f t="shared" si="0"/>
        <v>Территория действия тарифа</v>
      </c>
      <c r="AA19" s="558"/>
      <c r="AB19" s="558"/>
    </row>
    <row r="20" spans="1:28" ht="22.8">
      <c r="A20" s="1279"/>
      <c r="B20" s="1279"/>
      <c r="C20" s="1279">
        <v>1</v>
      </c>
      <c r="D20" s="795"/>
      <c r="E20" s="797"/>
      <c r="F20" s="797"/>
      <c r="G20" s="797"/>
      <c r="H20" s="797"/>
      <c r="I20" s="799"/>
      <c r="J20" s="791"/>
      <c r="K20" s="794"/>
      <c r="L20" s="562" t="str">
        <f>mergeValue(A20) &amp;"."&amp; mergeValue(B20)&amp;"."&amp; mergeValue(C20)</f>
        <v>1.1.1</v>
      </c>
      <c r="M20" s="517" t="s">
        <v>7</v>
      </c>
      <c r="N20" s="615"/>
      <c r="O20" s="1280"/>
      <c r="P20" s="1280"/>
      <c r="Q20" s="1280"/>
      <c r="R20" s="1280"/>
      <c r="S20" s="1280"/>
      <c r="T20" s="1280"/>
      <c r="U20" s="1280"/>
      <c r="V20" s="1280"/>
      <c r="W20" s="599" t="s">
        <v>600</v>
      </c>
      <c r="Y20" s="558"/>
      <c r="Z20" s="558" t="str">
        <f t="shared" si="0"/>
        <v xml:space="preserve">Наименование системы теплоснабжения </v>
      </c>
      <c r="AA20" s="558"/>
      <c r="AB20" s="558"/>
    </row>
    <row r="21" spans="1:28" ht="22.8">
      <c r="A21" s="1279"/>
      <c r="B21" s="1279"/>
      <c r="C21" s="1279"/>
      <c r="D21" s="1279">
        <v>1</v>
      </c>
      <c r="E21" s="797"/>
      <c r="F21" s="797"/>
      <c r="G21" s="797"/>
      <c r="H21" s="797"/>
      <c r="I21" s="799"/>
      <c r="J21" s="791"/>
      <c r="K21" s="794"/>
      <c r="L21" s="562" t="str">
        <f>mergeValue(A21) &amp;"."&amp; mergeValue(B21)&amp;"."&amp; mergeValue(C21)&amp;"."&amp; mergeValue(D21)</f>
        <v>1.1.1.1</v>
      </c>
      <c r="M21" s="518" t="s">
        <v>21</v>
      </c>
      <c r="N21" s="615"/>
      <c r="O21" s="1280"/>
      <c r="P21" s="1280"/>
      <c r="Q21" s="1280"/>
      <c r="R21" s="1280"/>
      <c r="S21" s="1280"/>
      <c r="T21" s="1280"/>
      <c r="U21" s="1280"/>
      <c r="V21" s="1280"/>
      <c r="W21" s="599" t="s">
        <v>601</v>
      </c>
      <c r="Y21" s="558"/>
      <c r="Z21" s="558" t="str">
        <f t="shared" si="0"/>
        <v xml:space="preserve">Источник тепловой энергии  </v>
      </c>
      <c r="AA21" s="558"/>
      <c r="AB21" s="558"/>
    </row>
    <row r="22" spans="1:28" ht="79.8">
      <c r="A22" s="1279"/>
      <c r="B22" s="1279"/>
      <c r="C22" s="1279"/>
      <c r="D22" s="1279"/>
      <c r="E22" s="1279">
        <v>1</v>
      </c>
      <c r="F22" s="797"/>
      <c r="G22" s="797"/>
      <c r="H22" s="795">
        <v>1</v>
      </c>
      <c r="I22" s="1279">
        <v>1</v>
      </c>
      <c r="J22" s="797"/>
      <c r="K22" s="802"/>
      <c r="L22" s="562" t="str">
        <f>mergeValue(A22) &amp;"."&amp; mergeValue(B22)&amp;"."&amp; mergeValue(C22)&amp;"."&amp; mergeValue(D22)&amp;"."&amp; mergeValue(E22)</f>
        <v>1.1.1.1.1</v>
      </c>
      <c r="M22" s="524" t="s">
        <v>8</v>
      </c>
      <c r="N22" s="615"/>
      <c r="O22" s="1281"/>
      <c r="P22" s="1281"/>
      <c r="Q22" s="1281"/>
      <c r="R22" s="1281"/>
      <c r="S22" s="1281"/>
      <c r="T22" s="1281"/>
      <c r="U22" s="1281"/>
      <c r="V22" s="1281"/>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45.6">
      <c r="A23" s="1279"/>
      <c r="B23" s="1279"/>
      <c r="C23" s="1279"/>
      <c r="D23" s="1279"/>
      <c r="E23" s="1279"/>
      <c r="F23" s="1279">
        <v>1</v>
      </c>
      <c r="G23" s="795"/>
      <c r="H23" s="795"/>
      <c r="I23" s="1279"/>
      <c r="J23" s="1279">
        <v>1</v>
      </c>
      <c r="K23" s="803"/>
      <c r="L23" s="562" t="str">
        <f>mergeValue(A23) &amp;"."&amp; mergeValue(B23)&amp;"."&amp; mergeValue(C23)&amp;"."&amp; mergeValue(D23)&amp;"."&amp; mergeValue(E23)&amp;"."&amp; mergeValue(F23)</f>
        <v>1.1.1.1.1.1</v>
      </c>
      <c r="M23" s="525" t="s">
        <v>9</v>
      </c>
      <c r="N23" s="615"/>
      <c r="O23" s="1282"/>
      <c r="P23" s="1283"/>
      <c r="Q23" s="1283"/>
      <c r="R23" s="1283"/>
      <c r="S23" s="1283"/>
      <c r="T23" s="1283"/>
      <c r="U23" s="1283"/>
      <c r="V23" s="1284"/>
      <c r="W23" s="599" t="s">
        <v>720</v>
      </c>
      <c r="Y23" s="558"/>
      <c r="Z23" s="558" t="str">
        <f t="shared" si="0"/>
        <v>Группа потребителей</v>
      </c>
      <c r="AA23" s="558"/>
      <c r="AB23" s="558"/>
    </row>
    <row r="24" spans="1:28" ht="122.1" customHeight="1">
      <c r="A24" s="1279"/>
      <c r="B24" s="1279"/>
      <c r="C24" s="1279"/>
      <c r="D24" s="1279"/>
      <c r="E24" s="1279"/>
      <c r="F24" s="1279"/>
      <c r="G24" s="795">
        <v>1</v>
      </c>
      <c r="H24" s="795"/>
      <c r="I24" s="1279"/>
      <c r="J24" s="1279"/>
      <c r="K24" s="803">
        <v>1</v>
      </c>
      <c r="L24" s="562" t="str">
        <f>mergeValue(A24) &amp;"."&amp; mergeValue(B24)&amp;"."&amp; mergeValue(C24)&amp;"."&amp; mergeValue(D24)&amp;"."&amp; mergeValue(E24)&amp;"."&amp; mergeValue(F24)&amp;"."&amp; mergeValue(G24)</f>
        <v>1.1.1.1.1.1.1</v>
      </c>
      <c r="M24" s="1088"/>
      <c r="N24" s="615"/>
      <c r="O24" s="532"/>
      <c r="P24" s="532"/>
      <c r="Q24" s="1040"/>
      <c r="R24" s="1285"/>
      <c r="S24" s="1287" t="s">
        <v>83</v>
      </c>
      <c r="T24" s="1286"/>
      <c r="U24" s="1287" t="s">
        <v>84</v>
      </c>
      <c r="V24" s="532"/>
      <c r="W24" s="1297" t="s">
        <v>721</v>
      </c>
      <c r="X24" s="554" t="str">
        <f>strCheckDate(O25:V25)</f>
        <v/>
      </c>
      <c r="Y24" s="558"/>
      <c r="Z24" s="558" t="str">
        <f t="shared" si="0"/>
        <v/>
      </c>
      <c r="AA24" s="558"/>
      <c r="AB24" s="558"/>
    </row>
    <row r="25" spans="1:28" ht="11.4" hidden="1">
      <c r="A25" s="1279"/>
      <c r="B25" s="1279"/>
      <c r="C25" s="1279"/>
      <c r="D25" s="1279"/>
      <c r="E25" s="1279"/>
      <c r="F25" s="1279"/>
      <c r="G25" s="795"/>
      <c r="H25" s="795"/>
      <c r="I25" s="1279"/>
      <c r="J25" s="1279"/>
      <c r="K25" s="803"/>
      <c r="L25" s="569"/>
      <c r="M25" s="615"/>
      <c r="N25" s="615"/>
      <c r="O25" s="532"/>
      <c r="P25" s="532"/>
      <c r="Q25" s="553" t="str">
        <f>R24 &amp; "-" &amp; T24</f>
        <v>-</v>
      </c>
      <c r="R25" s="1286"/>
      <c r="S25" s="1287"/>
      <c r="T25" s="1286"/>
      <c r="U25" s="1287"/>
      <c r="V25" s="532"/>
      <c r="W25" s="1298"/>
      <c r="Y25" s="558"/>
      <c r="Z25" s="558" t="str">
        <f t="shared" si="0"/>
        <v/>
      </c>
      <c r="AA25" s="558"/>
      <c r="AB25" s="558"/>
    </row>
    <row r="26" spans="1:28" ht="15" customHeight="1">
      <c r="A26" s="1279"/>
      <c r="B26" s="1279"/>
      <c r="C26" s="1279"/>
      <c r="D26" s="1279"/>
      <c r="E26" s="1279"/>
      <c r="F26" s="1279"/>
      <c r="G26" s="797"/>
      <c r="H26" s="795"/>
      <c r="I26" s="1279"/>
      <c r="J26" s="1279"/>
      <c r="K26" s="802"/>
      <c r="L26" s="508"/>
      <c r="M26" s="527" t="s">
        <v>24</v>
      </c>
      <c r="N26" s="534"/>
      <c r="O26" s="534"/>
      <c r="P26" s="534"/>
      <c r="Q26" s="534"/>
      <c r="R26" s="534"/>
      <c r="S26" s="534"/>
      <c r="T26" s="534"/>
      <c r="U26" s="534"/>
      <c r="V26" s="530"/>
      <c r="W26" s="1299"/>
      <c r="Y26" s="558"/>
      <c r="Z26" s="558" t="str">
        <f t="shared" si="0"/>
        <v>Добавить вид теплоносителя (параметры теплоносителя)</v>
      </c>
      <c r="AA26" s="558"/>
      <c r="AB26" s="558"/>
    </row>
    <row r="27" spans="1:28" ht="15" customHeight="1">
      <c r="A27" s="1279"/>
      <c r="B27" s="1279"/>
      <c r="C27" s="1279"/>
      <c r="D27" s="1279"/>
      <c r="E27" s="1279"/>
      <c r="F27" s="797"/>
      <c r="G27" s="797"/>
      <c r="H27" s="795"/>
      <c r="I27" s="127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79"/>
      <c r="B28" s="1279"/>
      <c r="C28" s="1279"/>
      <c r="D28" s="127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79"/>
      <c r="B29" s="1279"/>
      <c r="C29" s="127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79"/>
      <c r="B30" s="127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7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4">
      <c r="A33" s="493"/>
      <c r="B33" s="493"/>
      <c r="C33" s="493"/>
      <c r="D33" s="493"/>
      <c r="E33" s="493"/>
      <c r="F33" s="493"/>
      <c r="G33" s="493"/>
      <c r="H33" s="493"/>
      <c r="I33" s="493"/>
      <c r="J33" s="493"/>
      <c r="K33" s="493"/>
      <c r="X33" s="493"/>
      <c r="Y33" s="493"/>
      <c r="Z33" s="493"/>
      <c r="AA33" s="493"/>
      <c r="AB33" s="493"/>
    </row>
    <row r="34" spans="1:28" ht="89.4" customHeight="1">
      <c r="L34" s="1">
        <v>1</v>
      </c>
      <c r="M34" s="1272" t="s">
        <v>722</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4"/>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625" defaultRowHeight="13.8"/>
  <cols>
    <col min="1" max="1" width="3.75" style="207" hidden="1" customWidth="1"/>
    <col min="2" max="4" width="3.75" style="194" hidden="1" customWidth="1"/>
    <col min="5" max="5" width="3.75" style="82" customWidth="1"/>
    <col min="6" max="6" width="9.75" style="35" customWidth="1"/>
    <col min="7" max="7" width="37.75" style="35" customWidth="1"/>
    <col min="8" max="8" width="66.875" style="35" customWidth="1"/>
    <col min="9" max="9" width="115.75" style="35" customWidth="1"/>
    <col min="10" max="11" width="10.625" style="194"/>
    <col min="12" max="12" width="11.125" style="194" customWidth="1"/>
    <col min="13" max="20" width="10.625" style="194"/>
    <col min="21" max="16384" width="10.625" style="35"/>
  </cols>
  <sheetData>
    <row r="1" spans="1:20" ht="3.15" customHeight="1">
      <c r="A1" s="207" t="s">
        <v>48</v>
      </c>
    </row>
    <row r="2" spans="1:20" ht="22.2">
      <c r="F2" s="1273" t="s">
        <v>470</v>
      </c>
      <c r="G2" s="1274"/>
      <c r="H2" s="1275"/>
      <c r="I2" s="407"/>
    </row>
    <row r="3" spans="1:20" ht="3.15" customHeight="1"/>
    <row r="4" spans="1:20" s="182" customFormat="1" ht="11.4">
      <c r="A4" s="206"/>
      <c r="B4" s="206"/>
      <c r="C4" s="206"/>
      <c r="D4" s="206"/>
      <c r="F4" s="1227" t="s">
        <v>445</v>
      </c>
      <c r="G4" s="1227"/>
      <c r="H4" s="1227"/>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15"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600000000000001">
      <c r="A7" s="206"/>
      <c r="B7" s="206"/>
      <c r="C7" s="206"/>
      <c r="D7" s="206"/>
      <c r="F7" s="313">
        <v>1</v>
      </c>
      <c r="G7" s="389" t="s">
        <v>471</v>
      </c>
      <c r="H7" s="297" t="str">
        <f>IF(dateCh="","",dateCh)</f>
        <v>30.08.2021</v>
      </c>
      <c r="I7" s="188" t="s">
        <v>472</v>
      </c>
      <c r="J7" s="312"/>
      <c r="K7" s="206"/>
      <c r="L7" s="206"/>
      <c r="M7" s="206"/>
      <c r="N7" s="206"/>
      <c r="O7" s="206"/>
      <c r="P7" s="206"/>
      <c r="Q7" s="206"/>
      <c r="R7" s="206"/>
      <c r="S7" s="206"/>
      <c r="T7" s="206"/>
    </row>
    <row r="8" spans="1:20" s="182" customFormat="1" ht="45.6">
      <c r="A8" s="1277">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8">
      <c r="A9" s="1277"/>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8">
      <c r="A10" s="1277"/>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600000000000001">
      <c r="A11" s="1277"/>
      <c r="B11" s="1277">
        <v>1</v>
      </c>
      <c r="C11" s="321"/>
      <c r="D11" s="321"/>
      <c r="F11" s="313" t="str">
        <f>"4."&amp;mergeValue(A11) &amp;"."&amp;mergeValue(B11)</f>
        <v>4.1.1</v>
      </c>
      <c r="G11" s="304" t="s">
        <v>570</v>
      </c>
      <c r="H11" s="297" t="str">
        <f>IF(region_name="","",region_name)</f>
        <v>г.Санкт-Петербург</v>
      </c>
      <c r="I11" s="188" t="s">
        <v>478</v>
      </c>
      <c r="J11" s="312"/>
      <c r="K11" s="206"/>
      <c r="L11" s="206"/>
      <c r="M11" s="206"/>
      <c r="N11" s="206"/>
      <c r="O11" s="206"/>
      <c r="P11" s="206"/>
      <c r="Q11" s="206"/>
      <c r="R11" s="206"/>
      <c r="S11" s="206"/>
      <c r="T11" s="206"/>
    </row>
    <row r="12" spans="1:20" s="182" customFormat="1" ht="22.8">
      <c r="A12" s="1277"/>
      <c r="B12" s="1277"/>
      <c r="C12" s="1277">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15" customHeight="1">
      <c r="A13" s="1277"/>
      <c r="B13" s="1277"/>
      <c r="C13" s="1277"/>
      <c r="D13" s="321">
        <v>1</v>
      </c>
      <c r="F13" s="313" t="str">
        <f>"4."&amp;mergeValue(A13) &amp;"."&amp;mergeValue(B13)&amp;"."&amp;mergeValue(C13)&amp;"."&amp;mergeValue(D13)</f>
        <v>4.1.1.1.1</v>
      </c>
      <c r="G13" s="392" t="s">
        <v>477</v>
      </c>
      <c r="H13" s="297"/>
      <c r="I13" s="1278" t="s">
        <v>569</v>
      </c>
      <c r="J13" s="312"/>
      <c r="K13" s="206"/>
      <c r="L13" s="206"/>
      <c r="M13" s="206"/>
      <c r="N13" s="206"/>
      <c r="O13" s="206"/>
      <c r="P13" s="206"/>
      <c r="Q13" s="206"/>
      <c r="R13" s="206"/>
      <c r="S13" s="206"/>
      <c r="T13" s="206"/>
    </row>
    <row r="14" spans="1:20" s="182" customFormat="1" ht="18.600000000000001">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600000000000001">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600000000000001">
      <c r="A16" s="1277"/>
      <c r="B16" s="206"/>
      <c r="C16" s="206"/>
      <c r="D16" s="206"/>
      <c r="F16" s="315"/>
      <c r="G16" s="148" t="s">
        <v>483</v>
      </c>
      <c r="H16" s="316"/>
      <c r="I16" s="317"/>
      <c r="J16" s="312"/>
      <c r="K16" s="206"/>
      <c r="L16" s="206"/>
      <c r="M16" s="206"/>
      <c r="N16" s="206"/>
      <c r="O16" s="206"/>
      <c r="P16" s="206"/>
      <c r="Q16" s="206"/>
      <c r="R16" s="206"/>
      <c r="S16" s="206"/>
      <c r="T16" s="206"/>
    </row>
    <row r="17" spans="1:20" s="182" customFormat="1" ht="18.600000000000001">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15"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571</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Т-подкл</vt:lpstr>
      <vt:lpstr>Форма 4.10.5 | Т-подкл</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Колосовский Алексей Сергеевич</cp:lastModifiedBy>
  <cp:lastPrinted>2013-08-29T08:11:20Z</cp:lastPrinted>
  <dcterms:created xsi:type="dcterms:W3CDTF">2004-05-21T07:18:45Z</dcterms:created>
  <dcterms:modified xsi:type="dcterms:W3CDTF">2021-09-01T11:52:53Z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