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00" windowWidth="13665" windowHeight="7950" tabRatio="887" firstSheet="11" activeTab="3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7"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 name="Лист1" sheetId="646" r:id="rId79"/>
  </sheets>
  <definedNames>
    <definedName name="_xlnm._FilterDatabase" localSheetId="38" hidden="1">Проверка!$B$4:$D$4</definedName>
    <definedName name="activity">'Перечень тарифов'!$F$20:$F$45</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Территории!$D$17:$L$17</definedName>
    <definedName name="checkCell_List02">'Перечень тарифов'!$E$20:$W$45</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потр'!$M$18:$AD$28</definedName>
    <definedName name="checkCell_List06_13_double_date">'Форма 4.2.1 | Т-ТЭ | потр'!$AE$18:$AE$28</definedName>
    <definedName name="checkCell_List06_13_unique_t">'Форма 4.2.1 | Т-ТЭ | потр'!$M$18:$M$28</definedName>
    <definedName name="checkCell_List06_13_unique_t1">'Форма 4.2.1 | Т-ТЭ | потр'!$AF$18:$AF$28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Т-гор.вода'!$M$18:$AN$99</definedName>
    <definedName name="checkCell_List06_5_double_date">'Форма 4.2.3 | Т-гор.вода'!$AO$18:$AO$99</definedName>
    <definedName name="checkCell_List06_5_unique_t">'Форма 4.2.3 | Т-гор.вода'!$M$18:$M$99</definedName>
    <definedName name="checkCell_List06_5_unique_t1">'Форма 4.2.3 | Т-гор.вода'!$AP$18:$AP$99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4.7'!$D$10:$G$31</definedName>
    <definedName name="checkCells_List05_1">'Форма 1.0.1 | Т-ТЭ | &gt;=25МВт'!$F$7:$I$17</definedName>
    <definedName name="checkCells_List05_10">'Форма 1.0.1 | Т-подкл'!$F$7:$I$17</definedName>
    <definedName name="checkCells_List05_11">'Форма 1.0.1 | Форма 4.7'!$F$7:$I$79</definedName>
    <definedName name="checkCells_List05_13">'Форма 1.0.1 | Т-ТЭ | потр'!$F$7:$I$15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Т-гор.вода'!$F$7:$I$71</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4.7'!$F$12:$G$31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et_union_hor!$O$237:$AC$242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et_union_hor!$AC$237:$AC$250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тарифов'!$K$20:$K$45</definedName>
    <definedName name="flagSource">'Перечень тарифов'!$S$20:$S$45</definedName>
    <definedName name="flagST">'Перечень тарифов'!$O$20:$O$45</definedName>
    <definedName name="flagTN">'Форма 4.2.4 | Т-подкл'!$N$18:$N$31</definedName>
    <definedName name="flagTS">'Форма 4.2.4 | Т-подкл'!$R$18:$R$31</definedName>
    <definedName name="flagTwoTariff">'Перечень тарифов'!$G$20:$G$45</definedName>
    <definedName name="flagUsedTer_List01">Территории!$P$11:$P$17</definedName>
    <definedName name="group_rates">'Перечень тарифов'!$E$20:$E$45</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тарифов'!$A$20:$A$45</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_MR_MO_OKTMO_FILTER">REESTR_MO_FILTER!$A$2:$D$17</definedName>
    <definedName name="List01_CheckC">Территории!$D$11:$L$17</definedName>
    <definedName name="List01_NameCol">Территории!$K$1:$M$1</definedName>
    <definedName name="List01_REESTR_MO">Территории!$H$11:$L$17</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потр'!$AC$18:$AC$28</definedName>
    <definedName name="List06_13_note">'Форма 4.2.1 | Т-ТЭ | потр'!$AD$18:$AD$28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Т-гор.вода'!$O$18:$O$99</definedName>
    <definedName name="List06_5_MC2">'Форма 4.2.3 | Т-гор.вода'!$AM$18:$AM$99</definedName>
    <definedName name="List06_5_note">'Форма 4.2.3 | Т-гор.вода'!$AN$18:$AN$99</definedName>
    <definedName name="List06_5_Period">'Форма 4.2.3 | Т-гор.вода'!$O$18:$Z$99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4.7'!$F$12:$F$31</definedName>
    <definedName name="List11_note">'Форма 4.7'!$G$10:$G$31</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Территории!$K$11:$K$17</definedName>
    <definedName name="MODesc">'Перечень тарифов'!$N$20:$N$45</definedName>
    <definedName name="MONTH">TEHSHEET!$E$2:$E$13</definedName>
    <definedName name="mr_List01">Территории!$H$11:$H$17</definedName>
    <definedName name="mrCopy_List01">Территории!$M$11:$M$17</definedName>
    <definedName name="mrmoCopy_List01">Территории!$R$11:$R$17</definedName>
    <definedName name="nalog">Титульный!$F$36</definedName>
    <definedName name="name_rates">'Перечень тарифов'!$J$20:$J$45</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4.7'!$E$12:$E$25</definedName>
    <definedName name="pCng_List11_2">'Форма 4.7'!$E$27:$E$28</definedName>
    <definedName name="pCng_List11_3">'Форма 4.7'!$E$30:$E$31</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Комментарии!$C$11:$C$12</definedName>
    <definedName name="pDel_List01_0">Территории!$C$11:$C$17</definedName>
    <definedName name="pDel_List01_1">Территории!$F$11:$F$17</definedName>
    <definedName name="pDel_List01_2">Территории!$I$11:$I$17</definedName>
    <definedName name="pDel_List02">'Перечень тарифов'!$C$20:$C$45</definedName>
    <definedName name="pDel_List02_1">'Перечень тарифов'!$H$20:$H$45</definedName>
    <definedName name="pDel_List02_2">'Перечень тарифов'!$L$20:$L$45</definedName>
    <definedName name="pDel_List02_3">'Перечень тарифов'!$P$20:$P$45</definedName>
    <definedName name="pDel_List02_4">'Перечень тарифов'!$T$20:$T$45</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Т-гор.вода'!$K$18:$K$99</definedName>
    <definedName name="pDel_List06_5_2">'Форма 4.2.3 | Т-гор.вода'!$J$18:$J$99</definedName>
    <definedName name="pDel_List06_5_3">'Форма 4.2.3 | Т-гор.вода'!$I$18:$I$99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4.7'!$C$12:$C$25</definedName>
    <definedName name="pDel_List11_2">'Форма 4.7'!$C$27:$C$28</definedName>
    <definedName name="pDel_List11_3">'Форма 4.7'!$C$30:$C$31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Комментарии!$E$12</definedName>
    <definedName name="pIns_List01_0">Территории!$E$17</definedName>
    <definedName name="pIns_List02">'Перечень тарифов'!$E$45</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Т-гор.вода'!$AM$14:$AM$99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4.7'!$E$25</definedName>
    <definedName name="pIns_List11_2">'Форма 4.7'!$E$28</definedName>
    <definedName name="pIns_List11_3">'Форма 4.7'!$E$31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тарифов'!$R$20:$R$45</definedName>
    <definedName name="TECH_ORG_ID">Титульный!$F$1</definedName>
    <definedName name="ter_List01">Территории!$E$11:$E$17</definedName>
    <definedName name="terCopy_List01">Территории!$Q$11:$Q$17</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тарифов'!$W$20:$W$45</definedName>
    <definedName name="warmSource">'Перечень тарифов'!$V$20:$V$45</definedName>
    <definedName name="year_list">TEHSHEET!$C$2:$C$6</definedName>
    <definedName name="year_list1">TEHSHEET!$B$2:$B$27</definedName>
  </definedNames>
  <calcPr calcId="145621"/>
</workbook>
</file>

<file path=xl/calcChain.xml><?xml version="1.0" encoding="utf-8"?>
<calcChain xmlns="http://schemas.openxmlformats.org/spreadsheetml/2006/main">
  <c r="A277" i="612" l="1"/>
  <c r="E29" i="610"/>
  <c r="A275" i="612"/>
  <c r="A276" i="612"/>
  <c r="A273" i="612"/>
  <c r="A274" i="612"/>
  <c r="A271" i="612"/>
  <c r="A272" i="612"/>
  <c r="A269" i="612"/>
  <c r="A270" i="612"/>
  <c r="A267" i="612"/>
  <c r="A268" i="612"/>
  <c r="A265" i="612"/>
  <c r="A266" i="612"/>
  <c r="A263" i="612"/>
  <c r="A264" i="612"/>
  <c r="A261" i="612"/>
  <c r="A262" i="612"/>
  <c r="A259" i="612"/>
  <c r="A260" i="612"/>
  <c r="A257" i="612"/>
  <c r="A258" i="612"/>
  <c r="A255" i="612"/>
  <c r="A256" i="612"/>
  <c r="A253" i="612"/>
  <c r="A254" i="612"/>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L18" i="628"/>
  <c r="O18" i="628"/>
  <c r="L19" i="628"/>
  <c r="O19" i="628"/>
  <c r="L20" i="628"/>
  <c r="O20" i="628"/>
  <c r="L21" i="628"/>
  <c r="L23" i="628"/>
  <c r="AQ24" i="628"/>
  <c r="AP23" i="628"/>
  <c r="L24" i="628"/>
  <c r="V24" i="628"/>
  <c r="AH24" i="628"/>
  <c r="AO24" i="628"/>
  <c r="AR25" i="628"/>
  <c r="L30" i="628"/>
  <c r="O30" i="628"/>
  <c r="L31" i="628"/>
  <c r="L33" i="628"/>
  <c r="AQ34" i="628"/>
  <c r="AP33" i="628"/>
  <c r="L34" i="628"/>
  <c r="V34" i="628"/>
  <c r="AH34" i="628"/>
  <c r="AO34" i="628"/>
  <c r="AR35" i="628"/>
  <c r="L40" i="628"/>
  <c r="O40" i="628"/>
  <c r="L41" i="628"/>
  <c r="L43" i="628"/>
  <c r="AQ44" i="628"/>
  <c r="AP43" i="628"/>
  <c r="L44" i="628"/>
  <c r="V44" i="628"/>
  <c r="AH44" i="628"/>
  <c r="AO44" i="628"/>
  <c r="AR45" i="628"/>
  <c r="L50" i="628"/>
  <c r="O50" i="628"/>
  <c r="L51" i="628"/>
  <c r="L53" i="628"/>
  <c r="AQ54" i="628"/>
  <c r="AP53" i="628"/>
  <c r="L54" i="628"/>
  <c r="V54" i="628"/>
  <c r="AH54" i="628"/>
  <c r="AO54" i="628"/>
  <c r="AR55" i="628"/>
  <c r="L60" i="628"/>
  <c r="O60" i="628"/>
  <c r="L61" i="628"/>
  <c r="L63" i="628"/>
  <c r="AQ64" i="628"/>
  <c r="AP63" i="628"/>
  <c r="L64" i="628"/>
  <c r="V64" i="628"/>
  <c r="AH64" i="628"/>
  <c r="AO64" i="628"/>
  <c r="AR65" i="628"/>
  <c r="L70" i="628"/>
  <c r="O70" i="628"/>
  <c r="L71" i="628"/>
  <c r="L73" i="628"/>
  <c r="AQ74" i="628"/>
  <c r="AP73" i="628"/>
  <c r="L74" i="628"/>
  <c r="V74" i="628"/>
  <c r="AH74" i="628"/>
  <c r="AO74" i="628"/>
  <c r="AR75" i="628"/>
  <c r="L80" i="628"/>
  <c r="O80" i="628"/>
  <c r="L81" i="628"/>
  <c r="L83" i="628"/>
  <c r="AQ84" i="628"/>
  <c r="AP83" i="628"/>
  <c r="L84" i="628"/>
  <c r="V84" i="628"/>
  <c r="AH84" i="628"/>
  <c r="AO84" i="628"/>
  <c r="AR85" i="628"/>
  <c r="L90" i="628"/>
  <c r="O90" i="628"/>
  <c r="L91" i="628"/>
  <c r="L93" i="628"/>
  <c r="AQ94" i="628"/>
  <c r="AP93" i="628"/>
  <c r="L94" i="628"/>
  <c r="V94" i="628"/>
  <c r="AH94" i="628"/>
  <c r="AO94" i="628"/>
  <c r="AR95" i="628"/>
  <c r="O7" i="642"/>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O19" i="642"/>
  <c r="AG19" i="642"/>
  <c r="L20" i="642"/>
  <c r="AG20" i="642"/>
  <c r="L21" i="642"/>
  <c r="AG21" i="642"/>
  <c r="L22" i="642"/>
  <c r="AG22" i="642"/>
  <c r="L23" i="642"/>
  <c r="AG23" i="642"/>
  <c r="L24" i="642"/>
  <c r="Q25" i="642"/>
  <c r="X25" i="642"/>
  <c r="AE24" i="642"/>
  <c r="AG24" i="642"/>
  <c r="AG25" i="642"/>
  <c r="AG26" i="642"/>
  <c r="AG27" i="642"/>
  <c r="AG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X244" i="471"/>
  <c r="AH119" i="471"/>
  <c r="AH109" i="471"/>
  <c r="H76" i="647"/>
  <c r="H75" i="647"/>
  <c r="H73" i="647"/>
  <c r="H72" i="647"/>
  <c r="H70" i="647"/>
  <c r="H68" i="647"/>
  <c r="H67" i="647"/>
  <c r="H65" i="647"/>
  <c r="H64" i="647"/>
  <c r="H60" i="647"/>
  <c r="H59" i="647"/>
  <c r="H57" i="647"/>
  <c r="H56" i="647"/>
  <c r="H54" i="647"/>
  <c r="H52" i="647"/>
  <c r="H51" i="647"/>
  <c r="H49" i="647"/>
  <c r="H48" i="647"/>
  <c r="H44" i="647"/>
  <c r="H43" i="647"/>
  <c r="H41" i="647"/>
  <c r="H40" i="647"/>
  <c r="H38" i="647"/>
  <c r="H36" i="647"/>
  <c r="H35" i="647"/>
  <c r="H33" i="647"/>
  <c r="H32" i="647"/>
  <c r="H28" i="647"/>
  <c r="H27" i="647"/>
  <c r="H25" i="647"/>
  <c r="H24" i="647"/>
  <c r="H22" i="647"/>
  <c r="H20" i="647"/>
  <c r="H19" i="647"/>
  <c r="H17" i="647"/>
  <c r="H16" i="647"/>
  <c r="H12" i="647"/>
  <c r="H11" i="647"/>
  <c r="H9" i="647"/>
  <c r="H8" i="647"/>
  <c r="H7" i="647"/>
  <c r="H78" i="622"/>
  <c r="H76" i="622"/>
  <c r="H73" i="622"/>
  <c r="H72" i="622"/>
  <c r="H75" i="622"/>
  <c r="H68" i="622"/>
  <c r="H65" i="622"/>
  <c r="H64" i="622"/>
  <c r="H67" i="622"/>
  <c r="H62" i="622"/>
  <c r="H60" i="622"/>
  <c r="H57" i="622"/>
  <c r="H56" i="622"/>
  <c r="H59" i="622"/>
  <c r="H52" i="622"/>
  <c r="H49" i="622"/>
  <c r="H48" i="622"/>
  <c r="H51" i="622"/>
  <c r="H46" i="622"/>
  <c r="H44" i="622"/>
  <c r="H41" i="622"/>
  <c r="H40" i="622"/>
  <c r="H43" i="622"/>
  <c r="H36" i="622"/>
  <c r="H33" i="622"/>
  <c r="H32" i="622"/>
  <c r="H35" i="622"/>
  <c r="H30" i="622"/>
  <c r="H28" i="622"/>
  <c r="H25" i="622"/>
  <c r="H24" i="622"/>
  <c r="H27" i="622"/>
  <c r="H20" i="622"/>
  <c r="H17" i="622"/>
  <c r="H16" i="622"/>
  <c r="H19" i="622"/>
  <c r="H14" i="622"/>
  <c r="H12" i="622"/>
  <c r="H9" i="622"/>
  <c r="H8" i="622"/>
  <c r="H70" i="616"/>
  <c r="H68" i="616"/>
  <c r="H65" i="616"/>
  <c r="H64" i="616"/>
  <c r="H67" i="616"/>
  <c r="H60" i="616"/>
  <c r="H57" i="616"/>
  <c r="H56" i="616"/>
  <c r="H59" i="616"/>
  <c r="H54" i="616"/>
  <c r="H52" i="616"/>
  <c r="H49" i="616"/>
  <c r="H48" i="616"/>
  <c r="H51" i="616"/>
  <c r="H44" i="616"/>
  <c r="H41" i="616"/>
  <c r="H40" i="616"/>
  <c r="H43" i="616"/>
  <c r="H38" i="616"/>
  <c r="H36" i="616"/>
  <c r="H33" i="616"/>
  <c r="H32" i="616"/>
  <c r="H35" i="616"/>
  <c r="H28" i="616"/>
  <c r="H25" i="616"/>
  <c r="H24" i="616"/>
  <c r="H27" i="616"/>
  <c r="H22" i="616"/>
  <c r="H20" i="616"/>
  <c r="H17" i="616"/>
  <c r="H16" i="616"/>
  <c r="H19" i="616"/>
  <c r="H12" i="616"/>
  <c r="H9" i="616"/>
  <c r="H8" i="616"/>
  <c r="H12" i="643"/>
  <c r="H9" i="643"/>
  <c r="H8" i="643"/>
  <c r="R16" i="601"/>
  <c r="R15" i="601"/>
  <c r="H78" i="647" s="1"/>
  <c r="R14" i="601"/>
  <c r="R13" i="601"/>
  <c r="R12" i="601"/>
  <c r="P12" i="601"/>
  <c r="F74" i="647"/>
  <c r="F73" i="647"/>
  <c r="F72" i="647"/>
  <c r="F71" i="647"/>
  <c r="F70" i="647"/>
  <c r="F69" i="647"/>
  <c r="F68" i="647"/>
  <c r="F67" i="647"/>
  <c r="F58" i="647"/>
  <c r="F57" i="647"/>
  <c r="F56" i="647"/>
  <c r="F55" i="647"/>
  <c r="F54" i="647"/>
  <c r="F53" i="647"/>
  <c r="F52" i="647"/>
  <c r="F51" i="647"/>
  <c r="F42" i="647"/>
  <c r="F41" i="647"/>
  <c r="F40" i="647"/>
  <c r="F39" i="647"/>
  <c r="F38" i="647"/>
  <c r="F37" i="647"/>
  <c r="F36" i="647"/>
  <c r="F35" i="647"/>
  <c r="F26" i="647"/>
  <c r="F25" i="647"/>
  <c r="F24" i="647"/>
  <c r="F23" i="647"/>
  <c r="F22" i="647"/>
  <c r="F21" i="647"/>
  <c r="F20" i="647"/>
  <c r="F19" i="647"/>
  <c r="F10" i="647"/>
  <c r="F9" i="647"/>
  <c r="F8" i="647"/>
  <c r="F79" i="647"/>
  <c r="F78" i="647"/>
  <c r="F77" i="647"/>
  <c r="F76" i="647"/>
  <c r="F75" i="647"/>
  <c r="F66" i="647"/>
  <c r="F65" i="647"/>
  <c r="F64" i="647"/>
  <c r="F63" i="647"/>
  <c r="F62" i="647"/>
  <c r="F61" i="647"/>
  <c r="F60" i="647"/>
  <c r="F59" i="647"/>
  <c r="F50" i="647"/>
  <c r="F49" i="647"/>
  <c r="F48" i="647"/>
  <c r="F47" i="647"/>
  <c r="F46" i="647"/>
  <c r="F45" i="647"/>
  <c r="F44" i="647"/>
  <c r="F43" i="647"/>
  <c r="F31" i="647"/>
  <c r="F29" i="647"/>
  <c r="F28" i="647"/>
  <c r="F27" i="647"/>
  <c r="F18" i="647"/>
  <c r="F17" i="647"/>
  <c r="F16" i="647"/>
  <c r="F14" i="647"/>
  <c r="F34" i="647"/>
  <c r="F33" i="647"/>
  <c r="F32" i="647"/>
  <c r="F30" i="647"/>
  <c r="F15" i="647"/>
  <c r="F13" i="647"/>
  <c r="F12" i="647"/>
  <c r="F11" i="647"/>
  <c r="F79" i="622"/>
  <c r="F78" i="622"/>
  <c r="F72" i="622"/>
  <c r="F74" i="622"/>
  <c r="F77" i="622"/>
  <c r="F73" i="622"/>
  <c r="F75" i="622"/>
  <c r="F76" i="622"/>
  <c r="F71" i="622"/>
  <c r="F70" i="622"/>
  <c r="F64" i="622"/>
  <c r="F66" i="622"/>
  <c r="F69" i="622"/>
  <c r="F65" i="622"/>
  <c r="F67" i="622"/>
  <c r="F68" i="622"/>
  <c r="F63" i="622"/>
  <c r="F62" i="622"/>
  <c r="F56" i="622"/>
  <c r="F58" i="622"/>
  <c r="F61" i="622"/>
  <c r="F57" i="622"/>
  <c r="F59" i="622"/>
  <c r="F60" i="622"/>
  <c r="F55" i="622"/>
  <c r="F54" i="622"/>
  <c r="F48" i="622"/>
  <c r="F50" i="622"/>
  <c r="F53" i="622"/>
  <c r="F49" i="622"/>
  <c r="F51" i="622"/>
  <c r="F52" i="622"/>
  <c r="F47" i="622"/>
  <c r="F46" i="622"/>
  <c r="F40" i="622"/>
  <c r="F42" i="622"/>
  <c r="F45" i="622"/>
  <c r="F41" i="622"/>
  <c r="F43" i="622"/>
  <c r="F44" i="622"/>
  <c r="F39" i="622"/>
  <c r="F38" i="622"/>
  <c r="F32" i="622"/>
  <c r="F34" i="622"/>
  <c r="F37" i="622"/>
  <c r="F33" i="622"/>
  <c r="F35" i="622"/>
  <c r="F36" i="622"/>
  <c r="F31" i="622"/>
  <c r="F30" i="622"/>
  <c r="F24" i="622"/>
  <c r="F26" i="622"/>
  <c r="F29" i="622"/>
  <c r="F25" i="622"/>
  <c r="F27" i="622"/>
  <c r="F28" i="622"/>
  <c r="F23" i="622"/>
  <c r="F22" i="622"/>
  <c r="F16" i="622"/>
  <c r="F18" i="622"/>
  <c r="F21" i="622"/>
  <c r="F17" i="622"/>
  <c r="F19" i="622"/>
  <c r="F20" i="622"/>
  <c r="F15" i="622"/>
  <c r="F14" i="622"/>
  <c r="F71" i="616"/>
  <c r="F70" i="616"/>
  <c r="F64" i="616"/>
  <c r="F66" i="616"/>
  <c r="F69" i="616"/>
  <c r="F65" i="616"/>
  <c r="F67" i="616"/>
  <c r="F68" i="616"/>
  <c r="F63" i="616"/>
  <c r="F62" i="616"/>
  <c r="F56" i="616"/>
  <c r="F58" i="616"/>
  <c r="F61" i="616"/>
  <c r="F57" i="616"/>
  <c r="F59" i="616"/>
  <c r="F60" i="616"/>
  <c r="F55" i="616"/>
  <c r="F54" i="616"/>
  <c r="F48" i="616"/>
  <c r="F50" i="616"/>
  <c r="F53" i="616"/>
  <c r="F49" i="616"/>
  <c r="F51" i="616"/>
  <c r="F52" i="616"/>
  <c r="F47" i="616"/>
  <c r="F46" i="616"/>
  <c r="F40" i="616"/>
  <c r="F42" i="616"/>
  <c r="F45" i="616"/>
  <c r="F41" i="616"/>
  <c r="F43" i="616"/>
  <c r="F44" i="616"/>
  <c r="F39" i="616"/>
  <c r="F38" i="616"/>
  <c r="F32" i="616"/>
  <c r="F34" i="616"/>
  <c r="F37" i="616"/>
  <c r="F33" i="616"/>
  <c r="F35" i="616"/>
  <c r="F36" i="616"/>
  <c r="F31" i="616"/>
  <c r="F30" i="616"/>
  <c r="F24" i="616"/>
  <c r="F26" i="616"/>
  <c r="F29" i="616"/>
  <c r="F25" i="616"/>
  <c r="F27" i="616"/>
  <c r="F28" i="616"/>
  <c r="F23" i="616"/>
  <c r="F22" i="616"/>
  <c r="F16" i="616"/>
  <c r="F18" i="616"/>
  <c r="F21" i="616"/>
  <c r="F17" i="616"/>
  <c r="F19" i="616"/>
  <c r="F20" i="616"/>
  <c r="F15" i="616"/>
  <c r="F14" i="616"/>
  <c r="F15" i="643"/>
  <c r="F14" i="643"/>
  <c r="M16" i="601"/>
  <c r="M15" i="601"/>
  <c r="M14" i="601"/>
  <c r="M13" i="601"/>
  <c r="M12" i="601"/>
  <c r="H77" i="647" l="1"/>
  <c r="H61" i="647"/>
  <c r="H45" i="647"/>
  <c r="H29" i="647"/>
  <c r="H13" i="647"/>
  <c r="H77" i="622"/>
  <c r="H61" i="622"/>
  <c r="H45" i="622"/>
  <c r="H29" i="622"/>
  <c r="H13" i="622"/>
  <c r="H69" i="616"/>
  <c r="H53" i="616"/>
  <c r="H37" i="616"/>
  <c r="H21" i="616"/>
  <c r="H69" i="647"/>
  <c r="H53" i="647"/>
  <c r="H37" i="647"/>
  <c r="H79" i="647"/>
  <c r="H63" i="647"/>
  <c r="H47" i="647"/>
  <c r="H31" i="647"/>
  <c r="H15" i="647"/>
  <c r="H79" i="622"/>
  <c r="H63" i="622"/>
  <c r="H47" i="622"/>
  <c r="H31" i="622"/>
  <c r="H15" i="622"/>
  <c r="H71" i="616"/>
  <c r="H55" i="616"/>
  <c r="H39" i="616"/>
  <c r="H23" i="616"/>
  <c r="H71" i="647"/>
  <c r="H55" i="647"/>
  <c r="H39" i="647"/>
  <c r="H13" i="643"/>
  <c r="H15" i="616"/>
  <c r="H29" i="616"/>
  <c r="H47" i="616"/>
  <c r="H61" i="616"/>
  <c r="H23" i="622"/>
  <c r="H37" i="622"/>
  <c r="H55" i="622"/>
  <c r="H69" i="622"/>
  <c r="H21" i="647"/>
  <c r="H23" i="647"/>
  <c r="H15" i="643"/>
  <c r="H13" i="616"/>
  <c r="H31" i="616"/>
  <c r="H45" i="616"/>
  <c r="H63" i="616"/>
  <c r="H21" i="622"/>
  <c r="H39" i="622"/>
  <c r="H53" i="622"/>
  <c r="H71" i="622"/>
  <c r="H14" i="643"/>
  <c r="H14" i="616"/>
  <c r="H30" i="616"/>
  <c r="H46" i="616"/>
  <c r="H62" i="616"/>
  <c r="H22" i="622"/>
  <c r="H38" i="622"/>
  <c r="H54" i="622"/>
  <c r="H70" i="622"/>
  <c r="H14" i="647"/>
  <c r="H30" i="647"/>
  <c r="H46" i="647"/>
  <c r="H62" i="647"/>
  <c r="O7" i="627" l="1"/>
  <c r="O8" i="627"/>
  <c r="O9" i="627"/>
  <c r="O10" i="627"/>
  <c r="O17" i="627"/>
  <c r="P17" i="627" s="1"/>
  <c r="Q17" i="627" s="1"/>
  <c r="R17" i="627" s="1"/>
  <c r="S17" i="627" s="1"/>
  <c r="U17" i="627" s="1"/>
  <c r="V17" i="627" s="1"/>
  <c r="W17" i="627" s="1"/>
  <c r="Z24" i="627"/>
  <c r="Q25" i="627"/>
  <c r="E3" i="437"/>
  <c r="L19" i="627"/>
  <c r="L24" i="627"/>
  <c r="B2" i="525"/>
  <c r="B3" i="525"/>
  <c r="Y23" i="627"/>
  <c r="L21" i="627"/>
  <c r="L18" i="627"/>
  <c r="L20" i="627"/>
  <c r="L23" i="627"/>
  <c r="X24" i="627"/>
  <c r="O7" i="632" l="1"/>
  <c r="O8" i="632"/>
  <c r="O9" i="632"/>
  <c r="O10" i="632"/>
  <c r="O18" i="632"/>
  <c r="P18" i="632" s="1"/>
  <c r="Q18" i="632" s="1"/>
  <c r="R18" i="632" s="1"/>
  <c r="S18" i="632" s="1"/>
  <c r="T18" i="632" s="1"/>
  <c r="V18" i="632" s="1"/>
  <c r="X18" i="632" s="1"/>
  <c r="R24" i="632"/>
  <c r="L20" i="632"/>
  <c r="Y23" i="632"/>
  <c r="L23" i="632"/>
  <c r="L19" i="632"/>
  <c r="L22" i="632"/>
  <c r="L21" i="632"/>
  <c r="M12" i="550" l="1"/>
  <c r="AG250" i="471" l="1"/>
  <c r="AG249" i="471"/>
  <c r="AG248" i="471"/>
  <c r="AG247" i="471"/>
  <c r="AG246" i="471"/>
  <c r="AG245" i="471"/>
  <c r="AG244" i="471"/>
  <c r="Q244" i="471"/>
  <c r="AG243" i="471"/>
  <c r="AG242" i="471"/>
  <c r="AG241" i="471"/>
  <c r="AG240" i="471"/>
  <c r="AG239" i="471"/>
  <c r="AG238" i="471"/>
  <c r="AG237" i="471"/>
  <c r="H11" i="643"/>
  <c r="H7" i="643"/>
  <c r="AE243" i="471"/>
  <c r="L243" i="471"/>
  <c r="L241" i="471"/>
  <c r="L239" i="471"/>
  <c r="L242" i="471"/>
  <c r="L238" i="471"/>
  <c r="L240" i="471"/>
  <c r="L237" i="471"/>
  <c r="F12" i="643"/>
  <c r="F9" i="643"/>
  <c r="F13" i="643"/>
  <c r="F8" i="643"/>
  <c r="F11" i="643"/>
  <c r="F10"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L22" i="640"/>
  <c r="F12" i="641"/>
  <c r="F8" i="641"/>
  <c r="X26" i="640"/>
  <c r="F13" i="641"/>
  <c r="F9" i="641"/>
  <c r="L25" i="640"/>
  <c r="F10" i="641"/>
  <c r="L24" i="640"/>
  <c r="L23" i="640"/>
  <c r="L20" i="640"/>
  <c r="L21" i="640"/>
  <c r="L26" i="640"/>
  <c r="X225" i="471"/>
  <c r="L223" i="471"/>
  <c r="L219" i="471"/>
  <c r="L221" i="471"/>
  <c r="L220" i="471"/>
  <c r="L225" i="471"/>
  <c r="L222" i="471"/>
  <c r="L224" i="471"/>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F9" i="638"/>
  <c r="F11" i="635"/>
  <c r="F12" i="637"/>
  <c r="F10" i="639"/>
  <c r="F11" i="639"/>
  <c r="F8" i="638"/>
  <c r="F9" i="636"/>
  <c r="F9" i="639"/>
  <c r="F12" i="636"/>
  <c r="F11" i="638"/>
  <c r="F8" i="639"/>
  <c r="F10" i="634"/>
  <c r="F12" i="639"/>
  <c r="F12" i="638"/>
  <c r="F11" i="636"/>
  <c r="F13" i="638"/>
  <c r="F8" i="635"/>
  <c r="F11" i="634"/>
  <c r="F11" i="637"/>
  <c r="F12" i="634"/>
  <c r="F8" i="636"/>
  <c r="F13" i="637"/>
  <c r="F10" i="637"/>
  <c r="F9" i="637"/>
  <c r="F13" i="634"/>
  <c r="F9" i="634"/>
  <c r="F10" i="636"/>
  <c r="F9" i="635"/>
  <c r="F8" i="637"/>
  <c r="F13" i="635"/>
  <c r="F10" i="638"/>
  <c r="F13" i="636"/>
  <c r="F12" i="635"/>
  <c r="F10" i="635"/>
  <c r="F8" i="634"/>
  <c r="F13" i="639"/>
  <c r="Y182" i="471"/>
  <c r="L104" i="471"/>
  <c r="L69" i="471"/>
  <c r="L182" i="471"/>
  <c r="L50" i="471"/>
  <c r="L35" i="471"/>
  <c r="AP108" i="471"/>
  <c r="L160" i="471"/>
  <c r="L103" i="471"/>
  <c r="L37" i="471"/>
  <c r="L180" i="471"/>
  <c r="L88" i="471"/>
  <c r="L67" i="471"/>
  <c r="L143" i="471"/>
  <c r="L52" i="471"/>
  <c r="L90" i="471"/>
  <c r="Y90" i="471"/>
  <c r="L86" i="471"/>
  <c r="L53" i="471"/>
  <c r="L72" i="471"/>
  <c r="L85" i="471"/>
  <c r="L194" i="471"/>
  <c r="L32" i="471"/>
  <c r="L165" i="471"/>
  <c r="L164" i="471"/>
  <c r="L161" i="471"/>
  <c r="L108" i="471"/>
  <c r="L34" i="471"/>
  <c r="L49" i="471"/>
  <c r="L119" i="471"/>
  <c r="L124" i="471"/>
  <c r="L91" i="471"/>
  <c r="L192" i="471"/>
  <c r="L68" i="471"/>
  <c r="X55" i="471"/>
  <c r="L181" i="471"/>
  <c r="L127" i="471"/>
  <c r="L105" i="471"/>
  <c r="L148" i="471"/>
  <c r="L178" i="471"/>
  <c r="L36" i="471"/>
  <c r="L73" i="471"/>
  <c r="X91" i="471"/>
  <c r="L147" i="471"/>
  <c r="L193" i="471"/>
  <c r="L33" i="471"/>
  <c r="L51" i="471"/>
  <c r="X148" i="471"/>
  <c r="Y129" i="471"/>
  <c r="Y165" i="471"/>
  <c r="L195" i="471"/>
  <c r="X73" i="471"/>
  <c r="L70" i="471"/>
  <c r="X130" i="471"/>
  <c r="L126" i="471"/>
  <c r="L162" i="471"/>
  <c r="AH196" i="471"/>
  <c r="L87" i="471"/>
  <c r="L54" i="471"/>
  <c r="L163" i="471"/>
  <c r="L196" i="471"/>
  <c r="L55" i="471"/>
  <c r="L144" i="471"/>
  <c r="L166" i="471"/>
  <c r="L145" i="471"/>
  <c r="X37" i="471"/>
  <c r="L106" i="471"/>
  <c r="Y147" i="471"/>
  <c r="L129" i="471"/>
  <c r="L71" i="471"/>
  <c r="L109" i="471"/>
  <c r="L130" i="471"/>
  <c r="L142" i="471"/>
  <c r="X166" i="471"/>
  <c r="L179" i="471"/>
  <c r="L31" i="471"/>
  <c r="L125" i="471"/>
  <c r="AO119" i="471"/>
  <c r="AO109"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2" i="625"/>
  <c r="L20" i="625"/>
  <c r="X26" i="626"/>
  <c r="L24" i="626"/>
  <c r="X24" i="624"/>
  <c r="L25" i="626"/>
  <c r="L21" i="626"/>
  <c r="L18" i="624"/>
  <c r="L20" i="624"/>
  <c r="L19" i="624"/>
  <c r="L21" i="625"/>
  <c r="L24" i="624"/>
  <c r="L23" i="624"/>
  <c r="L20" i="626"/>
  <c r="L22" i="626"/>
  <c r="L24" i="625"/>
  <c r="L26" i="626"/>
  <c r="X24"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22" i="633"/>
  <c r="L18" i="630"/>
  <c r="L21" i="631"/>
  <c r="L20" i="631"/>
  <c r="X24" i="630"/>
  <c r="L21" i="633"/>
  <c r="L23" i="631"/>
  <c r="L24" i="630"/>
  <c r="AH23" i="633"/>
  <c r="L20" i="630"/>
  <c r="L19" i="633"/>
  <c r="L24" i="631"/>
  <c r="L19" i="630"/>
  <c r="L21" i="630"/>
  <c r="L23" i="633"/>
  <c r="L20" i="633"/>
  <c r="X24" i="631"/>
  <c r="L23" i="630"/>
  <c r="L22" i="631"/>
  <c r="Y23" i="630"/>
  <c r="L18" i="631"/>
  <c r="AG18" i="633" l="1"/>
  <c r="U17" i="631"/>
  <c r="Q25" i="629"/>
  <c r="Z24" i="629"/>
  <c r="O17" i="629"/>
  <c r="P17" i="629" s="1"/>
  <c r="Q17" i="629" s="1"/>
  <c r="R17" i="629" s="1"/>
  <c r="E2" i="437"/>
  <c r="X24" i="629"/>
  <c r="L23" i="629"/>
  <c r="L20" i="629"/>
  <c r="L24" i="629"/>
  <c r="L21" i="629"/>
  <c r="Y23" i="629"/>
  <c r="L19" i="629"/>
  <c r="L18"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3" i="614"/>
  <c r="F11" i="618"/>
  <c r="F8" i="622"/>
  <c r="F11" i="617"/>
  <c r="F13" i="617"/>
  <c r="F8" i="618"/>
  <c r="F12" i="618"/>
  <c r="F13" i="618"/>
  <c r="F11" i="614"/>
  <c r="F10" i="622"/>
  <c r="F12" i="614"/>
  <c r="F10" i="614"/>
  <c r="F10" i="618"/>
  <c r="F10" i="617"/>
  <c r="F8" i="614"/>
  <c r="F12" i="622"/>
  <c r="F13" i="622"/>
  <c r="F9" i="622"/>
  <c r="F11" i="622"/>
  <c r="F9" i="614"/>
  <c r="F12" i="617"/>
  <c r="F9" i="618"/>
  <c r="F8" i="617"/>
  <c r="F9" i="617"/>
  <c r="F11" i="616"/>
  <c r="F10" i="616"/>
  <c r="F13" i="616"/>
  <c r="F12" i="616"/>
  <c r="F9" i="616"/>
  <c r="F8" i="616"/>
  <c r="F338" i="471"/>
  <c r="F341" i="471"/>
  <c r="M296" i="471"/>
  <c r="F336" i="471"/>
  <c r="M306" i="471"/>
  <c r="F337" i="471"/>
  <c r="M301" i="471"/>
  <c r="F339" i="471"/>
  <c r="F340" i="471"/>
</calcChain>
</file>

<file path=xl/sharedStrings.xml><?xml version="1.0" encoding="utf-8"?>
<sst xmlns="http://schemas.openxmlformats.org/spreadsheetml/2006/main" count="4918" uniqueCount="1969">
  <si>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</si>
  <si>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</si>
  <si>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</si>
  <si>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</si>
  <si>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</si>
  <si>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</si>
  <si>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</si>
  <si>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</si>
  <si>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</si>
  <si>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</si>
  <si>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</si>
  <si>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</si>
  <si>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</si>
  <si>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</si>
  <si>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</si>
  <si>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</si>
  <si>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</si>
  <si>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</si>
  <si>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</si>
  <si>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</si>
  <si>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</si>
  <si>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</si>
  <si>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</si>
  <si>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</si>
  <si>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</si>
  <si>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</si>
  <si>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</si>
  <si>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</si>
  <si>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</si>
  <si>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</si>
  <si>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</si>
  <si>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</si>
  <si>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</si>
  <si>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</si>
  <si>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</si>
  <si>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</si>
  <si>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</si>
  <si>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</si>
  <si>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</si>
  <si>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</si>
  <si>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</si>
  <si>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</si>
  <si>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</si>
  <si>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</si>
  <si>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</si>
  <si>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</si>
  <si>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</si>
  <si>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</si>
  <si>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</si>
  <si>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</si>
  <si>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</si>
  <si>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</si>
  <si>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</si>
  <si>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</si>
  <si>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</si>
  <si>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</si>
  <si>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</si>
  <si>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</si>
  <si>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</si>
  <si>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</si>
  <si>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</si>
  <si>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</si>
  <si>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</si>
  <si>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</si>
  <si>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</si>
  <si>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</si>
  <si>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</si>
  <si>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</si>
  <si>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</si>
  <si>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</si>
  <si>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</si>
  <si>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</si>
  <si>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</si>
  <si>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</si>
  <si>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</si>
  <si>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</si>
  <si>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</si>
  <si>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</si>
  <si>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</si>
  <si>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</si>
  <si>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</si>
  <si>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</si>
  <si>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</si>
  <si>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</si>
  <si>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</si>
  <si>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</si>
  <si>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</si>
  <si>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</si>
  <si>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</si>
  <si>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</si>
  <si>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</si>
  <si>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</si>
  <si>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</si>
  <si>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</si>
  <si>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</si>
  <si>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</si>
  <si>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</si>
  <si>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</si>
  <si>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</si>
  <si>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</si>
  <si>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</si>
  <si>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</si>
  <si>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</si>
  <si>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</si>
  <si>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</si>
  <si>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</si>
  <si>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</si>
  <si>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</si>
  <si>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</si>
  <si>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</si>
  <si>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</si>
  <si>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</si>
  <si>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</si>
  <si>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</si>
  <si>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</si>
  <si>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</si>
  <si>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</si>
  <si>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</si>
  <si>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</si>
  <si>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</si>
  <si>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</si>
  <si>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</si>
  <si>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</si>
  <si>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</si>
  <si>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</si>
  <si>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</si>
  <si>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</si>
  <si>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</si>
  <si>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</si>
  <si>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</si>
  <si>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</si>
  <si>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</si>
  <si>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</si>
  <si>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</si>
  <si>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</si>
  <si>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</si>
  <si>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</si>
  <si>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</si>
  <si>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</si>
  <si>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</si>
  <si>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</si>
  <si>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</si>
  <si>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</si>
  <si>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</si>
  <si>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</si>
  <si>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</si>
  <si>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</si>
  <si>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</si>
  <si>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</si>
  <si>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</si>
  <si>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</si>
  <si>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</si>
  <si>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</si>
  <si>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</si>
  <si>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</si>
  <si>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</si>
  <si>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</si>
  <si>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</si>
  <si>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</si>
  <si>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</si>
  <si>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</si>
  <si>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</si>
  <si>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</si>
  <si>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</si>
  <si>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</si>
  <si>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</si>
  <si>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</si>
  <si>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</si>
  <si>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</si>
  <si>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</si>
  <si>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</si>
  <si>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</si>
  <si>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</si>
  <si>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</si>
  <si>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</si>
  <si>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</si>
  <si>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</si>
  <si>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</si>
  <si>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</si>
  <si>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</si>
  <si>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</si>
  <si>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</si>
  <si>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</si>
  <si>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</si>
  <si>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</si>
  <si>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</si>
  <si>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</si>
  <si>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</si>
  <si>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</si>
  <si>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</si>
  <si>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</si>
  <si>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</si>
  <si>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</si>
  <si>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</si>
  <si>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</si>
  <si>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</si>
  <si>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</si>
  <si>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</si>
  <si>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</si>
  <si>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</si>
  <si>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</si>
  <si>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</si>
  <si>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</si>
  <si>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</si>
  <si>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</si>
  <si>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</si>
  <si>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</si>
  <si>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</si>
  <si>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</si>
  <si>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</si>
  <si>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</si>
  <si>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</si>
  <si>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</si>
  <si>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</si>
  <si>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</si>
  <si>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</si>
  <si>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</si>
  <si>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</si>
  <si>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</si>
  <si>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</si>
  <si>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</si>
  <si>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</si>
  <si>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</si>
  <si>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</si>
  <si>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</si>
  <si>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</si>
  <si>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</si>
  <si>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</si>
  <si>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</si>
  <si>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</si>
  <si>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</si>
  <si>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</si>
  <si>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</si>
  <si>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</si>
  <si>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</si>
  <si>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</si>
  <si>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</si>
  <si>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</si>
  <si>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</si>
  <si>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</si>
  <si>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</si>
  <si>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</si>
  <si>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</si>
  <si>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</si>
  <si>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</si>
  <si>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</si>
  <si>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</si>
  <si>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</si>
  <si>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</si>
  <si>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</si>
  <si>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</si>
  <si>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</si>
  <si>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</si>
  <si>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</si>
  <si>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</si>
  <si>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</si>
  <si>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</si>
  <si>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</si>
  <si>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</si>
  <si>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</si>
  <si>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</si>
  <si>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</si>
  <si>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</si>
  <si>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</si>
  <si>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</si>
  <si>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</si>
  <si>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</si>
  <si>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</si>
  <si>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</si>
  <si>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</si>
  <si>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</si>
  <si>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</si>
  <si>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</si>
  <si>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</si>
  <si>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</si>
  <si>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</si>
  <si>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</si>
  <si>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</si>
  <si>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</si>
  <si>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</si>
  <si>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</si>
  <si>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</si>
  <si>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</si>
  <si>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</si>
  <si>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</si>
  <si>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</si>
  <si>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</si>
  <si>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</si>
  <si>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</si>
  <si>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</si>
  <si>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</si>
  <si>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</si>
  <si>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</si>
  <si>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</si>
  <si>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</si>
  <si>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</si>
  <si>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</si>
  <si>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</si>
  <si>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</si>
  <si>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</si>
  <si>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</si>
  <si>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</si>
  <si>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</si>
  <si>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</si>
  <si>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</si>
  <si>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</si>
  <si>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</si>
  <si>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</si>
  <si>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</si>
  <si>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</si>
  <si>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</si>
  <si>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</si>
  <si>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</si>
  <si>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</si>
  <si>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</si>
  <si>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</si>
  <si>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</si>
  <si>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</si>
  <si>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</si>
  <si>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</si>
  <si>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</si>
  <si>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</si>
  <si>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</si>
  <si>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</si>
  <si>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</si>
  <si>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</si>
  <si>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</si>
  <si>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</si>
  <si>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</si>
  <si>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</si>
  <si>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</si>
  <si>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</si>
  <si>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</si>
  <si>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</si>
  <si>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</si>
  <si>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</si>
  <si>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</si>
  <si>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</si>
  <si>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</si>
  <si>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</si>
  <si>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</si>
  <si>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</si>
  <si>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</si>
  <si>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</si>
  <si>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</si>
  <si>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</si>
  <si>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</si>
  <si>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</si>
  <si>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</si>
  <si>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</si>
  <si>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</si>
  <si>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</si>
  <si>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</si>
  <si>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</si>
  <si>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</si>
  <si>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</si>
  <si>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</si>
  <si>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</si>
  <si>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</si>
  <si>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</si>
  <si>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</si>
  <si>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</si>
  <si>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</si>
  <si>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</si>
  <si>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</si>
  <si>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</si>
  <si>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</si>
  <si>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</si>
  <si>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</si>
  <si>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</si>
  <si>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</si>
  <si>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</si>
  <si>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</si>
  <si>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</si>
  <si>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</si>
  <si>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</si>
  <si>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</si>
  <si>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</si>
  <si>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</si>
  <si>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</si>
  <si>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</si>
  <si>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</si>
  <si>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</si>
  <si>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</si>
  <si>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</si>
  <si>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</si>
  <si>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</si>
  <si>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</si>
  <si>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</si>
  <si>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</si>
  <si>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</si>
  <si>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</si>
  <si>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</si>
  <si>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</si>
  <si>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</si>
  <si>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</si>
  <si>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</si>
  <si>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</si>
  <si>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</si>
  <si>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</si>
  <si>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</si>
  <si>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</si>
  <si>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</si>
  <si>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</si>
  <si>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</si>
  <si>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</si>
  <si>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</si>
  <si>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</si>
  <si>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</si>
  <si>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</si>
  <si>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</si>
  <si>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</si>
  <si>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</si>
  <si>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</si>
  <si>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</si>
  <si>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</si>
  <si>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</si>
  <si>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</si>
  <si>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</si>
  <si>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</si>
  <si>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</si>
  <si>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</si>
  <si>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</si>
  <si>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</si>
  <si>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</si>
  <si>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</si>
  <si>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</si>
  <si>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</si>
  <si>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</si>
  <si>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</si>
  <si>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</si>
  <si>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</si>
  <si>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</si>
  <si>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</si>
  <si>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</si>
  <si>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</si>
  <si>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</si>
  <si>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</si>
  <si>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</si>
  <si>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</si>
  <si>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</si>
  <si>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</si>
  <si>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</si>
  <si>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</si>
  <si>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</si>
  <si>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</si>
  <si>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</si>
  <si>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</si>
  <si>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</si>
  <si>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</si>
  <si>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</si>
  <si>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</si>
  <si>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</si>
  <si>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</si>
  <si>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</si>
  <si>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</si>
  <si>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</si>
  <si>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</si>
  <si>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</si>
  <si>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</si>
  <si>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</si>
  <si>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</si>
  <si>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</si>
  <si>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</si>
  <si>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</si>
  <si>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</si>
  <si>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</si>
  <si>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</si>
  <si>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</si>
  <si>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</si>
  <si>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</si>
  <si>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</si>
  <si>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</si>
  <si>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</si>
  <si>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</si>
  <si>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</si>
  <si>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</si>
  <si>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</si>
  <si>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</si>
  <si>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</si>
  <si>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</si>
  <si>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</si>
  <si>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</si>
  <si>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</si>
  <si>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</si>
  <si>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</si>
  <si>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</si>
  <si>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</si>
  <si>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</si>
  <si>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</si>
  <si>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</si>
  <si>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</si>
  <si>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</si>
  <si>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</si>
  <si>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</si>
  <si>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</si>
  <si>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</si>
  <si>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</si>
  <si>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</si>
  <si>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</si>
  <si>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</si>
  <si>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</si>
  <si>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</si>
  <si>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</si>
  <si>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</si>
  <si>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</si>
  <si>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</si>
  <si>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</si>
  <si>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</si>
  <si>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</si>
  <si>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</si>
  <si>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</si>
  <si>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</si>
  <si>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</si>
  <si>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</si>
  <si>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</si>
  <si>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</si>
  <si>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</si>
  <si>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</si>
  <si>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</si>
  <si>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</si>
  <si>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</si>
  <si>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</si>
  <si>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</si>
  <si>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</si>
  <si>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</si>
  <si>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</si>
  <si>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</si>
  <si>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</si>
  <si>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</si>
  <si>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</si>
  <si>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</si>
  <si>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</si>
  <si>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</si>
  <si>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</si>
  <si>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</si>
  <si>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</si>
  <si>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</si>
  <si>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</si>
  <si>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</si>
  <si>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</si>
  <si>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</si>
  <si>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</si>
  <si>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</si>
  <si>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</si>
  <si>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</si>
  <si>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</si>
  <si>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</si>
  <si>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</si>
  <si>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</si>
  <si>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</si>
  <si>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</si>
  <si>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</si>
  <si>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</si>
  <si>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</si>
  <si>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</si>
  <si>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</si>
  <si>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</si>
  <si>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</si>
  <si>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</si>
  <si>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</si>
  <si>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</si>
  <si>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</si>
  <si>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</si>
  <si>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</si>
  <si>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</si>
  <si>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</si>
  <si>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</si>
  <si>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</si>
  <si>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</si>
  <si>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</si>
  <si>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</si>
  <si>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</si>
  <si>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</si>
  <si>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</si>
  <si>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</si>
  <si>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</si>
  <si>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</si>
  <si>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</si>
  <si>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</si>
  <si>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</si>
  <si>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</si>
  <si>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</si>
  <si>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</si>
  <si>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</si>
  <si>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</si>
  <si>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</si>
  <si>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</si>
  <si>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</si>
  <si>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</si>
  <si>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</si>
  <si>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</si>
  <si>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</si>
  <si>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</si>
  <si>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</si>
  <si>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</si>
  <si>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</si>
  <si>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</si>
  <si>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</si>
  <si>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</si>
  <si>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</si>
  <si>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</si>
  <si>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</si>
  <si>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</si>
  <si>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</si>
  <si>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</si>
  <si>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</si>
  <si>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</si>
  <si>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</si>
  <si>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</si>
  <si>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</si>
  <si>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</si>
  <si>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</si>
  <si>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</si>
  <si>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</si>
  <si>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</si>
  <si>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</si>
  <si>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</si>
  <si>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</si>
  <si>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</si>
  <si>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</si>
  <si>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</si>
  <si>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</si>
  <si>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</si>
  <si>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</si>
  <si>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</si>
  <si>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</si>
  <si>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</si>
  <si>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</si>
  <si>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</si>
  <si>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</si>
  <si>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</si>
  <si>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</si>
  <si>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</si>
  <si>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</si>
  <si>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</si>
  <si>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</si>
  <si>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</si>
  <si>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</si>
  <si>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</si>
  <si>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</si>
  <si>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</si>
  <si>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</si>
  <si>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</si>
  <si>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</si>
  <si>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</si>
  <si>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</si>
  <si>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</si>
  <si>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</si>
  <si>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</si>
  <si>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</si>
  <si>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</si>
  <si>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</si>
  <si>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</si>
  <si>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</si>
  <si>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</si>
  <si>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</si>
  <si>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</si>
  <si>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</si>
  <si>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</si>
  <si>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</si>
  <si>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</si>
  <si>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</si>
  <si>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</si>
  <si>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</si>
  <si>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</si>
  <si>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</si>
  <si>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</si>
  <si>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</si>
  <si>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</si>
  <si>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</si>
  <si>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</si>
  <si>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</si>
  <si>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</si>
  <si>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</si>
  <si>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</si>
  <si>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</si>
  <si>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</si>
  <si>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</si>
  <si>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</si>
  <si>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</si>
  <si>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</si>
  <si>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</si>
  <si>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</si>
  <si>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</si>
  <si>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</si>
  <si>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</si>
  <si>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</si>
  <si>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</si>
  <si>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</si>
  <si>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</si>
  <si>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</si>
  <si>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</si>
  <si>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</si>
  <si>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</si>
  <si>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</si>
  <si>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</si>
  <si>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</si>
  <si>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</si>
  <si>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</si>
  <si>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</si>
  <si>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</si>
  <si>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</si>
  <si>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</si>
  <si>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</si>
  <si>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</si>
  <si>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</si>
  <si>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</si>
  <si>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</si>
  <si>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</si>
  <si>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</si>
  <si>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</si>
  <si>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</si>
  <si>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</si>
  <si>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</si>
  <si>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</si>
  <si>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</si>
  <si>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</si>
  <si>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</si>
  <si>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</si>
  <si>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</si>
  <si>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</si>
  <si>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</si>
  <si>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</si>
  <si>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</si>
  <si>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</si>
  <si>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</si>
  <si>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</si>
  <si>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</si>
  <si>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</si>
  <si>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</si>
  <si>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</si>
  <si>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</si>
  <si>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</si>
  <si>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</si>
  <si>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</si>
  <si>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</si>
  <si>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</si>
  <si>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</si>
  <si>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</si>
  <si>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</si>
  <si>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</si>
  <si>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</si>
  <si>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</si>
  <si>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</si>
  <si>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</si>
  <si>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</si>
  <si>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</si>
  <si>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</si>
  <si>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</si>
  <si>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</si>
  <si>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</si>
  <si>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</si>
  <si>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</si>
  <si>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</si>
  <si>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</si>
  <si>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</si>
  <si>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</si>
  <si>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</si>
  <si>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</si>
  <si>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</si>
  <si>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</si>
  <si>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</si>
  <si>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</si>
  <si>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</si>
  <si>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</si>
  <si>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</si>
  <si>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</si>
  <si>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</si>
  <si>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</si>
  <si>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</si>
  <si>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</si>
  <si>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</si>
  <si>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23.12.2019</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</si>
  <si>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</si>
  <si>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</si>
  <si>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</si>
  <si>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</si>
  <si>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</si>
  <si>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</si>
  <si>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</si>
  <si>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</si>
  <si>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</si>
  <si>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</si>
  <si>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</si>
  <si>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</si>
  <si>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</si>
  <si>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</si>
  <si>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</si>
  <si>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</si>
  <si>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</si>
  <si>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</si>
  <si>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</si>
  <si>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</si>
  <si>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</si>
  <si>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</si>
  <si>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</si>
  <si>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</si>
  <si>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</si>
  <si>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</si>
  <si>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</si>
  <si>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</si>
  <si>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</si>
  <si>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</si>
  <si>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</si>
  <si>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</si>
  <si>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</si>
  <si>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</si>
  <si>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</si>
  <si>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</si>
  <si>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</si>
  <si>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</si>
  <si>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</si>
  <si>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</si>
  <si>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</si>
  <si>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</si>
  <si>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</si>
  <si>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</si>
  <si>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</si>
  <si>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</si>
  <si>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</si>
  <si>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</si>
  <si>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</si>
  <si>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</si>
  <si>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</si>
  <si>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</si>
  <si>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</si>
  <si>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</si>
  <si>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</si>
  <si>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</si>
  <si>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</si>
  <si>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</si>
  <si>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</si>
  <si>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</si>
  <si>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</si>
  <si>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</si>
  <si>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</si>
  <si>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</si>
  <si>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</si>
  <si>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</si>
  <si>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</si>
  <si>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</si>
  <si>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</si>
  <si>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</si>
  <si>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</si>
  <si>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</si>
  <si>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</si>
  <si>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</si>
  <si>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</si>
  <si>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</si>
  <si>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</si>
  <si>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</si>
  <si>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</si>
  <si>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</si>
  <si>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</si>
  <si>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</si>
  <si>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</si>
  <si>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</si>
  <si>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</si>
  <si>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</si>
  <si>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</si>
  <si>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</si>
  <si>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</si>
  <si>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</si>
  <si>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</si>
  <si>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</si>
  <si>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</si>
  <si>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</si>
  <si>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</si>
  <si>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</si>
  <si>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</si>
  <si>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</si>
  <si>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</si>
  <si>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</si>
  <si>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</si>
  <si>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</si>
  <si>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</si>
  <si>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</si>
  <si>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</si>
  <si>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</si>
  <si>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</si>
  <si>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</si>
  <si>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</si>
  <si>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</si>
  <si>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</si>
  <si>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</si>
  <si>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</si>
  <si>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</si>
  <si>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</si>
  <si>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</si>
  <si>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</si>
  <si>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</si>
  <si>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</si>
  <si>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</si>
  <si>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</si>
  <si>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</si>
  <si>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</si>
  <si>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</si>
  <si>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</si>
  <si>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</si>
  <si>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</si>
  <si>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</si>
  <si>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</si>
  <si>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</si>
  <si>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</si>
  <si>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</si>
  <si>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</si>
  <si>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</si>
  <si>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</si>
  <si>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</si>
  <si>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</si>
  <si>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</si>
  <si>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</si>
  <si>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</si>
  <si>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</si>
  <si>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</si>
  <si>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</si>
  <si>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</si>
  <si>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</si>
  <si>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</si>
  <si>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</si>
  <si>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</si>
  <si>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</si>
  <si>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</si>
  <si>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</si>
  <si>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</si>
  <si>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</si>
  <si>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</si>
  <si>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</si>
  <si>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</si>
  <si>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</si>
  <si>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</si>
  <si>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</si>
  <si>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</si>
  <si>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</si>
  <si>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</si>
  <si>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</si>
  <si>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</si>
  <si>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</si>
  <si>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</si>
  <si>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</si>
  <si>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</si>
  <si>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</si>
  <si>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</si>
  <si>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</si>
  <si>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</si>
  <si>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</si>
  <si>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</si>
  <si>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</si>
  <si>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</si>
  <si>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</si>
  <si>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</si>
  <si>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</si>
  <si>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</si>
  <si>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</si>
  <si>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</si>
  <si>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</si>
  <si>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</si>
  <si>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</si>
  <si>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</si>
  <si>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</si>
  <si>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</si>
  <si>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</si>
  <si>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</si>
  <si>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</si>
  <si>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</si>
  <si>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</si>
  <si>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</si>
  <si>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</si>
  <si>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</si>
  <si>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</si>
  <si>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</si>
  <si>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</si>
  <si>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</si>
  <si>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</si>
  <si>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</si>
  <si>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</si>
  <si>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</si>
  <si>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</si>
  <si>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</si>
  <si>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</si>
  <si>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</si>
  <si>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</si>
  <si>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</si>
  <si>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</si>
  <si>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</si>
  <si>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</si>
  <si>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</si>
  <si>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</si>
  <si>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</si>
  <si>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</si>
  <si>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</si>
  <si>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</si>
  <si>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</si>
  <si>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</si>
  <si>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</si>
  <si>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</si>
  <si>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</si>
  <si>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</si>
  <si>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</si>
  <si>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</si>
  <si>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</si>
  <si>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</si>
  <si>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</si>
  <si>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</si>
  <si>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</si>
  <si>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</si>
  <si>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</si>
  <si>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</si>
  <si>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</si>
  <si>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</si>
  <si>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</si>
  <si>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</si>
  <si>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</si>
  <si>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</si>
  <si>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</si>
  <si>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</si>
  <si>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</si>
  <si>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</si>
  <si>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</si>
  <si>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</si>
  <si>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</si>
  <si>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</si>
  <si>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</si>
  <si>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</si>
  <si>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</si>
  <si>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</si>
  <si>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</si>
  <si>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</si>
  <si>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</si>
  <si>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</si>
  <si>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</si>
  <si>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</si>
  <si>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</si>
  <si>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</si>
  <si>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</si>
  <si>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</si>
  <si>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</si>
  <si>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</si>
  <si>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</si>
  <si>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</si>
  <si>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</si>
  <si>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</si>
  <si>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</si>
  <si>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</si>
  <si>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</si>
  <si>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</si>
  <si>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</si>
  <si>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</si>
  <si>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</si>
  <si>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</si>
  <si>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</si>
  <si>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</si>
  <si>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</si>
  <si>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</si>
  <si>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</si>
  <si>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</si>
  <si>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</si>
  <si>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</si>
  <si>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</si>
  <si>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</si>
  <si>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</si>
  <si>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</si>
  <si>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</si>
  <si>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</si>
  <si>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</si>
  <si>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</si>
  <si>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</si>
  <si>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</si>
  <si>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</si>
  <si>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</si>
  <si>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</si>
  <si>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</si>
  <si>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</si>
  <si>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</si>
  <si>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</si>
  <si>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</si>
  <si>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</si>
  <si>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</si>
  <si>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</si>
  <si>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</si>
  <si>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</si>
  <si>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</si>
  <si>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</si>
  <si>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</si>
  <si>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</si>
  <si>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</si>
  <si>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</si>
  <si>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</si>
  <si>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</si>
  <si>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</si>
  <si>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</si>
  <si>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</si>
  <si>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</si>
  <si>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</si>
  <si>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</si>
  <si>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</si>
  <si>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</si>
  <si>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</si>
  <si>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</si>
  <si>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</si>
  <si>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</si>
  <si>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</si>
  <si>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</si>
  <si>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</si>
  <si>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</si>
  <si>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</si>
  <si>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</si>
  <si>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</si>
  <si>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</si>
  <si>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</si>
  <si>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</si>
  <si>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</si>
  <si>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</si>
  <si>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</si>
  <si>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</si>
  <si>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</si>
  <si>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</si>
  <si>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</si>
  <si>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</si>
  <si>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</si>
  <si>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</si>
  <si>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</si>
  <si>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</si>
  <si>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</si>
  <si>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</si>
  <si>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</si>
  <si>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</si>
  <si>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</si>
  <si>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</si>
  <si>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</si>
  <si>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</si>
  <si>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</si>
  <si>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</si>
  <si>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</si>
  <si>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</si>
  <si>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</si>
  <si>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</si>
  <si>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</si>
  <si>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</si>
  <si>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</si>
  <si>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</si>
  <si>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</si>
  <si>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</si>
  <si>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</si>
  <si>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</si>
  <si>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</si>
  <si>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</si>
  <si>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</si>
  <si>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</si>
  <si>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</si>
  <si>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</si>
  <si>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</si>
  <si>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</si>
  <si>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</si>
  <si>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</si>
  <si>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</si>
  <si>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</si>
  <si>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</si>
  <si>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</si>
  <si>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</si>
  <si>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</si>
  <si>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</si>
  <si>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</si>
  <si>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</si>
  <si>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</si>
  <si>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</si>
  <si>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</si>
  <si>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</si>
  <si>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</si>
  <si>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</si>
  <si>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</si>
  <si>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</si>
  <si>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</si>
  <si>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</si>
  <si>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</si>
  <si>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</si>
  <si>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</si>
  <si>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</si>
  <si>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</si>
  <si>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</si>
  <si>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</si>
  <si>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</si>
  <si>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</si>
  <si>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</si>
  <si>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</si>
  <si>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</si>
  <si>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</si>
  <si>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</si>
  <si>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</si>
  <si>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</si>
  <si>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</si>
  <si>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</si>
  <si>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</si>
  <si>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</si>
  <si>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</si>
  <si>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</si>
  <si>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</si>
  <si>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</si>
  <si>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</si>
  <si>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</si>
  <si>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</si>
  <si>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</si>
  <si>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</si>
  <si>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</si>
  <si>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</si>
  <si>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</si>
  <si>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</si>
  <si>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</si>
  <si>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</si>
  <si>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</si>
  <si>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</si>
  <si>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</si>
  <si>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</si>
  <si>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</si>
  <si>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</si>
  <si>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</si>
  <si>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</si>
  <si>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</si>
  <si>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</si>
  <si>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</si>
  <si>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</si>
  <si>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Комитет по тарифам и ценовой политике Лен.области (ЛенРТК)</t>
  </si>
  <si>
    <t>Фокин Дмитрий Олегович</t>
  </si>
  <si>
    <t>ведущий экономист</t>
  </si>
  <si>
    <t>494-87-03 доб. 2268</t>
  </si>
  <si>
    <t>FokinDO@gptek.spb.ru</t>
  </si>
  <si>
    <t>190000, Санкт-Петербург, Малая Морская ул., д.12, лит. А</t>
  </si>
  <si>
    <t>Болтенков Иван Александрович</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</si>
  <si>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</si>
  <si>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</si>
  <si>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</si>
  <si>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</si>
  <si>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</si>
  <si>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</si>
  <si>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</si>
  <si>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</si>
  <si>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</si>
  <si>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</si>
  <si>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</si>
  <si>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</si>
  <si>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</si>
  <si>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</si>
  <si>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</si>
  <si>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</si>
  <si>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</si>
  <si>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</si>
  <si>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</si>
  <si>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</si>
  <si>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</si>
  <si>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</si>
  <si>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</si>
  <si>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</si>
  <si>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</si>
  <si>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</si>
  <si>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</si>
  <si>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</si>
  <si>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</si>
  <si>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</si>
  <si>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</si>
  <si>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</si>
  <si>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</si>
  <si>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</si>
  <si>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</si>
  <si>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</si>
  <si>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</si>
  <si>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</si>
  <si>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</si>
  <si>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</si>
  <si>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</si>
  <si>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</si>
  <si>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</si>
  <si>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</si>
  <si>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</si>
  <si>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</si>
  <si>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</si>
  <si>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</si>
  <si>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</si>
  <si>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</si>
  <si>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</si>
  <si>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</si>
  <si>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</si>
  <si>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</si>
  <si>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</si>
  <si>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</si>
  <si>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</si>
  <si>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</si>
  <si>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</si>
  <si>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</si>
  <si>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</si>
  <si>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</si>
  <si>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</si>
  <si>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</si>
  <si>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</si>
  <si>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</si>
  <si>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</si>
  <si>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</si>
  <si>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</si>
  <si>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</si>
  <si>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</si>
  <si>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</si>
  <si>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</si>
  <si>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</si>
  <si>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</si>
  <si>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</si>
  <si>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</si>
  <si>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</si>
  <si>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</si>
  <si>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</si>
  <si>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</si>
  <si>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</si>
  <si>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</si>
  <si>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</si>
  <si>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</si>
  <si>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</si>
  <si>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</si>
  <si>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</si>
  <si>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</si>
  <si>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</si>
  <si>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</si>
  <si>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</si>
  <si>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</si>
  <si>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</si>
  <si>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</si>
  <si>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</si>
  <si>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</si>
  <si>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</si>
  <si>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</si>
  <si>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</si>
  <si>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</si>
  <si>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</si>
  <si>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</si>
  <si>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</si>
  <si>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</si>
  <si>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</si>
  <si>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</si>
  <si>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</si>
  <si>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</si>
  <si>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</si>
  <si>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</si>
  <si>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</si>
  <si>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</si>
  <si>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</si>
  <si>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</si>
  <si>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</si>
  <si>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</si>
  <si>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</si>
  <si>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</si>
  <si>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</si>
  <si>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</si>
  <si>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</si>
  <si>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</si>
  <si>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</si>
  <si>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</si>
  <si>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</si>
  <si>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</si>
  <si>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</si>
  <si>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</si>
  <si>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</si>
  <si>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</si>
  <si>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</si>
  <si>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</si>
  <si>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</si>
  <si>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</si>
  <si>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</si>
  <si>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</si>
  <si>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</si>
  <si>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</si>
  <si>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</si>
  <si>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</si>
  <si>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</si>
  <si>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</si>
  <si>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</si>
  <si>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</si>
  <si>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470602001</t>
  </si>
  <si>
    <t>470201001</t>
  </si>
  <si>
    <t>26319703</t>
  </si>
  <si>
    <t>ЗАО "СЗИПК"</t>
  </si>
  <si>
    <t>7819020549</t>
  </si>
  <si>
    <t>09-04-1999 00:00:00</t>
  </si>
  <si>
    <t>26373268</t>
  </si>
  <si>
    <t>ЗАО "Сосновоагропромтехника"</t>
  </si>
  <si>
    <t>4712002559</t>
  </si>
  <si>
    <t>471201001</t>
  </si>
  <si>
    <t>26373242</t>
  </si>
  <si>
    <t>ЗАО "Термо-Лайн"</t>
  </si>
  <si>
    <t>4704052517</t>
  </si>
  <si>
    <t>780201001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</si>
  <si>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</si>
  <si>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</si>
  <si>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</si>
  <si>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</si>
  <si>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</si>
  <si>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</si>
  <si>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</si>
  <si>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</si>
  <si>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</si>
  <si>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</si>
  <si>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</si>
  <si>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</si>
  <si>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</si>
  <si>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МАУ "МУК"</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</si>
  <si>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</si>
  <si>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</si>
  <si>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</si>
  <si>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</si>
  <si>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</si>
  <si>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</si>
  <si>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</si>
  <si>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</si>
  <si>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</si>
  <si>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</si>
  <si>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</si>
  <si>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</si>
  <si>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</si>
  <si>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</si>
  <si>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</si>
  <si>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</si>
  <si>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</si>
  <si>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</si>
  <si>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</si>
  <si>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</si>
  <si>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</si>
  <si>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</si>
  <si>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</si>
  <si>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</si>
  <si>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</si>
  <si>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</si>
  <si>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</si>
  <si>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</si>
  <si>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</si>
  <si>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</si>
  <si>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</si>
  <si>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</si>
  <si>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</si>
  <si>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</si>
  <si>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</si>
  <si>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</si>
  <si>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</si>
  <si>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</si>
  <si>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</si>
  <si>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</si>
  <si>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</si>
  <si>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</si>
  <si>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</si>
  <si>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</si>
  <si>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</si>
  <si>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</si>
  <si>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</si>
  <si>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</si>
  <si>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</si>
  <si>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</si>
  <si>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</si>
  <si>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</si>
  <si>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</si>
  <si>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</si>
  <si>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</si>
  <si>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</si>
  <si>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</si>
  <si>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</si>
  <si>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31347301</t>
  </si>
  <si>
    <t>МУП "Теплосеть Мельниково"</t>
  </si>
  <si>
    <t>4712029279</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</si>
  <si>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</si>
  <si>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</si>
  <si>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</si>
  <si>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</si>
  <si>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</si>
  <si>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</si>
  <si>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</si>
  <si>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</si>
  <si>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</si>
  <si>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</si>
  <si>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</si>
  <si>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</si>
  <si>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</si>
  <si>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</si>
  <si>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</si>
  <si>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</si>
  <si>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</si>
  <si>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</si>
  <si>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</si>
  <si>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</si>
  <si>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</si>
  <si>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</si>
  <si>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</si>
  <si>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</si>
  <si>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</si>
  <si>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</si>
  <si>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</si>
  <si>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</si>
  <si>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</si>
  <si>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</si>
  <si>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</si>
  <si>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</si>
  <si>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</si>
  <si>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</si>
  <si>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</si>
  <si>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</si>
  <si>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</si>
  <si>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</si>
  <si>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</si>
  <si>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</si>
  <si>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7708503727</t>
  </si>
  <si>
    <t>01-04-2011 00:00:00</t>
  </si>
  <si>
    <t>26814895</t>
  </si>
  <si>
    <t>ОАО "РЖД" (Октябрьская дирекция по тепловодоснабжению - СП Центральной дирекции по тепловодоснабжению - филиала ОАО "РЖД")</t>
  </si>
  <si>
    <t>780445015</t>
  </si>
  <si>
    <t>26373304</t>
  </si>
  <si>
    <t>ОАО "Сясьский целлюлозно-бумажный комбинат"</t>
  </si>
  <si>
    <t>4718011856</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</si>
  <si>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</si>
  <si>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</si>
  <si>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</si>
  <si>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</si>
  <si>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</si>
  <si>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</si>
  <si>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</si>
  <si>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</si>
  <si>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</si>
  <si>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</si>
  <si>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</si>
  <si>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</si>
  <si>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</si>
  <si>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</si>
  <si>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</si>
  <si>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</si>
  <si>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</si>
  <si>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</si>
  <si>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</si>
  <si>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</si>
  <si>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</si>
  <si>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</si>
  <si>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</si>
  <si>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</si>
  <si>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</si>
  <si>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</si>
  <si>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</si>
  <si>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</si>
  <si>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</si>
  <si>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</si>
  <si>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</si>
  <si>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</si>
  <si>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</si>
  <si>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</si>
  <si>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</si>
  <si>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</si>
  <si>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</si>
  <si>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</si>
  <si>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</si>
  <si>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</si>
  <si>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</si>
  <si>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</si>
  <si>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</si>
  <si>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</si>
  <si>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</si>
  <si>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</si>
  <si>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</si>
  <si>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</si>
  <si>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</si>
  <si>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</si>
  <si>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</si>
  <si>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</si>
  <si>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</si>
  <si>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</si>
  <si>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</si>
  <si>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</si>
  <si>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</si>
  <si>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</si>
  <si>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</si>
  <si>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</si>
  <si>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</si>
  <si>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</si>
  <si>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</si>
  <si>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</si>
  <si>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</si>
  <si>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</si>
  <si>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</si>
  <si>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</si>
  <si>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</si>
  <si>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</si>
  <si>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</si>
  <si>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</si>
  <si>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</si>
  <si>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</si>
  <si>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</si>
  <si>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</si>
  <si>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</si>
  <si>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</si>
  <si>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</si>
  <si>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</si>
  <si>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</si>
  <si>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</si>
  <si>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</si>
  <si>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</si>
  <si>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</si>
  <si>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</si>
  <si>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</si>
  <si>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</si>
  <si>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</si>
  <si>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</si>
  <si>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</si>
  <si>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</si>
  <si>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</si>
  <si>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</si>
  <si>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</si>
  <si>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</si>
  <si>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</si>
  <si>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</si>
  <si>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</si>
  <si>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</si>
  <si>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</si>
  <si>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</si>
  <si>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</si>
  <si>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</si>
  <si>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</si>
  <si>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</si>
  <si>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</si>
  <si>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</si>
  <si>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</si>
  <si>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</si>
  <si>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</si>
  <si>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</si>
  <si>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</si>
  <si>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</si>
  <si>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</si>
  <si>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</si>
  <si>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</si>
  <si>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</si>
  <si>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</si>
  <si>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</si>
  <si>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</si>
  <si>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</si>
  <si>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</si>
  <si>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</si>
  <si>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</si>
  <si>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</si>
  <si>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</si>
  <si>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</si>
  <si>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</si>
  <si>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</si>
  <si>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</si>
  <si>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</si>
  <si>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</si>
  <si>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</si>
  <si>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</si>
  <si>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</si>
  <si>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</si>
  <si>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</si>
  <si>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</si>
  <si>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</si>
  <si>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</si>
  <si>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</si>
  <si>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</si>
  <si>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</si>
  <si>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</si>
  <si>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</si>
  <si>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</si>
  <si>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</si>
  <si>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</si>
  <si>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</si>
  <si>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</si>
  <si>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</si>
  <si>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</si>
  <si>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</si>
  <si>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</si>
  <si>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</si>
  <si>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</si>
  <si>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</si>
  <si>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</si>
  <si>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</si>
  <si>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</si>
  <si>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</si>
  <si>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</si>
  <si>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</si>
  <si>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</si>
  <si>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</si>
  <si>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</si>
  <si>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</si>
  <si>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</si>
  <si>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</si>
  <si>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</si>
  <si>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</si>
  <si>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</si>
  <si>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</si>
  <si>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</si>
  <si>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ООО "Петербургтеплоэнерго"</t>
  </si>
  <si>
    <t>7838024362</t>
  </si>
  <si>
    <t>783801001</t>
  </si>
  <si>
    <t>27266270</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</si>
  <si>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</si>
  <si>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</si>
  <si>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</si>
  <si>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</si>
  <si>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</si>
  <si>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</si>
  <si>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</si>
  <si>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</si>
  <si>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</si>
  <si>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</si>
  <si>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</si>
  <si>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</si>
  <si>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</si>
  <si>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</si>
  <si>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31355448</t>
  </si>
  <si>
    <t>ООО "Ресурсосбережение"</t>
  </si>
  <si>
    <t>7810388779</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</si>
  <si>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</si>
  <si>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</si>
  <si>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</si>
  <si>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</si>
  <si>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</si>
  <si>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</si>
  <si>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</si>
  <si>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</si>
  <si>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</si>
  <si>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</si>
  <si>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</si>
  <si>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</si>
  <si>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</si>
  <si>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</si>
  <si>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</si>
  <si>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</si>
  <si>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</si>
  <si>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</si>
  <si>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</si>
  <si>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</si>
  <si>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</si>
  <si>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</si>
  <si>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</si>
  <si>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</si>
  <si>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</si>
  <si>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</si>
  <si>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</si>
  <si>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</si>
  <si>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</si>
  <si>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</si>
  <si>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</si>
  <si>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</si>
  <si>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</si>
  <si>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</si>
  <si>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</si>
  <si>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</si>
  <si>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</si>
  <si>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</si>
  <si>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</si>
  <si>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</si>
  <si>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</si>
  <si>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</si>
  <si>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</si>
  <si>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</si>
  <si>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</si>
  <si>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</si>
  <si>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</si>
  <si>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</si>
  <si>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</si>
  <si>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</si>
  <si>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</si>
  <si>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</si>
  <si>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</si>
  <si>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</si>
  <si>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</si>
  <si>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</si>
  <si>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</si>
  <si>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</si>
  <si>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</si>
  <si>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</si>
  <si>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</si>
  <si>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</si>
  <si>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</si>
  <si>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</si>
  <si>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</si>
  <si>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</si>
  <si>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</si>
  <si>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</si>
  <si>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</si>
  <si>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</si>
  <si>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</si>
  <si>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</si>
  <si>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</si>
  <si>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</si>
  <si>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</si>
  <si>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</si>
  <si>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31342047</t>
  </si>
  <si>
    <t>ООО "ЭПС"</t>
  </si>
  <si>
    <t>7810757754</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</si>
  <si>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</si>
  <si>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</si>
  <si>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</si>
  <si>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</si>
  <si>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</si>
  <si>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</si>
  <si>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</si>
  <si>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</si>
  <si>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</si>
  <si>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</si>
  <si>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</si>
  <si>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</si>
  <si>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</si>
  <si>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</si>
  <si>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</si>
  <si>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</si>
  <si>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</si>
  <si>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</si>
  <si>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</si>
  <si>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</si>
  <si>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</si>
  <si>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</si>
  <si>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</si>
  <si>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</si>
  <si>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</si>
  <si>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</si>
  <si>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</si>
  <si>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</si>
  <si>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</si>
  <si>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</si>
  <si>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</si>
  <si>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</si>
  <si>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</si>
  <si>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</si>
  <si>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</si>
  <si>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</si>
  <si>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</si>
  <si>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</si>
  <si>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</si>
  <si>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</si>
  <si>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</si>
  <si>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</si>
  <si>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</si>
  <si>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</si>
  <si>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</si>
  <si>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</si>
  <si>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</si>
  <si>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</si>
  <si>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</si>
  <si>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</si>
  <si>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</si>
  <si>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</si>
  <si>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</si>
  <si>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</si>
  <si>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</si>
  <si>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</si>
  <si>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</si>
  <si>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</si>
  <si>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</si>
  <si>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</si>
  <si>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</si>
  <si>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</si>
  <si>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</si>
  <si>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</si>
  <si>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</si>
  <si>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</si>
  <si>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</si>
  <si>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</si>
  <si>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470543001</t>
  </si>
  <si>
    <t>26583421</t>
  </si>
  <si>
    <t>СМУП "ТСП"</t>
  </si>
  <si>
    <t>4714014006</t>
  </si>
  <si>
    <t>26319697</t>
  </si>
  <si>
    <t>ФГУП "НИТИ им. А.П. Александрова"</t>
  </si>
  <si>
    <t>4714000067</t>
  </si>
  <si>
    <t>472650001</t>
  </si>
  <si>
    <t>22-03-1994 00:00:00</t>
  </si>
  <si>
    <t>26375640</t>
  </si>
  <si>
    <t>ФГУП "РНЦ "Прикладная химия"</t>
  </si>
  <si>
    <t>7813046340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</si>
  <si>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</si>
  <si>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</si>
  <si>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</si>
  <si>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</si>
  <si>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</si>
  <si>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</si>
  <si>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</si>
  <si>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</si>
  <si>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</si>
  <si>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</si>
  <si>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</si>
  <si>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</si>
  <si>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</si>
  <si>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</si>
  <si>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</si>
  <si>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</si>
  <si>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</si>
  <si>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</si>
  <si>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</si>
  <si>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</si>
  <si>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</si>
  <si>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</si>
  <si>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</si>
  <si>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</si>
  <si>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</si>
  <si>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01.01.2020</t>
  </si>
  <si>
    <t>31.12.2020</t>
  </si>
  <si>
    <t>26.12.2019 15:25:53</t>
  </si>
  <si>
    <t>20.12.2019</t>
  </si>
  <si>
    <t>711-п</t>
  </si>
  <si>
    <t>http://tarif.lenobl.ru/dokumenty/docs_category_3/</t>
  </si>
  <si>
    <t>О</t>
  </si>
  <si>
    <t>Гатчинский муниципальный район, Вырицкое (41618154);
Гатчинский муниципальный район, Большеколпанское (41618408);
Гатчинский муниципальный район, Пудомягское (41618404);</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</si>
  <si>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t>
  </si>
  <si>
    <t>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Гатчинского муниципального района Ленинградской области в 2020 году</t>
  </si>
  <si>
    <t>С наружной сетью горячего водоснабжения, с изолированными стояками, с полотенцесушителями</t>
  </si>
  <si>
    <t>С наружной сетью горячего водоснабжения, с изолированными стояками, без полотенцесушителей</t>
  </si>
  <si>
    <t>С наружной сетью горячего водоснабжения, с неизолированными стояками, с полотенцесушителями</t>
  </si>
  <si>
    <t>С наружной сетью горячего водоснабжения, с неизолированными стояками, без полотенцесушителей</t>
  </si>
  <si>
    <t>Без наружной сети горячего водоснабжения, с изолированными стояками, с полотенцесушителями</t>
  </si>
  <si>
    <t>Без наружной сети горячего водоснабжения, с изолированными стояками, без полотенцесушителей</t>
  </si>
  <si>
    <t>Без наружной сети горячего водоснабжения, с неизолированными стояками, с полотенцесушителями</t>
  </si>
  <si>
    <t>Без наружной сети горячего водоснабжения, с неизолированными стояками, без полотенцесушителей</t>
  </si>
  <si>
    <t>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Гатчинского муниципального района Ленинградской области в 2020 году</t>
  </si>
  <si>
    <t>30.06.2020</t>
  </si>
  <si>
    <t>01.07.2020</t>
  </si>
  <si>
    <t>1.1.2</t>
  </si>
  <si>
    <t>1.1.3</t>
  </si>
  <si>
    <t>1.1.4</t>
  </si>
  <si>
    <t>1.1.5</t>
  </si>
  <si>
    <t>1.1.6</t>
  </si>
  <si>
    <t>1.1.7</t>
  </si>
  <si>
    <t>1.1.8</t>
  </si>
  <si>
    <t>1.1.9</t>
  </si>
  <si>
    <t>1.1.10</t>
  </si>
  <si>
    <t>1.1.11</t>
  </si>
  <si>
    <t>1.1.12</t>
  </si>
  <si>
    <t>1.1.13</t>
  </si>
  <si>
    <t>Договор теплоснабжения в горячей воде (для целей промывки МКД)</t>
  </si>
  <si>
    <t>Договор оказания услуг по передаче тепловой энергии через тепловые сети сторонних организаций, компенсации потерь тепловой энергии ГУП «ТЭК СПб» в тепловых сетях сторонних организаций</t>
  </si>
  <si>
    <t>Договор теплоснабжения в горячей воде на пусконаладочные работы</t>
  </si>
  <si>
    <t>Договор теплоснабжения в горячей воде с бюджетными организациями</t>
  </si>
  <si>
    <t>Договор теплоснабжения нежилого помещения в МКД с бюджетными организациями</t>
  </si>
  <si>
    <t>Договор теплоснабжения нежилого помещения в МКД с прочими организациями</t>
  </si>
  <si>
    <t>Договор теплоснабжения с прочими организациями</t>
  </si>
  <si>
    <t>Договор теплоснабжения нежилого помещения в МКД с физическими лицами</t>
  </si>
  <si>
    <t>Договор теплоснабжения с ИКУ на содержание общего имущества</t>
  </si>
  <si>
    <t>Договор теплоснабжения на предоставление потребителю коммуниальных услуг по отоплению, по горячему водоснабжению,
в  том числе потребляемую при содержании и использовании общего имущества в МКД</t>
  </si>
  <si>
    <t>Договор теплоснабжения в паре</t>
  </si>
  <si>
    <t>Договор теплоснабжения с ИКУ</t>
  </si>
  <si>
    <t xml:space="preserve">Договор оказания услуг по передаче тепловой энергии других ЭСО по тепловым сетям ГУП «ТЭК СПб» </t>
  </si>
  <si>
    <t>https://portal.eias.ru/Portal/DownloadPage.aspx?type=12&amp;guid=e612d8d6-0922-4c3c-b0e5-71d505d14d6e</t>
  </si>
  <si>
    <t>https://portal.eias.ru/Portal/DownloadPage.aspx?type=12&amp;guid=d6d28891-062e-4ab6-b19d-2a01e9b1e7fd</t>
  </si>
  <si>
    <t>https://portal.eias.ru/Portal/DownloadPage.aspx?type=12&amp;guid=bbbfa137-e624-4042-88a7-97f916b8ad9c</t>
  </si>
  <si>
    <t>https://portal.eias.ru/Portal/DownloadPage.aspx?type=12&amp;guid=4fa3280d-87dc-460f-92ba-b198443283ac</t>
  </si>
  <si>
    <t>https://portal.eias.ru/Portal/DownloadPage.aspx?type=12&amp;guid=b79ad33f-2be9-4e36-b8a0-a5d73caab3e9</t>
  </si>
  <si>
    <t>https://portal.eias.ru/Portal/DownloadPage.aspx?type=12&amp;guid=a29379fb-aa62-461c-aaaf-99c41826b5fb</t>
  </si>
  <si>
    <t>https://portal.eias.ru/Portal/DownloadPage.aspx?type=12&amp;guid=01a2355b-edb1-4a4e-b4bb-9f7b75ed1e10</t>
  </si>
  <si>
    <t>https://portal.eias.ru/Portal/DownloadPage.aspx?type=12&amp;guid=e7942940-4ff7-4387-8455-90bddf3be16d</t>
  </si>
  <si>
    <t>https://portal.eias.ru/Portal/DownloadPage.aspx?type=12&amp;guid=8a00c211-cd72-45dd-b04b-af81261c1a99</t>
  </si>
  <si>
    <t>https://portal.eias.ru/Portal/DownloadPage.aspx?type=12&amp;guid=fa69455d-8ac9-4dce-8d4a-d4cd07658cc8</t>
  </si>
  <si>
    <t>https://portal.eias.ru/Portal/DownloadPage.aspx?type=12&amp;guid=038f486b-4914-4cf2-a6aa-814c0e9686c7</t>
  </si>
  <si>
    <t>https://portal.eias.ru/Portal/DownloadPage.aspx?type=12&amp;guid=d4ee0313-4bb3-4a8e-974f-418b27472210</t>
  </si>
  <si>
    <t>https://portal.eias.ru/Portal/DownloadPage.aspx?type=12&amp;guid=733fb1b4-9279-418c-94ec-56d8a7f8f75f</t>
  </si>
  <si>
    <t>Договор о подключении к системе теплоснабжения</t>
  </si>
  <si>
    <t>https://portal.eias.ru/Portal/DownloadPage.aspx?type=12&amp;guid=8bddb039-5752-4a5d-bf7b-fda4ff8f6821</t>
  </si>
  <si>
    <t>31.12.2019</t>
  </si>
  <si>
    <t>http://gptek.spb.ru/abonentam/connect/</t>
  </si>
  <si>
    <t>https://portal.eias.ru/Portal/DownloadPage.aspx?type=12&amp;guid=45b44dc4-fdbb-4d69-b97e-ab2bf839950f</t>
  </si>
  <si>
    <t>https://portal.eias.ru/Portal/DownloadPage.aspx?type=12&amp;guid=3ed29325-74f1-4d05-bfee-13dc09001da8</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</si>
  <si>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</si>
  <si>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https://portal.eias.ru/Portal/DownloadPage.aspx?type=12&amp;guid=b0318754-334f-410e-b59e-9d49dc9578be</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</si>
  <si>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</si>
  <si>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601-93-03, 601-92-57</t>
  </si>
  <si>
    <t>г. Санкт-Петербург, ул.Белоостровская, д.6А</t>
  </si>
  <si>
    <t>5.3.2</t>
  </si>
  <si>
    <t>c 10:00 до 12:00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</si>
  <si>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</si>
  <si>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10:00 до 12:00</t>
  </si>
  <si>
    <t>c 14:00 до 17:00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</si>
  <si>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14:00 до 17:00</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</si>
  <si>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</si>
  <si>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https://portal.eias.ru/Portal/DownloadPage.aspx?type=12&amp;guid=ed2b2957-999a-45bb-b195-2b79b0673dcc</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</si>
</sst>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0" fontId="10" fillId="8" borderId="5" xfId="52" applyNumberFormat="1" applyFont="1" applyFill="1" applyBorder="1" applyAlignment="1" applyProtection="1">
      <alignment horizontal="left" vertical="center" wrapText="1" inden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49" fontId="10" fillId="11" borderId="5" xfId="5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0" fillId="8" borderId="5" xfId="53"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37" fillId="0" borderId="16" xfId="33" applyNumberFormat="1" applyFont="1" applyFill="1" applyBorder="1" applyAlignment="1" applyProtection="1">
      <alignment horizontal="center" vertical="center" wrapText="1"/>
    </xf>
    <xf numFmtId="49" fontId="10" fillId="0" borderId="26"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49" fontId="0" fillId="0" borderId="5" xfId="0" applyBorder="1">
      <alignment vertical="top"/>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2763500" y="5695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93</xdr:row>
      <xdr:rowOff>0</xdr:rowOff>
    </xdr:from>
    <xdr:to>
      <xdr:col>35</xdr:col>
      <xdr:colOff>228600</xdr:colOff>
      <xdr:row>93</xdr:row>
      <xdr:rowOff>190500</xdr:rowOff>
    </xdr:to>
    <xdr:grpSp>
      <xdr:nvGrpSpPr>
        <xdr:cNvPr id="4" name="shCalendar"/>
        <xdr:cNvGrpSpPr>
          <a:grpSpLocks/>
        </xdr:cNvGrpSpPr>
      </xdr:nvGrpSpPr>
      <xdr:grpSpPr bwMode="auto">
        <a:xfrm>
          <a:off x="14101482" y="29695588"/>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xdr:cNvGrpSpPr>
          <a:grpSpLocks/>
        </xdr:cNvGrpSpPr>
      </xdr:nvGrpSpPr>
      <xdr:grpSpPr bwMode="auto">
        <a:xfrm>
          <a:off x="15094324" y="4986618"/>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xdr:cNvGrpSpPr>
          <a:grpSpLocks/>
        </xdr:cNvGrpSpPr>
      </xdr:nvGrpSpPr>
      <xdr:grpSpPr bwMode="auto">
        <a:xfrm>
          <a:off x="15094324" y="4986618"/>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38100</xdr:colOff>
      <xdr:row>23</xdr:row>
      <xdr:rowOff>0</xdr:rowOff>
    </xdr:from>
    <xdr:ext cx="190500" cy="190500"/>
    <xdr:grpSp>
      <xdr:nvGrpSpPr>
        <xdr:cNvPr id="15" name="shCalendar" hidden="1"/>
        <xdr:cNvGrpSpPr>
          <a:grpSpLocks/>
        </xdr:cNvGrpSpPr>
      </xdr:nvGrpSpPr>
      <xdr:grpSpPr bwMode="auto">
        <a:xfrm>
          <a:off x="15094324" y="4986618"/>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0</xdr:colOff>
      <xdr:row>23</xdr:row>
      <xdr:rowOff>0</xdr:rowOff>
    </xdr:from>
    <xdr:ext cx="190500" cy="190500"/>
    <xdr:grpSp>
      <xdr:nvGrpSpPr>
        <xdr:cNvPr id="18" name="shCalendar" hidden="1"/>
        <xdr:cNvGrpSpPr>
          <a:grpSpLocks/>
        </xdr:cNvGrpSpPr>
      </xdr:nvGrpSpPr>
      <xdr:grpSpPr bwMode="auto">
        <a:xfrm>
          <a:off x="15094324" y="4986618"/>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48</xdr:row>
      <xdr:rowOff>2</xdr:rowOff>
    </xdr:from>
    <xdr:to>
      <xdr:col>4</xdr:col>
      <xdr:colOff>3343276</xdr:colOff>
      <xdr:row>49</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204" t="s">
        <v>490</v>
      </c>
      <c r="G2" s="1205"/>
      <c r="H2" s="1206"/>
      <c r="I2" s="436"/>
    </row>
    <row r="3" spans="1:20" ht="3" customHeight="1"/>
    <row r="4" spans="1:20" s="190" customFormat="1" ht="11.25">
      <c r="A4" s="214"/>
      <c r="B4" s="214"/>
      <c r="C4" s="214"/>
      <c r="D4" s="214"/>
      <c r="F4" s="1154" t="s">
        <v>453</v>
      </c>
      <c r="G4" s="1154"/>
      <c r="H4" s="1154"/>
      <c r="I4" s="1207"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8"/>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497</v>
      </c>
      <c r="H13" s="317"/>
      <c r="I13" s="1209" t="s">
        <v>590</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421"/>
      <c r="G15" s="195" t="s">
        <v>402</v>
      </c>
      <c r="H15" s="422"/>
      <c r="I15" s="423"/>
      <c r="J15" s="334"/>
      <c r="K15" s="214"/>
      <c r="L15" s="214"/>
      <c r="M15" s="214"/>
      <c r="N15" s="214"/>
      <c r="O15" s="214"/>
      <c r="P15" s="214"/>
      <c r="Q15" s="214"/>
      <c r="R15" s="214"/>
      <c r="S15" s="214"/>
      <c r="T15" s="214"/>
    </row>
    <row r="16" spans="1:20" s="190" customFormat="1" ht="18.75">
      <c r="A16" s="1208"/>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3" t="s">
        <v>592</v>
      </c>
      <c r="H19" s="1203"/>
      <c r="I19" s="226"/>
      <c r="J19" s="327"/>
      <c r="K19" s="327"/>
      <c r="L19" s="327"/>
      <c r="M19" s="327"/>
      <c r="N19" s="327"/>
      <c r="O19" s="327"/>
      <c r="P19" s="327"/>
      <c r="Q19" s="327"/>
      <c r="R19" s="327"/>
      <c r="S19" s="327"/>
      <c r="T19" s="327"/>
    </row>
  </sheetData>
  <sheetProtection algorithmName="SHA-512" hashValue="FgMz5cwY7bhLB4AxlFMIKBB5qI6ykhACgfFjU7I/D1G94gbvsy5b3dBPDsDqBRQYtCzn0nSfFnX0wBYjcdG7XQ==" saltValue="OPa0ZIfxjBrvk8+u1O3S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6" t="s">
        <v>630</v>
      </c>
      <c r="M5" s="1236"/>
      <c r="N5" s="1236"/>
      <c r="O5" s="1236"/>
      <c r="P5" s="1236"/>
      <c r="Q5" s="1236"/>
      <c r="R5" s="1236"/>
      <c r="S5" s="1236"/>
      <c r="T5" s="1236"/>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501</v>
      </c>
      <c r="N7" s="667"/>
      <c r="O7" s="1213" t="str">
        <f>IF(NameOrPr_ch="",IF(NameOrPr="","",NameOrPr),NameOrPr_ch)</f>
        <v>Комитет по тарифам и ценовой политике Лен.области (ЛенРТК)</v>
      </c>
      <c r="P7" s="1213"/>
      <c r="Q7" s="1213"/>
      <c r="R7" s="1213"/>
      <c r="S7" s="1213"/>
      <c r="T7" s="1213"/>
      <c r="U7" s="583"/>
      <c r="V7" s="583"/>
      <c r="W7" s="520"/>
      <c r="X7" s="591"/>
      <c r="Y7" s="591"/>
      <c r="Z7" s="591"/>
      <c r="AA7" s="591"/>
      <c r="AB7" s="591"/>
      <c r="AC7" s="591"/>
    </row>
    <row r="8" spans="1:29" s="571" customFormat="1" ht="18.75">
      <c r="A8" s="591"/>
      <c r="B8" s="591"/>
      <c r="C8" s="591"/>
      <c r="D8" s="591"/>
      <c r="E8" s="591"/>
      <c r="F8" s="591"/>
      <c r="G8" s="591"/>
      <c r="H8" s="591"/>
      <c r="L8" s="500"/>
      <c r="M8" s="618" t="s">
        <v>595</v>
      </c>
      <c r="N8" s="667"/>
      <c r="O8" s="1213" t="str">
        <f>IF(datePr_ch="",IF(datePr="","",datePr),datePr_ch)</f>
        <v>20.12.2019</v>
      </c>
      <c r="P8" s="1213"/>
      <c r="Q8" s="1213"/>
      <c r="R8" s="1213"/>
      <c r="S8" s="1213"/>
      <c r="T8" s="1213"/>
      <c r="U8" s="583"/>
      <c r="V8" s="583"/>
      <c r="W8" s="520"/>
      <c r="X8" s="591"/>
      <c r="Y8" s="591"/>
      <c r="Z8" s="591"/>
      <c r="AA8" s="591"/>
      <c r="AB8" s="591"/>
      <c r="AC8" s="591"/>
    </row>
    <row r="9" spans="1:29" s="571" customFormat="1" ht="18.75">
      <c r="A9" s="591"/>
      <c r="B9" s="591"/>
      <c r="C9" s="591"/>
      <c r="D9" s="591"/>
      <c r="E9" s="591"/>
      <c r="F9" s="591"/>
      <c r="G9" s="591"/>
      <c r="H9" s="591"/>
      <c r="L9" s="553"/>
      <c r="M9" s="618" t="s">
        <v>594</v>
      </c>
      <c r="N9" s="667"/>
      <c r="O9" s="1213" t="str">
        <f>IF(numberPr_ch="",IF(numberPr="","",numberPr),numberPr_ch)</f>
        <v>711-п</v>
      </c>
      <c r="P9" s="1213"/>
      <c r="Q9" s="1213"/>
      <c r="R9" s="1213"/>
      <c r="S9" s="1213"/>
      <c r="T9" s="1213"/>
      <c r="U9" s="583"/>
      <c r="V9" s="583"/>
      <c r="W9" s="520"/>
      <c r="X9" s="591"/>
      <c r="Y9" s="591"/>
      <c r="Z9" s="591"/>
      <c r="AA9" s="591"/>
      <c r="AB9" s="591"/>
      <c r="AC9" s="591"/>
    </row>
    <row r="10" spans="1:29" s="571" customFormat="1" ht="18.75">
      <c r="A10" s="591"/>
      <c r="B10" s="591"/>
      <c r="C10" s="591"/>
      <c r="D10" s="591"/>
      <c r="E10" s="591"/>
      <c r="F10" s="591"/>
      <c r="G10" s="591"/>
      <c r="H10" s="591"/>
      <c r="L10" s="553"/>
      <c r="M10" s="618" t="s">
        <v>500</v>
      </c>
      <c r="N10" s="667"/>
      <c r="O10" s="1213" t="str">
        <f>IF(IstPub_ch="",IF(IstPub="","",IstPub),IstPub_ch)</f>
        <v>http://tarif.lenobl.ru/dokumenty/docs_category_3/</v>
      </c>
      <c r="P10" s="1213"/>
      <c r="Q10" s="1213"/>
      <c r="R10" s="1213"/>
      <c r="S10" s="1213"/>
      <c r="T10" s="1213"/>
      <c r="U10" s="583"/>
      <c r="V10" s="583"/>
      <c r="W10" s="520"/>
      <c r="X10" s="591"/>
      <c r="Y10" s="591"/>
      <c r="Z10" s="591"/>
      <c r="AA10" s="591"/>
      <c r="AB10" s="591"/>
      <c r="AC10" s="591"/>
    </row>
    <row r="11" spans="1:29" s="571" customFormat="1" ht="11.25" hidden="1">
      <c r="A11" s="591"/>
      <c r="B11" s="591"/>
      <c r="C11" s="591"/>
      <c r="D11" s="591"/>
      <c r="E11" s="591"/>
      <c r="F11" s="591"/>
      <c r="G11" s="591"/>
      <c r="H11" s="591"/>
      <c r="L11" s="1237"/>
      <c r="M11" s="1237"/>
      <c r="N11" s="567"/>
      <c r="O11" s="583"/>
      <c r="P11" s="583"/>
      <c r="Q11" s="583"/>
      <c r="R11" s="583"/>
      <c r="S11" s="583"/>
      <c r="T11" s="583"/>
      <c r="U11" s="589" t="s">
        <v>372</v>
      </c>
      <c r="X11" s="591"/>
      <c r="Y11" s="591"/>
      <c r="Z11" s="591"/>
      <c r="AA11" s="591"/>
      <c r="AB11" s="591"/>
      <c r="AC11" s="591"/>
    </row>
    <row r="12" spans="1:29">
      <c r="J12" s="530"/>
      <c r="K12" s="530"/>
      <c r="L12" s="525"/>
      <c r="M12" s="525"/>
      <c r="N12" s="503"/>
      <c r="O12" s="1214"/>
      <c r="P12" s="1214"/>
      <c r="Q12" s="1214"/>
      <c r="R12" s="1214"/>
      <c r="S12" s="1214"/>
      <c r="T12" s="1214"/>
      <c r="U12" s="1214"/>
    </row>
    <row r="13" spans="1:29">
      <c r="J13" s="530"/>
      <c r="K13" s="530"/>
      <c r="L13" s="1154" t="s">
        <v>453</v>
      </c>
      <c r="M13" s="1154"/>
      <c r="N13" s="1154"/>
      <c r="O13" s="1154"/>
      <c r="P13" s="1154"/>
      <c r="Q13" s="1154"/>
      <c r="R13" s="1154"/>
      <c r="S13" s="1154"/>
      <c r="T13" s="1154"/>
      <c r="U13" s="1154"/>
      <c r="V13" s="1154"/>
      <c r="W13" s="1154" t="s">
        <v>454</v>
      </c>
    </row>
    <row r="14" spans="1:29" ht="14.25" customHeight="1">
      <c r="J14" s="530"/>
      <c r="K14" s="530"/>
      <c r="L14" s="1220" t="s">
        <v>91</v>
      </c>
      <c r="M14" s="1220" t="s">
        <v>638</v>
      </c>
      <c r="N14" s="662"/>
      <c r="O14" s="1221" t="s">
        <v>640</v>
      </c>
      <c r="P14" s="1222"/>
      <c r="Q14" s="1222"/>
      <c r="R14" s="1222"/>
      <c r="S14" s="1222"/>
      <c r="T14" s="1223"/>
      <c r="U14" s="1231" t="s">
        <v>340</v>
      </c>
      <c r="V14" s="1217" t="s">
        <v>274</v>
      </c>
      <c r="W14" s="1154"/>
    </row>
    <row r="15" spans="1:29" ht="14.25" customHeight="1">
      <c r="J15" s="530"/>
      <c r="K15" s="530"/>
      <c r="L15" s="1220"/>
      <c r="M15" s="1220"/>
      <c r="N15" s="663"/>
      <c r="O15" s="1226" t="s">
        <v>604</v>
      </c>
      <c r="P15" s="1224" t="s">
        <v>270</v>
      </c>
      <c r="Q15" s="1225"/>
      <c r="R15" s="1228" t="s">
        <v>653</v>
      </c>
      <c r="S15" s="1229"/>
      <c r="T15" s="1230"/>
      <c r="U15" s="1232"/>
      <c r="V15" s="1218"/>
      <c r="W15" s="1154"/>
    </row>
    <row r="16" spans="1:29" ht="33.75" customHeight="1">
      <c r="J16" s="530"/>
      <c r="K16" s="530"/>
      <c r="L16" s="1220"/>
      <c r="M16" s="1220"/>
      <c r="N16" s="664"/>
      <c r="O16" s="1227"/>
      <c r="P16" s="536" t="s">
        <v>605</v>
      </c>
      <c r="Q16" s="536" t="s">
        <v>6</v>
      </c>
      <c r="R16" s="537" t="s">
        <v>273</v>
      </c>
      <c r="S16" s="1215" t="s">
        <v>272</v>
      </c>
      <c r="T16" s="1216"/>
      <c r="U16" s="1233"/>
      <c r="V16" s="1219"/>
      <c r="W16" s="1154"/>
    </row>
    <row r="17" spans="1:29">
      <c r="J17" s="530"/>
      <c r="K17" s="570">
        <v>1</v>
      </c>
      <c r="L17" s="648" t="s">
        <v>92</v>
      </c>
      <c r="M17" s="648" t="s">
        <v>48</v>
      </c>
      <c r="N17" s="650" t="str">
        <f ca="1">OFFSET(N17,0,-1)</f>
        <v>2</v>
      </c>
      <c r="O17" s="649">
        <f ca="1">OFFSET(O17,0,-1)+1</f>
        <v>3</v>
      </c>
      <c r="P17" s="649">
        <f ca="1">OFFSET(P17,0,-1)+1</f>
        <v>4</v>
      </c>
      <c r="Q17" s="649">
        <f ca="1">OFFSET(Q17,0,-1)+1</f>
        <v>5</v>
      </c>
      <c r="R17" s="649">
        <f ca="1">OFFSET(R17,0,-1)+1</f>
        <v>6</v>
      </c>
      <c r="S17" s="1238">
        <f ca="1">OFFSET(S17,0,-1)+1</f>
        <v>7</v>
      </c>
      <c r="T17" s="1238"/>
      <c r="U17" s="649">
        <f ca="1">OFFSET(U17,0,-2)+1</f>
        <v>8</v>
      </c>
      <c r="V17" s="650">
        <f ca="1">OFFSET(V17,0,-1)</f>
        <v>8</v>
      </c>
      <c r="W17" s="649">
        <f ca="1">OFFSET(W17,0,-1)+1</f>
        <v>9</v>
      </c>
    </row>
    <row r="18" spans="1:29" ht="22.5">
      <c r="A18" s="1239">
        <v>1</v>
      </c>
      <c r="B18" s="866"/>
      <c r="C18" s="866"/>
      <c r="D18" s="866"/>
      <c r="E18" s="867"/>
      <c r="F18" s="868"/>
      <c r="G18" s="868"/>
      <c r="H18" s="868"/>
      <c r="I18" s="869"/>
      <c r="J18" s="864"/>
      <c r="K18" s="871"/>
      <c r="L18" s="594">
        <f>mergeValue(A18)</f>
        <v>1</v>
      </c>
      <c r="M18" s="642" t="s">
        <v>20</v>
      </c>
      <c r="N18" s="647"/>
      <c r="O18" s="1240"/>
      <c r="P18" s="1240"/>
      <c r="Q18" s="1240"/>
      <c r="R18" s="1240"/>
      <c r="S18" s="1240"/>
      <c r="T18" s="1240"/>
      <c r="U18" s="1240"/>
      <c r="V18" s="1240"/>
      <c r="W18" s="631" t="s">
        <v>475</v>
      </c>
      <c r="Y18" s="590"/>
      <c r="Z18" s="590" t="str">
        <f t="shared" ref="Z18:Z31" si="0">IF(M18="","",M18 )</f>
        <v>Наименование тарифа</v>
      </c>
      <c r="AA18" s="590"/>
      <c r="AB18" s="590"/>
      <c r="AC18" s="590"/>
    </row>
    <row r="19" spans="1:29" ht="22.5">
      <c r="A19" s="1239"/>
      <c r="B19" s="1239">
        <v>1</v>
      </c>
      <c r="C19" s="866"/>
      <c r="D19" s="866"/>
      <c r="E19" s="868"/>
      <c r="F19" s="868"/>
      <c r="G19" s="868"/>
      <c r="H19" s="868"/>
      <c r="I19" s="863"/>
      <c r="J19" s="862"/>
      <c r="K19" s="865"/>
      <c r="L19" s="594" t="str">
        <f>mergeValue(A19) &amp;"."&amp; mergeValue(B19)</f>
        <v>1.1</v>
      </c>
      <c r="M19" s="547" t="s">
        <v>16</v>
      </c>
      <c r="N19" s="647"/>
      <c r="O19" s="1240"/>
      <c r="P19" s="1240"/>
      <c r="Q19" s="1240"/>
      <c r="R19" s="1240"/>
      <c r="S19" s="1240"/>
      <c r="T19" s="1240"/>
      <c r="U19" s="1240"/>
      <c r="V19" s="1240"/>
      <c r="W19" s="631" t="s">
        <v>476</v>
      </c>
      <c r="Y19" s="590"/>
      <c r="Z19" s="590" t="str">
        <f t="shared" si="0"/>
        <v>Территория действия тарифа</v>
      </c>
      <c r="AA19" s="590"/>
      <c r="AB19" s="590"/>
      <c r="AC19" s="590"/>
    </row>
    <row r="20" spans="1:29" ht="22.5">
      <c r="A20" s="1239"/>
      <c r="B20" s="1239"/>
      <c r="C20" s="1239">
        <v>1</v>
      </c>
      <c r="D20" s="866"/>
      <c r="E20" s="868"/>
      <c r="F20" s="868"/>
      <c r="G20" s="868"/>
      <c r="H20" s="868"/>
      <c r="I20" s="870"/>
      <c r="J20" s="862"/>
      <c r="K20" s="865"/>
      <c r="L20" s="594" t="str">
        <f>mergeValue(A20) &amp;"."&amp; mergeValue(B20)&amp;"."&amp; mergeValue(C20)</f>
        <v>1.1.1</v>
      </c>
      <c r="M20" s="548" t="s">
        <v>7</v>
      </c>
      <c r="N20" s="647"/>
      <c r="O20" s="1240"/>
      <c r="P20" s="1240"/>
      <c r="Q20" s="1240"/>
      <c r="R20" s="1240"/>
      <c r="S20" s="1240"/>
      <c r="T20" s="1240"/>
      <c r="U20" s="1240"/>
      <c r="V20" s="1240"/>
      <c r="W20" s="631" t="s">
        <v>632</v>
      </c>
      <c r="Y20" s="590"/>
      <c r="Z20" s="590" t="str">
        <f t="shared" si="0"/>
        <v xml:space="preserve">Наименование системы теплоснабжения </v>
      </c>
      <c r="AA20" s="590"/>
      <c r="AB20" s="590"/>
      <c r="AC20" s="590"/>
    </row>
    <row r="21" spans="1:29" ht="22.5">
      <c r="A21" s="1239"/>
      <c r="B21" s="1239"/>
      <c r="C21" s="1239"/>
      <c r="D21" s="1239">
        <v>1</v>
      </c>
      <c r="E21" s="868"/>
      <c r="F21" s="868"/>
      <c r="G21" s="868"/>
      <c r="H21" s="868"/>
      <c r="I21" s="870"/>
      <c r="J21" s="862"/>
      <c r="K21" s="865"/>
      <c r="L21" s="594" t="str">
        <f>mergeValue(A21) &amp;"."&amp; mergeValue(B21)&amp;"."&amp; mergeValue(C21)&amp;"."&amp; mergeValue(D21)</f>
        <v>1.1.1.1</v>
      </c>
      <c r="M21" s="549" t="s">
        <v>22</v>
      </c>
      <c r="N21" s="647"/>
      <c r="O21" s="1240"/>
      <c r="P21" s="1240"/>
      <c r="Q21" s="1240"/>
      <c r="R21" s="1240"/>
      <c r="S21" s="1240"/>
      <c r="T21" s="1240"/>
      <c r="U21" s="1240"/>
      <c r="V21" s="1240"/>
      <c r="W21" s="631" t="s">
        <v>633</v>
      </c>
      <c r="Y21" s="590"/>
      <c r="Z21" s="590" t="str">
        <f t="shared" si="0"/>
        <v xml:space="preserve">Источник тепловой энергии  </v>
      </c>
      <c r="AA21" s="590"/>
      <c r="AB21" s="590"/>
      <c r="AC21" s="590"/>
    </row>
    <row r="22" spans="1:29" ht="101.25">
      <c r="A22" s="1239"/>
      <c r="B22" s="1239"/>
      <c r="C22" s="1239"/>
      <c r="D22" s="1239"/>
      <c r="E22" s="1239">
        <v>1</v>
      </c>
      <c r="F22" s="868"/>
      <c r="G22" s="868"/>
      <c r="H22" s="866">
        <v>1</v>
      </c>
      <c r="I22" s="1239">
        <v>1</v>
      </c>
      <c r="J22" s="868"/>
      <c r="K22" s="873"/>
      <c r="L22" s="594" t="str">
        <f>mergeValue(A22) &amp;"."&amp; mergeValue(B22)&amp;"."&amp; mergeValue(C22)&amp;"."&amp; mergeValue(D22)&amp;"."&amp; mergeValue(E22)</f>
        <v>1.1.1.1.1</v>
      </c>
      <c r="M22" s="555" t="s">
        <v>9</v>
      </c>
      <c r="N22" s="647"/>
      <c r="O22" s="1241"/>
      <c r="P22" s="1241"/>
      <c r="Q22" s="1241"/>
      <c r="R22" s="1241"/>
      <c r="S22" s="1241"/>
      <c r="T22" s="1241"/>
      <c r="U22" s="1241"/>
      <c r="V22" s="1241"/>
      <c r="W22" s="631" t="s">
        <v>637</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9"/>
      <c r="B23" s="1239"/>
      <c r="C23" s="1239"/>
      <c r="D23" s="1239"/>
      <c r="E23" s="1239"/>
      <c r="F23" s="1239">
        <v>1</v>
      </c>
      <c r="G23" s="866"/>
      <c r="H23" s="866"/>
      <c r="I23" s="1239"/>
      <c r="J23" s="1239">
        <v>1</v>
      </c>
      <c r="K23" s="874"/>
      <c r="L23" s="594" t="str">
        <f>mergeValue(A23) &amp;"."&amp; mergeValue(B23)&amp;"."&amp; mergeValue(C23)&amp;"."&amp; mergeValue(D23)&amp;"."&amp; mergeValue(E23)&amp;"."&amp; mergeValue(F23)</f>
        <v>1.1.1.1.1.1</v>
      </c>
      <c r="M23" s="556" t="s">
        <v>10</v>
      </c>
      <c r="N23" s="647"/>
      <c r="O23" s="1242"/>
      <c r="P23" s="1243"/>
      <c r="Q23" s="1243"/>
      <c r="R23" s="1243"/>
      <c r="S23" s="1243"/>
      <c r="T23" s="1243"/>
      <c r="U23" s="1243"/>
      <c r="V23" s="1244"/>
      <c r="W23" s="631" t="s">
        <v>635</v>
      </c>
      <c r="Y23" s="590"/>
      <c r="Z23" s="590" t="str">
        <f t="shared" si="0"/>
        <v>Группа потребителей</v>
      </c>
      <c r="AA23" s="590"/>
      <c r="AB23" s="590"/>
      <c r="AC23" s="590"/>
    </row>
    <row r="24" spans="1:29" ht="189" customHeight="1">
      <c r="A24" s="1239"/>
      <c r="B24" s="1239"/>
      <c r="C24" s="1239"/>
      <c r="D24" s="1239"/>
      <c r="E24" s="1239"/>
      <c r="F24" s="1239"/>
      <c r="G24" s="866">
        <v>1</v>
      </c>
      <c r="H24" s="866"/>
      <c r="I24" s="1239"/>
      <c r="J24" s="1239"/>
      <c r="K24" s="874">
        <v>1</v>
      </c>
      <c r="L24" s="594" t="str">
        <f>mergeValue(A24) &amp;"."&amp; mergeValue(B24)&amp;"."&amp; mergeValue(C24)&amp;"."&amp; mergeValue(D24)&amp;"."&amp; mergeValue(E24)&amp;"."&amp; mergeValue(F24)&amp;"."&amp; mergeValue(G24)</f>
        <v>1.1.1.1.1.1.1</v>
      </c>
      <c r="M24" s="1066"/>
      <c r="N24" s="647"/>
      <c r="O24" s="563"/>
      <c r="P24" s="563"/>
      <c r="Q24" s="1091"/>
      <c r="R24" s="1234"/>
      <c r="S24" s="1235" t="s">
        <v>83</v>
      </c>
      <c r="T24" s="1234"/>
      <c r="U24" s="1235" t="s">
        <v>84</v>
      </c>
      <c r="V24" s="563"/>
      <c r="W24" s="1210" t="s">
        <v>654</v>
      </c>
      <c r="X24" s="586" t="str">
        <f>strCheckDate(O25:V25)</f>
        <v/>
      </c>
      <c r="Y24" s="590"/>
      <c r="Z24" s="590" t="str">
        <f t="shared" si="0"/>
        <v/>
      </c>
      <c r="AA24" s="590"/>
      <c r="AB24" s="590"/>
      <c r="AC24" s="590"/>
    </row>
    <row r="25" spans="1:29" ht="11.25" hidden="1" customHeight="1">
      <c r="A25" s="1239"/>
      <c r="B25" s="1239"/>
      <c r="C25" s="1239"/>
      <c r="D25" s="1239"/>
      <c r="E25" s="1239"/>
      <c r="F25" s="1239"/>
      <c r="G25" s="866"/>
      <c r="H25" s="866"/>
      <c r="I25" s="1239"/>
      <c r="J25" s="1239"/>
      <c r="K25" s="874"/>
      <c r="L25" s="601"/>
      <c r="M25" s="647"/>
      <c r="N25" s="647"/>
      <c r="O25" s="563"/>
      <c r="P25" s="563"/>
      <c r="Q25" s="585" t="str">
        <f>R24 &amp; "-" &amp; T24</f>
        <v>-</v>
      </c>
      <c r="R25" s="1234"/>
      <c r="S25" s="1235"/>
      <c r="T25" s="1234"/>
      <c r="U25" s="1235"/>
      <c r="V25" s="563"/>
      <c r="W25" s="1211"/>
      <c r="Y25" s="590"/>
      <c r="Z25" s="590" t="str">
        <f t="shared" si="0"/>
        <v/>
      </c>
      <c r="AA25" s="590"/>
      <c r="AB25" s="590"/>
      <c r="AC25" s="590"/>
    </row>
    <row r="26" spans="1:29" ht="15" customHeight="1">
      <c r="A26" s="1239"/>
      <c r="B26" s="1239"/>
      <c r="C26" s="1239"/>
      <c r="D26" s="1239"/>
      <c r="E26" s="1239"/>
      <c r="F26" s="1239"/>
      <c r="G26" s="868"/>
      <c r="H26" s="866"/>
      <c r="I26" s="1239"/>
      <c r="J26" s="1239"/>
      <c r="K26" s="873"/>
      <c r="L26" s="539"/>
      <c r="M26" s="558" t="s">
        <v>25</v>
      </c>
      <c r="N26" s="565"/>
      <c r="O26" s="565"/>
      <c r="P26" s="565"/>
      <c r="Q26" s="565"/>
      <c r="R26" s="565"/>
      <c r="S26" s="565"/>
      <c r="T26" s="565"/>
      <c r="U26" s="565"/>
      <c r="V26" s="561"/>
      <c r="W26" s="1212"/>
      <c r="Y26" s="590"/>
      <c r="Z26" s="590" t="str">
        <f t="shared" si="0"/>
        <v>Добавить вид теплоносителя (параметры теплоносителя)</v>
      </c>
      <c r="AA26" s="590"/>
      <c r="AB26" s="590"/>
      <c r="AC26" s="590"/>
    </row>
    <row r="27" spans="1:29" ht="15" customHeight="1">
      <c r="A27" s="1239"/>
      <c r="B27" s="1239"/>
      <c r="C27" s="1239"/>
      <c r="D27" s="1239"/>
      <c r="E27" s="1239"/>
      <c r="F27" s="868"/>
      <c r="G27" s="868"/>
      <c r="H27" s="866"/>
      <c r="I27" s="1239"/>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9"/>
      <c r="B28" s="1239"/>
      <c r="C28" s="1239"/>
      <c r="D28" s="1239"/>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9"/>
      <c r="B29" s="1239"/>
      <c r="C29" s="1239"/>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9"/>
      <c r="B30" s="1239"/>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9"/>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4"/>
      <c r="M32" s="566" t="s">
        <v>308</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3" t="s">
        <v>631</v>
      </c>
      <c r="N34" s="1203"/>
      <c r="O34" s="1203"/>
      <c r="P34" s="1203"/>
      <c r="Q34" s="1203"/>
      <c r="R34" s="1203"/>
      <c r="S34" s="1203"/>
      <c r="T34" s="1203"/>
      <c r="U34" s="1203"/>
      <c r="V34" s="1203"/>
      <c r="W34" s="1203"/>
    </row>
  </sheetData>
  <sheetProtection algorithmName="SHA-512" hashValue="CSSAXcvfrNz2fWlC8/YBRKFRdJiNPOQlmcSV4jdYeID9T2xEjrJwpXlBtoKvU2A9iFV0El+rfUHvFiOrA8NeSQ==" saltValue="3PRXLAeByokXvVuar9cBTA==" spinCount="100000"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7"/>
  <sheetViews>
    <sheetView showGridLines="0" topLeftCell="E1" zoomScaleNormal="100" workbookViewId="0">
      <selection activeCell="G15" sqref="G15"/>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48</v>
      </c>
    </row>
    <row r="2" spans="1:20" ht="22.5">
      <c r="F2" s="1204" t="s">
        <v>490</v>
      </c>
      <c r="G2" s="1205"/>
      <c r="H2" s="1206"/>
      <c r="I2" s="807"/>
    </row>
    <row r="3" spans="1:20" ht="3" customHeight="1"/>
    <row r="4" spans="1:20" s="1008" customFormat="1" ht="11.25">
      <c r="A4" s="1014"/>
      <c r="B4" s="1014"/>
      <c r="C4" s="1014"/>
      <c r="D4" s="1014"/>
      <c r="F4" s="1154" t="s">
        <v>453</v>
      </c>
      <c r="G4" s="1154"/>
      <c r="H4" s="1154"/>
      <c r="I4" s="1207" t="s">
        <v>454</v>
      </c>
      <c r="J4" s="1014"/>
      <c r="K4" s="1014"/>
      <c r="L4" s="1014"/>
      <c r="M4" s="1014"/>
      <c r="N4" s="1014"/>
      <c r="O4" s="1014"/>
      <c r="P4" s="1014"/>
      <c r="Q4" s="1014"/>
      <c r="R4" s="1014"/>
      <c r="S4" s="1014"/>
      <c r="T4" s="1014"/>
    </row>
    <row r="5" spans="1:20" s="1008" customFormat="1" ht="11.25" customHeight="1">
      <c r="A5" s="1014"/>
      <c r="B5" s="1014"/>
      <c r="C5" s="1014"/>
      <c r="D5" s="1014"/>
      <c r="F5" s="1023" t="s">
        <v>91</v>
      </c>
      <c r="G5" s="811" t="s">
        <v>456</v>
      </c>
      <c r="H5" s="1032" t="s">
        <v>441</v>
      </c>
      <c r="I5" s="1207"/>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028" t="str">
        <f>IF(dateCh="","",dateCh)</f>
        <v>23.12.2019</v>
      </c>
      <c r="I7" s="817" t="s">
        <v>492</v>
      </c>
      <c r="J7" s="616"/>
      <c r="K7" s="1014"/>
      <c r="L7" s="1014"/>
      <c r="M7" s="1014"/>
      <c r="N7" s="1014"/>
      <c r="O7" s="1014"/>
      <c r="P7" s="1014"/>
      <c r="Q7" s="1014"/>
      <c r="R7" s="1014"/>
      <c r="S7" s="1014"/>
      <c r="T7" s="1014"/>
    </row>
    <row r="8" spans="1:20" s="1008" customFormat="1" ht="45">
      <c r="A8" s="1208">
        <v>1</v>
      </c>
      <c r="B8" s="1014"/>
      <c r="C8" s="1014"/>
      <c r="D8" s="1014"/>
      <c r="F8" s="1030" t="str">
        <f>"2." &amp;mergeValue(A8)</f>
        <v>2.1</v>
      </c>
      <c r="G8" s="816" t="s">
        <v>493</v>
      </c>
      <c r="H8" s="1028"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56.25">
      <c r="A9" s="1208"/>
      <c r="B9" s="1014"/>
      <c r="C9" s="1014"/>
      <c r="D9" s="1014"/>
      <c r="F9" s="1030" t="str">
        <f>"3." &amp;mergeValue(A9)</f>
        <v>3.1</v>
      </c>
      <c r="G9" s="816" t="s">
        <v>494</v>
      </c>
      <c r="H9" s="1028"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817" t="s">
        <v>587</v>
      </c>
      <c r="J9" s="616"/>
      <c r="K9" s="1014"/>
      <c r="L9" s="1014"/>
      <c r="M9" s="1014"/>
      <c r="N9" s="1014"/>
      <c r="O9" s="1014"/>
      <c r="P9" s="1014"/>
      <c r="Q9" s="1014"/>
      <c r="R9" s="1014"/>
      <c r="S9" s="1014"/>
      <c r="T9" s="1014"/>
    </row>
    <row r="10" spans="1:20" s="1008" customFormat="1" ht="22.5">
      <c r="A10" s="1208"/>
      <c r="B10" s="1014"/>
      <c r="C10" s="1014"/>
      <c r="D10" s="1014"/>
      <c r="F10" s="1030" t="str">
        <f>"4."&amp;mergeValue(A10)</f>
        <v>4.1</v>
      </c>
      <c r="G10" s="816" t="s">
        <v>495</v>
      </c>
      <c r="H10" s="1032" t="s">
        <v>457</v>
      </c>
      <c r="I10" s="817"/>
      <c r="J10" s="616"/>
      <c r="K10" s="1014"/>
      <c r="L10" s="1014"/>
      <c r="M10" s="1014"/>
      <c r="N10" s="1014"/>
      <c r="O10" s="1014"/>
      <c r="P10" s="1014"/>
      <c r="Q10" s="1014"/>
      <c r="R10" s="1014"/>
      <c r="S10" s="1014"/>
      <c r="T10" s="1014"/>
    </row>
    <row r="11" spans="1:20" s="1008" customFormat="1" ht="18.75">
      <c r="A11" s="1208"/>
      <c r="B11" s="1208">
        <v>1</v>
      </c>
      <c r="C11" s="1024"/>
      <c r="D11" s="1024"/>
      <c r="F11" s="1030" t="str">
        <f>"4."&amp;mergeValue(A11) &amp;"."&amp;mergeValue(B11)</f>
        <v>4.1.1</v>
      </c>
      <c r="G11" s="831" t="s">
        <v>591</v>
      </c>
      <c r="H11" s="1028" t="str">
        <f>IF(region_name="","",region_name)</f>
        <v>Ленинградская область</v>
      </c>
      <c r="I11" s="817" t="s">
        <v>498</v>
      </c>
      <c r="J11" s="616"/>
      <c r="K11" s="1014"/>
      <c r="L11" s="1014"/>
      <c r="M11" s="1014"/>
      <c r="N11" s="1014"/>
      <c r="O11" s="1014"/>
      <c r="P11" s="1014"/>
      <c r="Q11" s="1014"/>
      <c r="R11" s="1014"/>
      <c r="S11" s="1014"/>
      <c r="T11" s="1014"/>
    </row>
    <row r="12" spans="1:20" s="1008" customFormat="1" ht="22.5">
      <c r="A12" s="1208"/>
      <c r="B12" s="1208"/>
      <c r="C12" s="1208">
        <v>1</v>
      </c>
      <c r="D12" s="1024"/>
      <c r="F12" s="1030" t="str">
        <f>"4."&amp;mergeValue(A12) &amp;"."&amp;mergeValue(B12)&amp;"."&amp;mergeValue(C12)</f>
        <v>4.1.1.1</v>
      </c>
      <c r="G12" s="818" t="s">
        <v>496</v>
      </c>
      <c r="H12" s="1028" t="str">
        <f>IF(Территории!H13="","","" &amp; Территории!H13 &amp; "")</f>
        <v>Гатчинский муниципальный район</v>
      </c>
      <c r="I12" s="817" t="s">
        <v>499</v>
      </c>
      <c r="J12" s="616"/>
      <c r="K12" s="1014"/>
      <c r="L12" s="1014"/>
      <c r="M12" s="1014"/>
      <c r="N12" s="1014"/>
      <c r="O12" s="1014"/>
      <c r="P12" s="1014"/>
      <c r="Q12" s="1014"/>
      <c r="R12" s="1014"/>
      <c r="S12" s="1014"/>
      <c r="T12" s="1014"/>
    </row>
    <row r="13" spans="1:20" s="1008" customFormat="1" ht="18.75">
      <c r="A13" s="1208"/>
      <c r="B13" s="1208"/>
      <c r="C13" s="1208"/>
      <c r="D13" s="1024">
        <v>1</v>
      </c>
      <c r="F13" s="1030" t="str">
        <f>"4."&amp;mergeValue(A13) &amp;"."&amp;mergeValue(B13)&amp;"."&amp;mergeValue(C13)&amp;"."&amp;mergeValue(D13)</f>
        <v>4.1.1.1.1</v>
      </c>
      <c r="G13" s="819" t="s">
        <v>497</v>
      </c>
      <c r="H13" s="1028" t="str">
        <f>IF(Территории!R14="","","" &amp; Территории!R14 &amp; "")</f>
        <v>Вырицкое (41618154)</v>
      </c>
      <c r="I13" s="1209" t="s">
        <v>590</v>
      </c>
      <c r="J13" s="616"/>
      <c r="K13" s="1014"/>
      <c r="L13" s="1014"/>
      <c r="M13" s="1014"/>
      <c r="N13" s="1014"/>
      <c r="O13" s="1014"/>
      <c r="P13" s="1014"/>
      <c r="Q13" s="1014"/>
      <c r="R13" s="1014"/>
      <c r="S13" s="1014"/>
      <c r="T13" s="1014"/>
    </row>
    <row r="14" spans="1:20" s="1008" customFormat="1" ht="18.75">
      <c r="A14" s="1208"/>
      <c r="B14" s="1208"/>
      <c r="C14" s="1208"/>
      <c r="D14" s="1105">
        <v>2</v>
      </c>
      <c r="F14" s="1030" t="str">
        <f>"4."&amp;mergeValue(A14) &amp;"."&amp;mergeValue(B14)&amp;"."&amp;mergeValue(C14)&amp;"."&amp;mergeValue(D14)</f>
        <v>4.1.1.1.2</v>
      </c>
      <c r="G14" s="819" t="s">
        <v>497</v>
      </c>
      <c r="H14" s="1110" t="str">
        <f>IF(Территории!R15="","","" &amp; Территории!R15 &amp; "")</f>
        <v>Большеколпанское (41618408)</v>
      </c>
      <c r="I14" s="1209"/>
      <c r="J14" s="616"/>
      <c r="K14" s="1014"/>
      <c r="L14" s="1014"/>
      <c r="M14" s="1014"/>
      <c r="N14" s="1014"/>
      <c r="O14" s="1014"/>
      <c r="P14" s="1014"/>
      <c r="Q14" s="1014"/>
      <c r="R14" s="1014"/>
      <c r="S14" s="1014"/>
      <c r="T14" s="1014"/>
    </row>
    <row r="15" spans="1:20" s="1008" customFormat="1" ht="18.75">
      <c r="A15" s="1208"/>
      <c r="B15" s="1208"/>
      <c r="C15" s="1208"/>
      <c r="D15" s="1105">
        <v>3</v>
      </c>
      <c r="F15" s="1030" t="str">
        <f>"4."&amp;mergeValue(A15) &amp;"."&amp;mergeValue(B15)&amp;"."&amp;mergeValue(C15)&amp;"."&amp;mergeValue(D15)</f>
        <v>4.1.1.1.3</v>
      </c>
      <c r="G15" s="819" t="s">
        <v>497</v>
      </c>
      <c r="H15" s="1110" t="str">
        <f>IF(Территории!R16="","","" &amp; Территории!R16 &amp; "")</f>
        <v>Пудомягское (41618404)</v>
      </c>
      <c r="I15" s="1209"/>
      <c r="J15" s="616"/>
      <c r="K15" s="1014"/>
      <c r="L15" s="1014"/>
      <c r="M15" s="1014"/>
      <c r="N15" s="1014"/>
      <c r="O15" s="1014"/>
      <c r="P15" s="1014"/>
      <c r="Q15" s="1014"/>
      <c r="R15" s="1014"/>
      <c r="S15" s="1014"/>
      <c r="T15" s="1014"/>
    </row>
    <row r="16" spans="1:20" s="773" customFormat="1" ht="3" customHeight="1">
      <c r="A16" s="774"/>
      <c r="B16" s="774"/>
      <c r="C16" s="774"/>
      <c r="D16" s="774"/>
      <c r="F16" s="626"/>
      <c r="G16" s="627"/>
      <c r="H16" s="628"/>
      <c r="I16" s="629"/>
      <c r="J16" s="774"/>
      <c r="K16" s="774"/>
      <c r="L16" s="774"/>
      <c r="M16" s="774"/>
      <c r="N16" s="774"/>
      <c r="O16" s="774"/>
      <c r="P16" s="774"/>
      <c r="Q16" s="774"/>
      <c r="R16" s="774"/>
      <c r="S16" s="774"/>
      <c r="T16" s="774"/>
    </row>
    <row r="17" spans="1:20" s="773" customFormat="1" ht="15" customHeight="1">
      <c r="A17" s="774"/>
      <c r="B17" s="774"/>
      <c r="C17" s="774"/>
      <c r="D17" s="774"/>
      <c r="F17" s="823"/>
      <c r="G17" s="1203" t="s">
        <v>592</v>
      </c>
      <c r="H17" s="1203"/>
      <c r="I17" s="984"/>
      <c r="J17" s="774"/>
      <c r="K17" s="774"/>
      <c r="L17" s="774"/>
      <c r="M17" s="774"/>
      <c r="N17" s="774"/>
      <c r="O17" s="774"/>
      <c r="P17" s="774"/>
      <c r="Q17" s="774"/>
      <c r="R17" s="774"/>
      <c r="S17" s="774"/>
      <c r="T17" s="774"/>
    </row>
  </sheetData>
  <sheetProtection algorithmName="SHA-512" hashValue="ONWeAPTXGNbtwXNwZYyINRWphsapmICwxuLQLD0++WYgJIomccqMD+5P7h1GFmyZriQkiCGVkzPv6N/jcQJHRg==" saltValue="xndQLsyqEZ/yW+SCQdAaJA==" spinCount="100000" sheet="1" objects="1" scenarios="1" formatColumns="0" formatRows="0"/>
  <mergeCells count="8">
    <mergeCell ref="G17:H17"/>
    <mergeCell ref="F2:H2"/>
    <mergeCell ref="F4:H4"/>
    <mergeCell ref="I4:I5"/>
    <mergeCell ref="A8:A15"/>
    <mergeCell ref="B11:B15"/>
    <mergeCell ref="C12:C15"/>
    <mergeCell ref="I13:I15"/>
  </mergeCells>
  <dataValidations count="1">
    <dataValidation type="textLength" operator="lessThanOrEqual" allowBlank="1" showInputMessage="1" showErrorMessage="1" errorTitle="Ошибка" error="Допускается ввод не более 900 символов!" sqref="I16:I17">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I13" zoomScaleNormal="100" workbookViewId="0">
      <selection activeCell="M30" sqref="M30:AD30"/>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58" customWidth="1"/>
    <col min="23" max="24" width="23.7109375" style="1058" hidden="1" customWidth="1"/>
    <col min="25" max="25" width="11.7109375" style="1058" customWidth="1"/>
    <col min="26" max="26" width="3.7109375" style="1058" customWidth="1"/>
    <col min="27" max="27" width="11.7109375" style="1058" customWidth="1"/>
    <col min="28" max="28" width="8.5703125" style="1058"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36" t="s">
        <v>630</v>
      </c>
      <c r="M5" s="1236"/>
      <c r="N5" s="1236"/>
      <c r="O5" s="1236"/>
      <c r="P5" s="1236"/>
      <c r="Q5" s="1236"/>
      <c r="R5" s="1236"/>
      <c r="S5" s="1236"/>
      <c r="T5" s="1236"/>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501</v>
      </c>
      <c r="N7" s="667"/>
      <c r="O7" s="1213" t="str">
        <f>IF(NameOrPr_ch="",IF(NameOrPr="","",NameOrPr),NameOrPr_ch)</f>
        <v>Комитет по тарифам и ценовой политике Лен.области (ЛенРТК)</v>
      </c>
      <c r="P7" s="1213"/>
      <c r="Q7" s="1213"/>
      <c r="R7" s="1213"/>
      <c r="S7" s="1213"/>
      <c r="T7" s="1213"/>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595</v>
      </c>
      <c r="N8" s="667"/>
      <c r="O8" s="1213" t="str">
        <f>IF(datePr_ch="",IF(datePr="","",datePr),datePr_ch)</f>
        <v>20.12.2019</v>
      </c>
      <c r="P8" s="1213"/>
      <c r="Q8" s="1213"/>
      <c r="R8" s="1213"/>
      <c r="S8" s="1213"/>
      <c r="T8" s="1213"/>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594</v>
      </c>
      <c r="N9" s="667"/>
      <c r="O9" s="1213" t="str">
        <f>IF(numberPr_ch="",IF(numberPr="","",numberPr),numberPr_ch)</f>
        <v>711-п</v>
      </c>
      <c r="P9" s="1213"/>
      <c r="Q9" s="1213"/>
      <c r="R9" s="1213"/>
      <c r="S9" s="1213"/>
      <c r="T9" s="1213"/>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500</v>
      </c>
      <c r="N10" s="667"/>
      <c r="O10" s="1213" t="str">
        <f>IF(IstPub_ch="",IF(IstPub="","",IstPub),IstPub_ch)</f>
        <v>http://tarif.lenobl.ru/dokumenty/docs_category_3/</v>
      </c>
      <c r="P10" s="1213"/>
      <c r="Q10" s="1213"/>
      <c r="R10" s="1213"/>
      <c r="S10" s="1213"/>
      <c r="T10" s="1213"/>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37"/>
      <c r="M11" s="1237"/>
      <c r="N11" s="1025"/>
      <c r="O11" s="768"/>
      <c r="P11" s="768"/>
      <c r="Q11" s="768"/>
      <c r="R11" s="768"/>
      <c r="S11" s="768"/>
      <c r="T11" s="768"/>
      <c r="U11" s="1012" t="s">
        <v>372</v>
      </c>
      <c r="V11" s="768"/>
      <c r="W11" s="768"/>
      <c r="X11" s="768"/>
      <c r="Y11" s="768"/>
      <c r="Z11" s="768"/>
      <c r="AA11" s="768"/>
      <c r="AB11" s="1012" t="s">
        <v>372</v>
      </c>
      <c r="AE11" s="1014"/>
      <c r="AF11" s="1014"/>
      <c r="AG11" s="1014"/>
      <c r="AH11" s="1014"/>
      <c r="AI11" s="1014"/>
      <c r="AJ11" s="1014"/>
      <c r="AK11" s="1014"/>
      <c r="AL11" s="1014"/>
      <c r="AM11" s="1014"/>
      <c r="AN11" s="1014"/>
      <c r="AO11" s="1014"/>
    </row>
    <row r="12" spans="1:41">
      <c r="J12" s="996"/>
      <c r="K12" s="996"/>
      <c r="L12" s="992"/>
      <c r="M12" s="992"/>
      <c r="N12" s="503"/>
      <c r="O12" s="1214"/>
      <c r="P12" s="1214"/>
      <c r="Q12" s="1214"/>
      <c r="R12" s="1214"/>
      <c r="S12" s="1214"/>
      <c r="T12" s="1214"/>
      <c r="U12" s="1214"/>
      <c r="V12" s="1214" t="s">
        <v>1897</v>
      </c>
      <c r="W12" s="1214"/>
      <c r="X12" s="1214"/>
      <c r="Y12" s="1214"/>
      <c r="Z12" s="1214"/>
      <c r="AA12" s="1214"/>
      <c r="AB12" s="1214"/>
    </row>
    <row r="13" spans="1:41">
      <c r="J13" s="996"/>
      <c r="K13" s="996"/>
      <c r="L13" s="1154" t="s">
        <v>453</v>
      </c>
      <c r="M13" s="1154"/>
      <c r="N13" s="1154"/>
      <c r="O13" s="1154"/>
      <c r="P13" s="1154"/>
      <c r="Q13" s="1154"/>
      <c r="R13" s="1154"/>
      <c r="S13" s="1154"/>
      <c r="T13" s="1154"/>
      <c r="U13" s="1154"/>
      <c r="V13" s="1154"/>
      <c r="W13" s="1154"/>
      <c r="X13" s="1154"/>
      <c r="Y13" s="1154"/>
      <c r="Z13" s="1154"/>
      <c r="AA13" s="1154"/>
      <c r="AB13" s="1154"/>
      <c r="AC13" s="1154"/>
      <c r="AD13" s="1154" t="s">
        <v>454</v>
      </c>
    </row>
    <row r="14" spans="1:41" ht="14.25" customHeight="1">
      <c r="J14" s="996"/>
      <c r="K14" s="996"/>
      <c r="L14" s="1220" t="s">
        <v>91</v>
      </c>
      <c r="M14" s="1220" t="s">
        <v>638</v>
      </c>
      <c r="N14" s="662"/>
      <c r="O14" s="1221" t="s">
        <v>640</v>
      </c>
      <c r="P14" s="1222"/>
      <c r="Q14" s="1222"/>
      <c r="R14" s="1222"/>
      <c r="S14" s="1222"/>
      <c r="T14" s="1223"/>
      <c r="U14" s="1231" t="s">
        <v>340</v>
      </c>
      <c r="V14" s="1221" t="s">
        <v>640</v>
      </c>
      <c r="W14" s="1222"/>
      <c r="X14" s="1222"/>
      <c r="Y14" s="1222"/>
      <c r="Z14" s="1222"/>
      <c r="AA14" s="1223"/>
      <c r="AB14" s="1231" t="s">
        <v>340</v>
      </c>
      <c r="AC14" s="1217" t="s">
        <v>274</v>
      </c>
      <c r="AD14" s="1154"/>
    </row>
    <row r="15" spans="1:41" ht="14.25" customHeight="1">
      <c r="J15" s="996"/>
      <c r="K15" s="996"/>
      <c r="L15" s="1220"/>
      <c r="M15" s="1220"/>
      <c r="N15" s="663"/>
      <c r="O15" s="1226" t="s">
        <v>604</v>
      </c>
      <c r="P15" s="1224" t="s">
        <v>270</v>
      </c>
      <c r="Q15" s="1225"/>
      <c r="R15" s="1228" t="s">
        <v>653</v>
      </c>
      <c r="S15" s="1229"/>
      <c r="T15" s="1230"/>
      <c r="U15" s="1232"/>
      <c r="V15" s="1226" t="s">
        <v>604</v>
      </c>
      <c r="W15" s="1224" t="s">
        <v>270</v>
      </c>
      <c r="X15" s="1225"/>
      <c r="Y15" s="1228" t="s">
        <v>653</v>
      </c>
      <c r="Z15" s="1229"/>
      <c r="AA15" s="1230"/>
      <c r="AB15" s="1232"/>
      <c r="AC15" s="1218"/>
      <c r="AD15" s="1154"/>
    </row>
    <row r="16" spans="1:41" ht="33.75" customHeight="1">
      <c r="J16" s="996"/>
      <c r="K16" s="996"/>
      <c r="L16" s="1220"/>
      <c r="M16" s="1220"/>
      <c r="N16" s="664"/>
      <c r="O16" s="1227"/>
      <c r="P16" s="757" t="s">
        <v>605</v>
      </c>
      <c r="Q16" s="757" t="s">
        <v>6</v>
      </c>
      <c r="R16" s="1029" t="s">
        <v>273</v>
      </c>
      <c r="S16" s="1215" t="s">
        <v>272</v>
      </c>
      <c r="T16" s="1216"/>
      <c r="U16" s="1233"/>
      <c r="V16" s="1227"/>
      <c r="W16" s="757" t="s">
        <v>605</v>
      </c>
      <c r="X16" s="757" t="s">
        <v>6</v>
      </c>
      <c r="Y16" s="1114" t="s">
        <v>273</v>
      </c>
      <c r="Z16" s="1215" t="s">
        <v>272</v>
      </c>
      <c r="AA16" s="1216"/>
      <c r="AB16" s="1233"/>
      <c r="AC16" s="1219"/>
      <c r="AD16" s="1154"/>
    </row>
    <row r="17" spans="1:43">
      <c r="J17" s="996"/>
      <c r="K17" s="570">
        <v>1</v>
      </c>
      <c r="L17" s="648" t="s">
        <v>92</v>
      </c>
      <c r="M17" s="648" t="s">
        <v>48</v>
      </c>
      <c r="N17" s="650" t="str">
        <f ca="1">OFFSET(N17,0,-1)</f>
        <v>2</v>
      </c>
      <c r="O17" s="1026">
        <f ca="1">OFFSET(O17,0,-1)+1</f>
        <v>3</v>
      </c>
      <c r="P17" s="1026">
        <f ca="1">OFFSET(P17,0,-1)+1</f>
        <v>4</v>
      </c>
      <c r="Q17" s="1026">
        <f ca="1">OFFSET(Q17,0,-1)+1</f>
        <v>5</v>
      </c>
      <c r="R17" s="1026">
        <f ca="1">OFFSET(R17,0,-1)+1</f>
        <v>6</v>
      </c>
      <c r="S17" s="1238">
        <f ca="1">OFFSET(S17,0,-1)+1</f>
        <v>7</v>
      </c>
      <c r="T17" s="1238"/>
      <c r="U17" s="1026">
        <f ca="1">OFFSET(U17,0,-2)+1</f>
        <v>8</v>
      </c>
      <c r="V17" s="1107">
        <f ca="1">OFFSET(V17,0,-1)+1</f>
        <v>9</v>
      </c>
      <c r="W17" s="1107">
        <f ca="1">OFFSET(W17,0,-1)+1</f>
        <v>10</v>
      </c>
      <c r="X17" s="1107">
        <f ca="1">OFFSET(X17,0,-1)+1</f>
        <v>11</v>
      </c>
      <c r="Y17" s="1107">
        <f ca="1">OFFSET(Y17,0,-1)+1</f>
        <v>12</v>
      </c>
      <c r="Z17" s="1238">
        <f ca="1">OFFSET(Z17,0,-1)+1</f>
        <v>13</v>
      </c>
      <c r="AA17" s="1238"/>
      <c r="AB17" s="1107">
        <f ca="1">OFFSET(AB17,0,-2)+1</f>
        <v>14</v>
      </c>
      <c r="AC17" s="650">
        <f ca="1">OFFSET(AC17,0,-1)</f>
        <v>14</v>
      </c>
      <c r="AD17" s="1026">
        <f ca="1">OFFSET(AD17,0,-1)+1</f>
        <v>15</v>
      </c>
    </row>
    <row r="18" spans="1:43" ht="22.5">
      <c r="A18" s="1239">
        <v>1</v>
      </c>
      <c r="B18" s="1016"/>
      <c r="C18" s="1016"/>
      <c r="D18" s="1016"/>
      <c r="E18" s="982"/>
      <c r="F18" s="1027"/>
      <c r="G18" s="1027"/>
      <c r="H18" s="1027"/>
      <c r="I18" s="984"/>
      <c r="J18" s="980"/>
      <c r="K18" s="964"/>
      <c r="L18" s="1031">
        <f>mergeValue(A18)</f>
        <v>1</v>
      </c>
      <c r="M18" s="642" t="s">
        <v>20</v>
      </c>
      <c r="N18" s="647"/>
      <c r="O18" s="1240" t="str">
        <f>IF('Перечень тарифов'!J21="","","" &amp; 'Перечень тарифов'!J21 &amp; "")</f>
        <v>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Гатчинского муниципального района Ленинградской области в 2020 году</v>
      </c>
      <c r="P18" s="1240"/>
      <c r="Q18" s="1240"/>
      <c r="R18" s="1240"/>
      <c r="S18" s="1240"/>
      <c r="T18" s="1240"/>
      <c r="U18" s="1240"/>
      <c r="V18" s="1240"/>
      <c r="W18" s="1240"/>
      <c r="X18" s="1240"/>
      <c r="Y18" s="1240"/>
      <c r="Z18" s="1240"/>
      <c r="AA18" s="1240"/>
      <c r="AB18" s="1240"/>
      <c r="AC18" s="1240"/>
      <c r="AD18" s="631" t="s">
        <v>475</v>
      </c>
      <c r="AF18" s="830"/>
      <c r="AG18" s="830" t="str">
        <f t="shared" ref="AG18:AG28" si="0">IF(M18="","",M18 )</f>
        <v>Наименование тарифа</v>
      </c>
      <c r="AH18" s="830"/>
      <c r="AI18" s="830"/>
      <c r="AJ18" s="830"/>
      <c r="AP18" s="1009"/>
      <c r="AQ18" s="1009"/>
    </row>
    <row r="19" spans="1:43" ht="22.5">
      <c r="A19" s="1239"/>
      <c r="B19" s="1239">
        <v>1</v>
      </c>
      <c r="C19" s="1016"/>
      <c r="D19" s="1016"/>
      <c r="E19" s="1027"/>
      <c r="F19" s="1027"/>
      <c r="G19" s="1027"/>
      <c r="H19" s="1027"/>
      <c r="I19" s="1022"/>
      <c r="J19" s="955"/>
      <c r="K19" s="958"/>
      <c r="L19" s="1031" t="str">
        <f>mergeValue(A19) &amp;"."&amp; mergeValue(B19)</f>
        <v>1.1</v>
      </c>
      <c r="M19" s="693" t="s">
        <v>16</v>
      </c>
      <c r="N19" s="647"/>
      <c r="O19" s="1240" t="str">
        <f>IF('Перечень тарифов'!N21="","","" &amp; 'Перечень тарифов'!N21 &amp; "")</f>
        <v>Гатчинский муниципальный район, Вырицкое (41618154);
Гатчинский муниципальный район, Большеколпанское (41618408);
Гатчинский муниципальный район, Пудомягское (41618404);</v>
      </c>
      <c r="P19" s="1240"/>
      <c r="Q19" s="1240"/>
      <c r="R19" s="1240"/>
      <c r="S19" s="1240"/>
      <c r="T19" s="1240"/>
      <c r="U19" s="1240"/>
      <c r="V19" s="1240"/>
      <c r="W19" s="1240"/>
      <c r="X19" s="1240"/>
      <c r="Y19" s="1240"/>
      <c r="Z19" s="1240"/>
      <c r="AA19" s="1240"/>
      <c r="AB19" s="1240"/>
      <c r="AC19" s="1240"/>
      <c r="AD19" s="631" t="s">
        <v>476</v>
      </c>
      <c r="AF19" s="830"/>
      <c r="AG19" s="830" t="str">
        <f t="shared" si="0"/>
        <v>Территория действия тарифа</v>
      </c>
      <c r="AH19" s="830"/>
      <c r="AI19" s="830"/>
      <c r="AJ19" s="830"/>
      <c r="AP19" s="1009"/>
      <c r="AQ19" s="1009"/>
    </row>
    <row r="20" spans="1:43" hidden="1">
      <c r="A20" s="1239"/>
      <c r="B20" s="1239"/>
      <c r="C20" s="1239">
        <v>1</v>
      </c>
      <c r="D20" s="1016"/>
      <c r="E20" s="1027"/>
      <c r="F20" s="1027"/>
      <c r="G20" s="1027"/>
      <c r="H20" s="1027"/>
      <c r="I20" s="963"/>
      <c r="J20" s="955"/>
      <c r="K20" s="958"/>
      <c r="L20" s="1031" t="str">
        <f>mergeValue(A20) &amp;"."&amp; mergeValue(B20)&amp;"."&amp; mergeValue(C20)</f>
        <v>1.1.1</v>
      </c>
      <c r="M20" s="694"/>
      <c r="N20" s="647"/>
      <c r="O20" s="1240"/>
      <c r="P20" s="1240"/>
      <c r="Q20" s="1240"/>
      <c r="R20" s="1240"/>
      <c r="S20" s="1240"/>
      <c r="T20" s="1240"/>
      <c r="U20" s="1240"/>
      <c r="V20" s="1240"/>
      <c r="W20" s="1240"/>
      <c r="X20" s="1240"/>
      <c r="Y20" s="1240"/>
      <c r="Z20" s="1240"/>
      <c r="AA20" s="1240"/>
      <c r="AB20" s="1240"/>
      <c r="AC20" s="1240"/>
      <c r="AD20" s="631"/>
      <c r="AF20" s="830"/>
      <c r="AG20" s="830" t="str">
        <f t="shared" si="0"/>
        <v/>
      </c>
      <c r="AH20" s="830"/>
      <c r="AI20" s="830"/>
      <c r="AJ20" s="830"/>
      <c r="AP20" s="1009"/>
      <c r="AQ20" s="1009"/>
    </row>
    <row r="21" spans="1:43" hidden="1">
      <c r="A21" s="1239"/>
      <c r="B21" s="1239"/>
      <c r="C21" s="1239"/>
      <c r="D21" s="1239">
        <v>1</v>
      </c>
      <c r="E21" s="1027"/>
      <c r="F21" s="1027"/>
      <c r="G21" s="1027"/>
      <c r="H21" s="1027"/>
      <c r="I21" s="963"/>
      <c r="J21" s="955"/>
      <c r="K21" s="958"/>
      <c r="L21" s="1031" t="str">
        <f>mergeValue(A21) &amp;"."&amp; mergeValue(B21)&amp;"."&amp; mergeValue(C21)&amp;"."&amp; mergeValue(D21)</f>
        <v>1.1.1.1</v>
      </c>
      <c r="M21" s="695"/>
      <c r="N21" s="647"/>
      <c r="O21" s="1240"/>
      <c r="P21" s="1240"/>
      <c r="Q21" s="1240"/>
      <c r="R21" s="1240"/>
      <c r="S21" s="1240"/>
      <c r="T21" s="1240"/>
      <c r="U21" s="1240"/>
      <c r="V21" s="1240"/>
      <c r="W21" s="1240"/>
      <c r="X21" s="1240"/>
      <c r="Y21" s="1240"/>
      <c r="Z21" s="1240"/>
      <c r="AA21" s="1240"/>
      <c r="AB21" s="1240"/>
      <c r="AC21" s="1240"/>
      <c r="AD21" s="631"/>
      <c r="AF21" s="830"/>
      <c r="AG21" s="830" t="str">
        <f t="shared" si="0"/>
        <v/>
      </c>
      <c r="AH21" s="830"/>
      <c r="AI21" s="830"/>
      <c r="AJ21" s="830"/>
      <c r="AP21" s="1009"/>
      <c r="AQ21" s="1009"/>
    </row>
    <row r="22" spans="1:43" ht="101.25">
      <c r="A22" s="1239"/>
      <c r="B22" s="1239"/>
      <c r="C22" s="1239"/>
      <c r="D22" s="1239"/>
      <c r="E22" s="1239">
        <v>1</v>
      </c>
      <c r="F22" s="1027"/>
      <c r="G22" s="1027"/>
      <c r="H22" s="1016">
        <v>1</v>
      </c>
      <c r="I22" s="1239">
        <v>1</v>
      </c>
      <c r="J22" s="1027"/>
      <c r="K22" s="966"/>
      <c r="L22" s="1031" t="str">
        <f>mergeValue(A22) &amp;"."&amp; mergeValue(B22)&amp;"."&amp; mergeValue(C22)&amp;"."&amp; mergeValue(D22)&amp;"."&amp; mergeValue(E22)</f>
        <v>1.1.1.1.1</v>
      </c>
      <c r="M22" s="555" t="s">
        <v>9</v>
      </c>
      <c r="N22" s="647"/>
      <c r="O22" s="1242" t="s">
        <v>3</v>
      </c>
      <c r="P22" s="1243"/>
      <c r="Q22" s="1243"/>
      <c r="R22" s="1243"/>
      <c r="S22" s="1243"/>
      <c r="T22" s="1243"/>
      <c r="U22" s="1243"/>
      <c r="V22" s="1243"/>
      <c r="W22" s="1243"/>
      <c r="X22" s="1243"/>
      <c r="Y22" s="1243"/>
      <c r="Z22" s="1243"/>
      <c r="AA22" s="1243"/>
      <c r="AB22" s="1243"/>
      <c r="AC22" s="1244"/>
      <c r="AD22" s="631" t="s">
        <v>637</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90">
      <c r="A23" s="1239"/>
      <c r="B23" s="1239"/>
      <c r="C23" s="1239"/>
      <c r="D23" s="1239"/>
      <c r="E23" s="1239"/>
      <c r="F23" s="1239">
        <v>1</v>
      </c>
      <c r="G23" s="1016"/>
      <c r="H23" s="1016"/>
      <c r="I23" s="1239"/>
      <c r="J23" s="1239">
        <v>1</v>
      </c>
      <c r="K23" s="967"/>
      <c r="L23" s="1031" t="str">
        <f>mergeValue(A23) &amp;"."&amp; mergeValue(B23)&amp;"."&amp; mergeValue(C23)&amp;"."&amp; mergeValue(D23)&amp;"."&amp; mergeValue(E23)&amp;"."&amp; mergeValue(F23)</f>
        <v>1.1.1.1.1.1</v>
      </c>
      <c r="M23" s="556" t="s">
        <v>10</v>
      </c>
      <c r="N23" s="647"/>
      <c r="O23" s="1242" t="s">
        <v>771</v>
      </c>
      <c r="P23" s="1243"/>
      <c r="Q23" s="1243"/>
      <c r="R23" s="1243"/>
      <c r="S23" s="1243"/>
      <c r="T23" s="1243"/>
      <c r="U23" s="1243"/>
      <c r="V23" s="1243"/>
      <c r="W23" s="1243"/>
      <c r="X23" s="1243"/>
      <c r="Y23" s="1243"/>
      <c r="Z23" s="1243"/>
      <c r="AA23" s="1243"/>
      <c r="AB23" s="1243"/>
      <c r="AC23" s="1244"/>
      <c r="AD23" s="631" t="s">
        <v>635</v>
      </c>
      <c r="AF23" s="830"/>
      <c r="AG23" s="830" t="str">
        <f t="shared" si="0"/>
        <v>Группа потребителей</v>
      </c>
      <c r="AH23" s="830"/>
      <c r="AI23" s="830"/>
      <c r="AJ23" s="830"/>
      <c r="AP23" s="1009"/>
      <c r="AQ23" s="1009"/>
    </row>
    <row r="24" spans="1:43" ht="17.100000000000001" customHeight="1">
      <c r="A24" s="1239"/>
      <c r="B24" s="1239"/>
      <c r="C24" s="1239"/>
      <c r="D24" s="1239"/>
      <c r="E24" s="1239"/>
      <c r="F24" s="1239"/>
      <c r="G24" s="1016">
        <v>1</v>
      </c>
      <c r="H24" s="1016"/>
      <c r="I24" s="1239"/>
      <c r="J24" s="1239"/>
      <c r="K24" s="967">
        <v>1</v>
      </c>
      <c r="L24" s="1031" t="str">
        <f>mergeValue(A24) &amp;"."&amp; mergeValue(B24)&amp;"."&amp; mergeValue(C24)&amp;"."&amp; mergeValue(D24)&amp;"."&amp; mergeValue(E24)&amp;"."&amp; mergeValue(F24)&amp;"."&amp; mergeValue(G24)</f>
        <v>1.1.1.1.1.1.1</v>
      </c>
      <c r="M24" s="1066" t="s">
        <v>641</v>
      </c>
      <c r="N24" s="647"/>
      <c r="O24" s="684">
        <v>2690.85</v>
      </c>
      <c r="P24" s="764"/>
      <c r="Q24" s="1091"/>
      <c r="R24" s="1245" t="s">
        <v>1891</v>
      </c>
      <c r="S24" s="1235" t="s">
        <v>83</v>
      </c>
      <c r="T24" s="1245" t="s">
        <v>1910</v>
      </c>
      <c r="U24" s="1235" t="s">
        <v>83</v>
      </c>
      <c r="V24" s="684">
        <v>2690.85</v>
      </c>
      <c r="W24" s="764"/>
      <c r="X24" s="1091"/>
      <c r="Y24" s="1245" t="s">
        <v>1911</v>
      </c>
      <c r="Z24" s="1235" t="s">
        <v>83</v>
      </c>
      <c r="AA24" s="1245" t="s">
        <v>1892</v>
      </c>
      <c r="AB24" s="1235" t="s">
        <v>84</v>
      </c>
      <c r="AC24" s="764"/>
      <c r="AD24" s="1210" t="s">
        <v>654</v>
      </c>
      <c r="AE24" s="1009" t="str">
        <f>strCheckDate(O25:AC25)</f>
        <v/>
      </c>
      <c r="AF24" s="830"/>
      <c r="AG24" s="830" t="str">
        <f t="shared" si="0"/>
        <v>вода</v>
      </c>
      <c r="AH24" s="830"/>
      <c r="AI24" s="830"/>
      <c r="AJ24" s="830"/>
      <c r="AP24" s="1009"/>
      <c r="AQ24" s="1009"/>
    </row>
    <row r="25" spans="1:43" ht="11.25" hidden="1" customHeight="1">
      <c r="A25" s="1239"/>
      <c r="B25" s="1239"/>
      <c r="C25" s="1239"/>
      <c r="D25" s="1239"/>
      <c r="E25" s="1239"/>
      <c r="F25" s="1239"/>
      <c r="G25" s="1016"/>
      <c r="H25" s="1016"/>
      <c r="I25" s="1239"/>
      <c r="J25" s="1239"/>
      <c r="K25" s="967"/>
      <c r="L25" s="801"/>
      <c r="M25" s="647"/>
      <c r="N25" s="647"/>
      <c r="O25" s="764"/>
      <c r="P25" s="764"/>
      <c r="Q25" s="770" t="str">
        <f>R24 &amp; "-" &amp; T24</f>
        <v>01.01.2020-30.06.2020</v>
      </c>
      <c r="R25" s="1234"/>
      <c r="S25" s="1235"/>
      <c r="T25" s="1234"/>
      <c r="U25" s="1235"/>
      <c r="V25" s="764"/>
      <c r="W25" s="764"/>
      <c r="X25" s="770" t="str">
        <f>Y24 &amp; "-" &amp; AA24</f>
        <v>01.07.2020-31.12.2020</v>
      </c>
      <c r="Y25" s="1234"/>
      <c r="Z25" s="1235"/>
      <c r="AA25" s="1234"/>
      <c r="AB25" s="1235"/>
      <c r="AC25" s="764"/>
      <c r="AD25" s="1211"/>
      <c r="AF25" s="830"/>
      <c r="AG25" s="830" t="str">
        <f t="shared" si="0"/>
        <v/>
      </c>
      <c r="AH25" s="830"/>
      <c r="AI25" s="830"/>
      <c r="AJ25" s="830"/>
      <c r="AP25" s="1009"/>
      <c r="AQ25" s="1009"/>
    </row>
    <row r="26" spans="1:43" ht="15" customHeight="1">
      <c r="A26" s="1239"/>
      <c r="B26" s="1239"/>
      <c r="C26" s="1239"/>
      <c r="D26" s="1239"/>
      <c r="E26" s="1239"/>
      <c r="F26" s="1239"/>
      <c r="G26" s="1027"/>
      <c r="H26" s="1016"/>
      <c r="I26" s="1239"/>
      <c r="J26" s="1239"/>
      <c r="K26" s="966"/>
      <c r="L26" s="689"/>
      <c r="M26" s="558" t="s">
        <v>25</v>
      </c>
      <c r="N26" s="1007"/>
      <c r="O26" s="1007"/>
      <c r="P26" s="1007"/>
      <c r="Q26" s="1007"/>
      <c r="R26" s="1007"/>
      <c r="S26" s="1007"/>
      <c r="T26" s="1007"/>
      <c r="U26" s="1007"/>
      <c r="V26" s="1007"/>
      <c r="W26" s="1007"/>
      <c r="X26" s="1007"/>
      <c r="Y26" s="1007"/>
      <c r="Z26" s="1007"/>
      <c r="AA26" s="1007"/>
      <c r="AB26" s="1007"/>
      <c r="AC26" s="763"/>
      <c r="AD26" s="1212"/>
      <c r="AF26" s="830"/>
      <c r="AG26" s="830" t="str">
        <f t="shared" si="0"/>
        <v>Добавить вид теплоносителя (параметры теплоносителя)</v>
      </c>
      <c r="AH26" s="830"/>
      <c r="AI26" s="830"/>
      <c r="AJ26" s="830"/>
      <c r="AP26" s="1009"/>
      <c r="AQ26" s="1009"/>
    </row>
    <row r="27" spans="1:43" ht="15" customHeight="1">
      <c r="A27" s="1239"/>
      <c r="B27" s="1239"/>
      <c r="C27" s="1239"/>
      <c r="D27" s="1239"/>
      <c r="E27" s="1239"/>
      <c r="F27" s="1027"/>
      <c r="G27" s="1027"/>
      <c r="H27" s="1016"/>
      <c r="I27" s="1239"/>
      <c r="J27" s="1027"/>
      <c r="K27" s="966"/>
      <c r="L27" s="689"/>
      <c r="M27" s="557" t="s">
        <v>11</v>
      </c>
      <c r="N27" s="1007"/>
      <c r="O27" s="1007"/>
      <c r="P27" s="1007"/>
      <c r="Q27" s="1007"/>
      <c r="R27" s="1007"/>
      <c r="S27" s="1007"/>
      <c r="T27" s="1007"/>
      <c r="U27" s="1006"/>
      <c r="V27" s="1007"/>
      <c r="W27" s="1007"/>
      <c r="X27" s="1007"/>
      <c r="Y27" s="1007"/>
      <c r="Z27" s="1007"/>
      <c r="AA27" s="1007"/>
      <c r="AB27" s="1006"/>
      <c r="AC27" s="1007"/>
      <c r="AD27" s="666"/>
      <c r="AF27" s="830"/>
      <c r="AG27" s="830" t="str">
        <f t="shared" si="0"/>
        <v>Добавить группу потребителей</v>
      </c>
      <c r="AH27" s="830"/>
      <c r="AI27" s="830"/>
      <c r="AJ27" s="830"/>
      <c r="AP27" s="1009"/>
      <c r="AQ27" s="1009"/>
    </row>
    <row r="28" spans="1:43" ht="15" customHeight="1">
      <c r="A28" s="1239"/>
      <c r="B28" s="1239"/>
      <c r="C28" s="1239"/>
      <c r="D28" s="1239"/>
      <c r="E28" s="965"/>
      <c r="F28" s="1027"/>
      <c r="G28" s="1027"/>
      <c r="H28" s="1027"/>
      <c r="I28" s="980"/>
      <c r="J28" s="995"/>
      <c r="K28" s="964"/>
      <c r="L28" s="689"/>
      <c r="M28" s="1002" t="s">
        <v>12</v>
      </c>
      <c r="N28" s="1007"/>
      <c r="O28" s="1007"/>
      <c r="P28" s="1007"/>
      <c r="Q28" s="1007"/>
      <c r="R28" s="1007"/>
      <c r="S28" s="1007"/>
      <c r="T28" s="1007"/>
      <c r="U28" s="1006"/>
      <c r="V28" s="1007"/>
      <c r="W28" s="1007"/>
      <c r="X28" s="1007"/>
      <c r="Y28" s="1007"/>
      <c r="Z28" s="1007"/>
      <c r="AA28" s="1007"/>
      <c r="AB28" s="1006"/>
      <c r="AC28" s="1007"/>
      <c r="AD28" s="666"/>
      <c r="AF28" s="830"/>
      <c r="AG28" s="830" t="str">
        <f t="shared" si="0"/>
        <v>Добавить схему подключения</v>
      </c>
      <c r="AH28" s="830"/>
      <c r="AI28" s="830"/>
      <c r="AJ28" s="830"/>
      <c r="AP28" s="1009"/>
      <c r="AQ28" s="1009"/>
    </row>
    <row r="29" spans="1:43" ht="11.25">
      <c r="A29" s="991"/>
      <c r="B29" s="991"/>
      <c r="C29" s="991"/>
      <c r="D29" s="991"/>
      <c r="E29" s="991"/>
      <c r="F29" s="991"/>
      <c r="G29" s="991"/>
      <c r="H29" s="991"/>
      <c r="I29" s="991"/>
      <c r="J29" s="991"/>
      <c r="K29" s="991"/>
      <c r="AE29" s="991"/>
      <c r="AF29" s="991"/>
      <c r="AG29" s="991"/>
      <c r="AH29" s="991"/>
      <c r="AI29" s="991"/>
      <c r="AJ29" s="991"/>
      <c r="AK29" s="991"/>
      <c r="AL29" s="991"/>
      <c r="AM29" s="991"/>
      <c r="AN29" s="991"/>
      <c r="AO29" s="991"/>
    </row>
    <row r="30" spans="1:43" ht="90" customHeight="1">
      <c r="L30" s="1">
        <v>1</v>
      </c>
      <c r="M30" s="1203" t="s">
        <v>631</v>
      </c>
      <c r="N30" s="1203"/>
      <c r="O30" s="1203"/>
      <c r="P30" s="1203"/>
      <c r="Q30" s="1203"/>
      <c r="R30" s="1203"/>
      <c r="S30" s="1203"/>
      <c r="T30" s="1203"/>
      <c r="U30" s="1203"/>
      <c r="V30" s="1203"/>
      <c r="W30" s="1203"/>
      <c r="X30" s="1203"/>
      <c r="Y30" s="1203"/>
      <c r="Z30" s="1203"/>
      <c r="AA30" s="1203"/>
      <c r="AB30" s="1203"/>
      <c r="AC30" s="1203"/>
      <c r="AD30" s="1203"/>
    </row>
  </sheetData>
  <sheetProtection algorithmName="SHA-512" hashValue="HOZ5AKuYiO3Wr1uzVc4gpmveiWxoiNKVyYQtBbqMIxfm4YjdE918s3Uz9TTBrhzF005WhyfcpVZ0NKfEUdcixw==" saltValue="agatvvwlzyvvmGbUVuIWlA==" spinCount="100000" sheet="1" objects="1" scenarios="1" formatColumns="0" formatRows="0"/>
  <dataConsolidate leftLabels="1" link="1"/>
  <mergeCells count="51">
    <mergeCell ref="L11:M11"/>
    <mergeCell ref="L5:T5"/>
    <mergeCell ref="O7:T7"/>
    <mergeCell ref="O8:T8"/>
    <mergeCell ref="O9:T9"/>
    <mergeCell ref="O10:T10"/>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A18:A28"/>
    <mergeCell ref="O18:AC18"/>
    <mergeCell ref="B19:B28"/>
    <mergeCell ref="O19:AC19"/>
    <mergeCell ref="C20:C28"/>
    <mergeCell ref="O20:AC20"/>
    <mergeCell ref="D21:D28"/>
    <mergeCell ref="U24:U25"/>
    <mergeCell ref="V12:AB12"/>
    <mergeCell ref="AD24:AD26"/>
    <mergeCell ref="M30:AD30"/>
    <mergeCell ref="O21:AC21"/>
    <mergeCell ref="E22:E27"/>
    <mergeCell ref="I22:I27"/>
    <mergeCell ref="O22:AC22"/>
    <mergeCell ref="F23:F26"/>
    <mergeCell ref="J23:J26"/>
    <mergeCell ref="O23:AC23"/>
    <mergeCell ref="R24:R25"/>
    <mergeCell ref="S24:S25"/>
    <mergeCell ref="T24:T25"/>
    <mergeCell ref="AB24:AB25"/>
    <mergeCell ref="S17:T17"/>
    <mergeCell ref="O12:U12"/>
    <mergeCell ref="Y15:AA15"/>
    <mergeCell ref="Z16:AA16"/>
    <mergeCell ref="Z17:AA17"/>
    <mergeCell ref="Y24:Y25"/>
    <mergeCell ref="Z24:Z25"/>
    <mergeCell ref="AA24:AA25"/>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WJ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U393236 S24 U458772 Z65556 Z131092 Z196628 Z262164 Z327700 Z393236 Z458772 Z524308 Z589844 Z655380 Z720916 Z786452 Z851988 Z917524 Z983060 AB524308 AB589844 AB655380 AB720916 AB786452 AB851988 AB917524 AB983060 AB65556 AB131092 AB196628 AB262164 AB458772 AB327700 AB393236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983058 V65554 V131090 V196626 V262162 V327698 V393234 V458770 V524306 V589842 V655378 V720914 V786450 V851986 V91752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49</v>
      </c>
    </row>
    <row r="2" spans="1:20" ht="22.5">
      <c r="F2" s="1204" t="s">
        <v>490</v>
      </c>
      <c r="G2" s="1205"/>
      <c r="H2" s="1206"/>
      <c r="I2" s="641"/>
    </row>
    <row r="3" spans="1:20" ht="3" customHeight="1"/>
    <row r="4" spans="1:20" s="571" customFormat="1" ht="11.25">
      <c r="A4" s="591"/>
      <c r="B4" s="591"/>
      <c r="C4" s="591"/>
      <c r="D4" s="591"/>
      <c r="F4" s="1154" t="s">
        <v>453</v>
      </c>
      <c r="G4" s="1154"/>
      <c r="H4" s="1154"/>
      <c r="I4" s="1207"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7"/>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8"/>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497</v>
      </c>
      <c r="H13" s="605"/>
      <c r="I13" s="1209" t="s">
        <v>590</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402</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592</v>
      </c>
      <c r="H19" s="1203"/>
      <c r="I19" s="595"/>
      <c r="J19" s="615"/>
      <c r="K19" s="615"/>
      <c r="L19" s="615"/>
      <c r="M19" s="615"/>
      <c r="N19" s="615"/>
      <c r="O19" s="615"/>
      <c r="P19" s="615"/>
      <c r="Q19" s="615"/>
      <c r="R19" s="615"/>
      <c r="S19" s="615"/>
      <c r="T19" s="615"/>
    </row>
  </sheetData>
  <sheetProtection algorithmName="SHA-512" hashValue="dPYLl2KrhlkztEYsrDsyqNg7wV5yZ1A8Yabac2LwK5d/7PYDGm9vVLf3dNsaTy5PuKqqmKFbmahUhKp2oPW2yw==" saltValue="nN7niQt1yqUJK1LKgC7+j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6" t="s">
        <v>630</v>
      </c>
      <c r="M5" s="1236"/>
      <c r="N5" s="1236"/>
      <c r="O5" s="1236"/>
      <c r="P5" s="1236"/>
      <c r="Q5" s="1236"/>
      <c r="R5" s="1236"/>
      <c r="S5" s="1236"/>
      <c r="T5" s="1236"/>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742</v>
      </c>
      <c r="N7" s="755"/>
      <c r="O7" s="1246" t="s">
        <v>84</v>
      </c>
      <c r="P7" s="1246"/>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501</v>
      </c>
      <c r="N9" s="667"/>
      <c r="O9" s="1213" t="str">
        <f>IF(NameOrPr_ch="",IF(NameOrPr="","",NameOrPr),NameOrPr_ch)</f>
        <v>Комитет по тарифам и ценовой политике Лен.области (ЛенРТК)</v>
      </c>
      <c r="P9" s="1213"/>
      <c r="Q9" s="1213"/>
      <c r="R9" s="1213"/>
      <c r="S9" s="1213"/>
      <c r="T9" s="1213"/>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595</v>
      </c>
      <c r="N10" s="667"/>
      <c r="O10" s="1213" t="str">
        <f>IF(datePr_ch="",IF(datePr="","",datePr),datePr_ch)</f>
        <v>20.12.2019</v>
      </c>
      <c r="P10" s="1213"/>
      <c r="Q10" s="1213"/>
      <c r="R10" s="1213"/>
      <c r="S10" s="1213"/>
      <c r="T10" s="1213"/>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594</v>
      </c>
      <c r="N11" s="667"/>
      <c r="O11" s="1213" t="str">
        <f>IF(numberPr_ch="",IF(numberPr="","",numberPr),numberPr_ch)</f>
        <v>711-п</v>
      </c>
      <c r="P11" s="1213"/>
      <c r="Q11" s="1213"/>
      <c r="R11" s="1213"/>
      <c r="S11" s="1213"/>
      <c r="T11" s="1213"/>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500</v>
      </c>
      <c r="N12" s="667"/>
      <c r="O12" s="1213" t="str">
        <f>IF(IstPub_ch="",IF(IstPub="","",IstPub),IstPub_ch)</f>
        <v>http://tarif.lenobl.ru/dokumenty/docs_category_3/</v>
      </c>
      <c r="P12" s="1213"/>
      <c r="Q12" s="1213"/>
      <c r="R12" s="1213"/>
      <c r="S12" s="1213"/>
      <c r="T12" s="1213"/>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7"/>
      <c r="M13" s="1237"/>
      <c r="N13" s="567"/>
      <c r="O13" s="583"/>
      <c r="P13" s="583"/>
      <c r="Q13" s="583"/>
      <c r="R13" s="583"/>
      <c r="S13" s="583"/>
      <c r="T13" s="583"/>
      <c r="U13" s="589" t="s">
        <v>372</v>
      </c>
      <c r="X13" s="591"/>
      <c r="Y13" s="591"/>
      <c r="Z13" s="591"/>
      <c r="AA13" s="591"/>
      <c r="AB13" s="591"/>
      <c r="AC13" s="591"/>
      <c r="AD13" s="591"/>
      <c r="AE13" s="591"/>
      <c r="AF13" s="591"/>
      <c r="AG13" s="591"/>
      <c r="AH13" s="591"/>
    </row>
    <row r="14" spans="1:34">
      <c r="J14" s="530"/>
      <c r="K14" s="530"/>
      <c r="L14" s="525"/>
      <c r="M14" s="525"/>
      <c r="N14" s="503"/>
      <c r="O14" s="1214"/>
      <c r="P14" s="1214"/>
      <c r="Q14" s="1214"/>
      <c r="R14" s="1214"/>
      <c r="S14" s="1214"/>
      <c r="T14" s="1214"/>
      <c r="U14" s="1214"/>
    </row>
    <row r="15" spans="1:34">
      <c r="J15" s="530"/>
      <c r="K15" s="530"/>
      <c r="L15" s="1154" t="s">
        <v>453</v>
      </c>
      <c r="M15" s="1154"/>
      <c r="N15" s="1154"/>
      <c r="O15" s="1154"/>
      <c r="P15" s="1154"/>
      <c r="Q15" s="1154"/>
      <c r="R15" s="1154"/>
      <c r="S15" s="1154"/>
      <c r="T15" s="1154"/>
      <c r="U15" s="1154"/>
      <c r="V15" s="1154"/>
      <c r="W15" s="1154" t="s">
        <v>454</v>
      </c>
    </row>
    <row r="16" spans="1:34" ht="14.25" customHeight="1">
      <c r="J16" s="530"/>
      <c r="K16" s="530"/>
      <c r="L16" s="1220" t="s">
        <v>91</v>
      </c>
      <c r="M16" s="1220" t="s">
        <v>638</v>
      </c>
      <c r="N16" s="662"/>
      <c r="O16" s="1221" t="s">
        <v>640</v>
      </c>
      <c r="P16" s="1222"/>
      <c r="Q16" s="1222"/>
      <c r="R16" s="1222"/>
      <c r="S16" s="1222"/>
      <c r="T16" s="1223"/>
      <c r="U16" s="1231" t="s">
        <v>340</v>
      </c>
      <c r="V16" s="1217" t="s">
        <v>274</v>
      </c>
      <c r="W16" s="1154"/>
    </row>
    <row r="17" spans="1:36" ht="14.25" customHeight="1">
      <c r="J17" s="530"/>
      <c r="K17" s="530"/>
      <c r="L17" s="1220"/>
      <c r="M17" s="1220"/>
      <c r="N17" s="663"/>
      <c r="O17" s="1226" t="s">
        <v>604</v>
      </c>
      <c r="P17" s="1224" t="s">
        <v>270</v>
      </c>
      <c r="Q17" s="1225"/>
      <c r="R17" s="1228" t="s">
        <v>653</v>
      </c>
      <c r="S17" s="1229"/>
      <c r="T17" s="1230"/>
      <c r="U17" s="1232"/>
      <c r="V17" s="1218"/>
      <c r="W17" s="1154"/>
    </row>
    <row r="18" spans="1:36" ht="33.75" customHeight="1">
      <c r="J18" s="530"/>
      <c r="K18" s="530"/>
      <c r="L18" s="1220"/>
      <c r="M18" s="1220"/>
      <c r="N18" s="664"/>
      <c r="O18" s="1227"/>
      <c r="P18" s="536" t="s">
        <v>605</v>
      </c>
      <c r="Q18" s="536" t="s">
        <v>6</v>
      </c>
      <c r="R18" s="537" t="s">
        <v>273</v>
      </c>
      <c r="S18" s="1215" t="s">
        <v>272</v>
      </c>
      <c r="T18" s="1216"/>
      <c r="U18" s="1233"/>
      <c r="V18" s="1219"/>
      <c r="W18" s="1154"/>
    </row>
    <row r="19" spans="1:36">
      <c r="J19" s="530"/>
      <c r="K19" s="570">
        <v>1</v>
      </c>
      <c r="L19" s="648" t="s">
        <v>92</v>
      </c>
      <c r="M19" s="648" t="s">
        <v>48</v>
      </c>
      <c r="N19" s="650" t="str">
        <f ca="1">OFFSET(N19,0,-1)</f>
        <v>2</v>
      </c>
      <c r="O19" s="649">
        <f ca="1">OFFSET(O19,0,-1)+1</f>
        <v>3</v>
      </c>
      <c r="P19" s="649">
        <f ca="1">OFFSET(P19,0,-1)+1</f>
        <v>4</v>
      </c>
      <c r="Q19" s="649">
        <f ca="1">OFFSET(Q19,0,-1)+1</f>
        <v>5</v>
      </c>
      <c r="R19" s="649">
        <f ca="1">OFFSET(R19,0,-1)+1</f>
        <v>6</v>
      </c>
      <c r="S19" s="1238">
        <f ca="1">OFFSET(S19,0,-1)+1</f>
        <v>7</v>
      </c>
      <c r="T19" s="1238"/>
      <c r="U19" s="649">
        <f ca="1">OFFSET(U19,0,-2)+1</f>
        <v>8</v>
      </c>
      <c r="V19" s="650">
        <f ca="1">OFFSET(V19,0,-1)</f>
        <v>8</v>
      </c>
      <c r="W19" s="649">
        <f ca="1">OFFSET(W19,0,-1)+1</f>
        <v>9</v>
      </c>
    </row>
    <row r="20" spans="1:36" ht="22.5">
      <c r="A20" s="1239">
        <v>1</v>
      </c>
      <c r="B20" s="884"/>
      <c r="C20" s="884"/>
      <c r="D20" s="884"/>
      <c r="E20" s="885"/>
      <c r="F20" s="886"/>
      <c r="G20" s="886"/>
      <c r="H20" s="886"/>
      <c r="I20" s="887"/>
      <c r="J20" s="882"/>
      <c r="K20" s="889"/>
      <c r="L20" s="594">
        <f>mergeValue(A20)</f>
        <v>1</v>
      </c>
      <c r="M20" s="642" t="s">
        <v>20</v>
      </c>
      <c r="N20" s="647"/>
      <c r="O20" s="1240"/>
      <c r="P20" s="1240"/>
      <c r="Q20" s="1240"/>
      <c r="R20" s="1240"/>
      <c r="S20" s="1240"/>
      <c r="T20" s="1240"/>
      <c r="U20" s="1240"/>
      <c r="V20" s="1240"/>
      <c r="W20" s="631" t="s">
        <v>475</v>
      </c>
      <c r="Y20" s="590"/>
      <c r="Z20" s="590" t="str">
        <f t="shared" ref="Z20:Z33" si="0">IF(M20="","",M20 )</f>
        <v>Наименование тарифа</v>
      </c>
      <c r="AA20" s="590"/>
      <c r="AB20" s="590"/>
      <c r="AC20" s="590"/>
      <c r="AI20" s="586"/>
      <c r="AJ20" s="586"/>
    </row>
    <row r="21" spans="1:36" ht="22.5">
      <c r="A21" s="1239"/>
      <c r="B21" s="1239">
        <v>1</v>
      </c>
      <c r="C21" s="884"/>
      <c r="D21" s="884"/>
      <c r="E21" s="886"/>
      <c r="F21" s="886"/>
      <c r="G21" s="886"/>
      <c r="H21" s="886"/>
      <c r="I21" s="881"/>
      <c r="J21" s="880"/>
      <c r="K21" s="883"/>
      <c r="L21" s="594" t="str">
        <f>mergeValue(A21) &amp;"."&amp; mergeValue(B21)</f>
        <v>1.1</v>
      </c>
      <c r="M21" s="547" t="s">
        <v>16</v>
      </c>
      <c r="N21" s="647"/>
      <c r="O21" s="1240"/>
      <c r="P21" s="1240"/>
      <c r="Q21" s="1240"/>
      <c r="R21" s="1240"/>
      <c r="S21" s="1240"/>
      <c r="T21" s="1240"/>
      <c r="U21" s="1240"/>
      <c r="V21" s="1240"/>
      <c r="W21" s="631" t="s">
        <v>476</v>
      </c>
      <c r="Y21" s="590"/>
      <c r="Z21" s="590" t="str">
        <f t="shared" si="0"/>
        <v>Территория действия тарифа</v>
      </c>
      <c r="AA21" s="590"/>
      <c r="AB21" s="590"/>
      <c r="AC21" s="590"/>
      <c r="AI21" s="586"/>
      <c r="AJ21" s="586"/>
    </row>
    <row r="22" spans="1:36" ht="22.5">
      <c r="A22" s="1239"/>
      <c r="B22" s="1239"/>
      <c r="C22" s="1239">
        <v>1</v>
      </c>
      <c r="D22" s="884"/>
      <c r="E22" s="886"/>
      <c r="F22" s="886"/>
      <c r="G22" s="886"/>
      <c r="H22" s="886"/>
      <c r="I22" s="888"/>
      <c r="J22" s="880"/>
      <c r="K22" s="883"/>
      <c r="L22" s="594" t="str">
        <f>mergeValue(A22) &amp;"."&amp; mergeValue(B22)&amp;"."&amp; mergeValue(C22)</f>
        <v>1.1.1</v>
      </c>
      <c r="M22" s="548" t="s">
        <v>7</v>
      </c>
      <c r="N22" s="647"/>
      <c r="O22" s="1240"/>
      <c r="P22" s="1240"/>
      <c r="Q22" s="1240"/>
      <c r="R22" s="1240"/>
      <c r="S22" s="1240"/>
      <c r="T22" s="1240"/>
      <c r="U22" s="1240"/>
      <c r="V22" s="1240"/>
      <c r="W22" s="631" t="s">
        <v>632</v>
      </c>
      <c r="Y22" s="590"/>
      <c r="Z22" s="590" t="str">
        <f t="shared" si="0"/>
        <v xml:space="preserve">Наименование системы теплоснабжения </v>
      </c>
      <c r="AA22" s="590"/>
      <c r="AB22" s="590"/>
      <c r="AC22" s="590"/>
      <c r="AI22" s="586"/>
      <c r="AJ22" s="586"/>
    </row>
    <row r="23" spans="1:36" ht="22.5">
      <c r="A23" s="1239"/>
      <c r="B23" s="1239"/>
      <c r="C23" s="1239"/>
      <c r="D23" s="1239">
        <v>1</v>
      </c>
      <c r="E23" s="886"/>
      <c r="F23" s="886"/>
      <c r="G23" s="886"/>
      <c r="H23" s="886"/>
      <c r="I23" s="888"/>
      <c r="J23" s="880"/>
      <c r="K23" s="883"/>
      <c r="L23" s="594" t="str">
        <f>mergeValue(A23) &amp;"."&amp; mergeValue(B23)&amp;"."&amp; mergeValue(C23)&amp;"."&amp; mergeValue(D23)</f>
        <v>1.1.1.1</v>
      </c>
      <c r="M23" s="549" t="s">
        <v>22</v>
      </c>
      <c r="N23" s="647"/>
      <c r="O23" s="1240"/>
      <c r="P23" s="1240"/>
      <c r="Q23" s="1240"/>
      <c r="R23" s="1240"/>
      <c r="S23" s="1240"/>
      <c r="T23" s="1240"/>
      <c r="U23" s="1240"/>
      <c r="V23" s="1240"/>
      <c r="W23" s="631" t="s">
        <v>633</v>
      </c>
      <c r="Y23" s="590"/>
      <c r="Z23" s="590" t="str">
        <f t="shared" si="0"/>
        <v xml:space="preserve">Источник тепловой энергии  </v>
      </c>
      <c r="AA23" s="590"/>
      <c r="AB23" s="590"/>
      <c r="AC23" s="590"/>
      <c r="AI23" s="586"/>
      <c r="AJ23" s="586"/>
    </row>
    <row r="24" spans="1:36" ht="101.25">
      <c r="A24" s="1239"/>
      <c r="B24" s="1239"/>
      <c r="C24" s="1239"/>
      <c r="D24" s="1239"/>
      <c r="E24" s="1239">
        <v>1</v>
      </c>
      <c r="F24" s="886"/>
      <c r="G24" s="886"/>
      <c r="H24" s="884">
        <v>1</v>
      </c>
      <c r="I24" s="1239">
        <v>1</v>
      </c>
      <c r="J24" s="886"/>
      <c r="K24" s="891"/>
      <c r="L24" s="594" t="str">
        <f>mergeValue(A24) &amp;"."&amp; mergeValue(B24)&amp;"."&amp; mergeValue(C24)&amp;"."&amp; mergeValue(D24)&amp;"."&amp; mergeValue(E24)</f>
        <v>1.1.1.1.1</v>
      </c>
      <c r="M24" s="555" t="s">
        <v>9</v>
      </c>
      <c r="N24" s="647"/>
      <c r="O24" s="1241"/>
      <c r="P24" s="1241"/>
      <c r="Q24" s="1241"/>
      <c r="R24" s="1241"/>
      <c r="S24" s="1241"/>
      <c r="T24" s="1241"/>
      <c r="U24" s="1241"/>
      <c r="V24" s="1241"/>
      <c r="W24" s="631" t="s">
        <v>637</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9"/>
      <c r="B25" s="1239"/>
      <c r="C25" s="1239"/>
      <c r="D25" s="1239"/>
      <c r="E25" s="1239"/>
      <c r="F25" s="1239">
        <v>1</v>
      </c>
      <c r="G25" s="884"/>
      <c r="H25" s="884"/>
      <c r="I25" s="1239"/>
      <c r="J25" s="1239">
        <v>1</v>
      </c>
      <c r="K25" s="892"/>
      <c r="L25" s="594" t="str">
        <f>mergeValue(A25) &amp;"."&amp; mergeValue(B25)&amp;"."&amp; mergeValue(C25)&amp;"."&amp; mergeValue(D25)&amp;"."&amp; mergeValue(E25)&amp;"."&amp; mergeValue(F25)</f>
        <v>1.1.1.1.1.1</v>
      </c>
      <c r="M25" s="556" t="s">
        <v>10</v>
      </c>
      <c r="N25" s="647"/>
      <c r="O25" s="1242"/>
      <c r="P25" s="1243"/>
      <c r="Q25" s="1243"/>
      <c r="R25" s="1243"/>
      <c r="S25" s="1243"/>
      <c r="T25" s="1243"/>
      <c r="U25" s="1243"/>
      <c r="V25" s="1244"/>
      <c r="W25" s="631" t="s">
        <v>635</v>
      </c>
      <c r="Y25" s="590"/>
      <c r="Z25" s="590" t="str">
        <f t="shared" si="0"/>
        <v>Группа потребителей</v>
      </c>
      <c r="AA25" s="590"/>
      <c r="AB25" s="590"/>
      <c r="AC25" s="590"/>
      <c r="AI25" s="586"/>
      <c r="AJ25" s="586"/>
    </row>
    <row r="26" spans="1:36" ht="189" customHeight="1">
      <c r="A26" s="1239"/>
      <c r="B26" s="1239"/>
      <c r="C26" s="1239"/>
      <c r="D26" s="1239"/>
      <c r="E26" s="1239"/>
      <c r="F26" s="1239"/>
      <c r="G26" s="884">
        <v>1</v>
      </c>
      <c r="H26" s="884"/>
      <c r="I26" s="1239"/>
      <c r="J26" s="1239"/>
      <c r="K26" s="892">
        <v>1</v>
      </c>
      <c r="L26" s="594" t="str">
        <f>mergeValue(A26) &amp;"."&amp; mergeValue(B26)&amp;"."&amp; mergeValue(C26)&amp;"."&amp; mergeValue(D26)&amp;"."&amp; mergeValue(E26)&amp;"."&amp; mergeValue(F26)&amp;"."&amp; mergeValue(G26)</f>
        <v>1.1.1.1.1.1.1</v>
      </c>
      <c r="M26" s="1066"/>
      <c r="N26" s="647"/>
      <c r="O26" s="563"/>
      <c r="P26" s="563"/>
      <c r="Q26" s="1091"/>
      <c r="R26" s="1234"/>
      <c r="S26" s="1235" t="s">
        <v>83</v>
      </c>
      <c r="T26" s="1234"/>
      <c r="U26" s="1235" t="s">
        <v>84</v>
      </c>
      <c r="V26" s="563"/>
      <c r="W26" s="1210" t="s">
        <v>654</v>
      </c>
      <c r="X26" s="586" t="str">
        <f>strCheckDate(O27:V27)</f>
        <v/>
      </c>
      <c r="Y26" s="590"/>
      <c r="Z26" s="590" t="str">
        <f t="shared" si="0"/>
        <v/>
      </c>
      <c r="AA26" s="590"/>
      <c r="AB26" s="590"/>
      <c r="AC26" s="590"/>
      <c r="AI26" s="586"/>
      <c r="AJ26" s="586"/>
    </row>
    <row r="27" spans="1:36" ht="11.25" hidden="1">
      <c r="A27" s="1239"/>
      <c r="B27" s="1239"/>
      <c r="C27" s="1239"/>
      <c r="D27" s="1239"/>
      <c r="E27" s="1239"/>
      <c r="F27" s="1239"/>
      <c r="G27" s="884"/>
      <c r="H27" s="884"/>
      <c r="I27" s="1239"/>
      <c r="J27" s="1239"/>
      <c r="K27" s="892"/>
      <c r="L27" s="601"/>
      <c r="M27" s="647"/>
      <c r="N27" s="647"/>
      <c r="O27" s="563"/>
      <c r="P27" s="563"/>
      <c r="Q27" s="585" t="str">
        <f>R26 &amp; "-" &amp; T26</f>
        <v>-</v>
      </c>
      <c r="R27" s="1234"/>
      <c r="S27" s="1235"/>
      <c r="T27" s="1234"/>
      <c r="U27" s="1235"/>
      <c r="V27" s="563"/>
      <c r="W27" s="1211"/>
      <c r="Y27" s="590"/>
      <c r="Z27" s="590" t="str">
        <f t="shared" si="0"/>
        <v/>
      </c>
      <c r="AA27" s="590"/>
      <c r="AB27" s="590"/>
      <c r="AC27" s="590"/>
      <c r="AI27" s="586"/>
      <c r="AJ27" s="586"/>
    </row>
    <row r="28" spans="1:36" ht="15" customHeight="1">
      <c r="A28" s="1239"/>
      <c r="B28" s="1239"/>
      <c r="C28" s="1239"/>
      <c r="D28" s="1239"/>
      <c r="E28" s="1239"/>
      <c r="F28" s="1239"/>
      <c r="G28" s="886"/>
      <c r="H28" s="884"/>
      <c r="I28" s="1239"/>
      <c r="J28" s="1239"/>
      <c r="K28" s="891"/>
      <c r="L28" s="539"/>
      <c r="M28" s="558" t="s">
        <v>25</v>
      </c>
      <c r="N28" s="565"/>
      <c r="O28" s="565"/>
      <c r="P28" s="565"/>
      <c r="Q28" s="565"/>
      <c r="R28" s="565"/>
      <c r="S28" s="565"/>
      <c r="T28" s="565"/>
      <c r="U28" s="565"/>
      <c r="V28" s="561"/>
      <c r="W28" s="1212"/>
      <c r="Y28" s="590"/>
      <c r="Z28" s="590" t="str">
        <f t="shared" si="0"/>
        <v>Добавить вид теплоносителя (параметры теплоносителя)</v>
      </c>
      <c r="AA28" s="590"/>
      <c r="AB28" s="590"/>
      <c r="AC28" s="590"/>
      <c r="AI28" s="586"/>
      <c r="AJ28" s="586"/>
    </row>
    <row r="29" spans="1:36" ht="15" customHeight="1">
      <c r="A29" s="1239"/>
      <c r="B29" s="1239"/>
      <c r="C29" s="1239"/>
      <c r="D29" s="1239"/>
      <c r="E29" s="1239"/>
      <c r="F29" s="886"/>
      <c r="G29" s="886"/>
      <c r="H29" s="884"/>
      <c r="I29" s="1239"/>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9"/>
      <c r="B30" s="1239"/>
      <c r="C30" s="1239"/>
      <c r="D30" s="1239"/>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9"/>
      <c r="B31" s="1239"/>
      <c r="C31" s="1239"/>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9"/>
      <c r="B32" s="1239"/>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9"/>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4"/>
      <c r="M34" s="566" t="s">
        <v>308</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3" t="s">
        <v>631</v>
      </c>
      <c r="N36" s="1203"/>
      <c r="O36" s="1203"/>
      <c r="P36" s="1203"/>
      <c r="Q36" s="1203"/>
      <c r="R36" s="1203"/>
      <c r="S36" s="1203"/>
      <c r="T36" s="1203"/>
      <c r="U36" s="1203"/>
      <c r="V36" s="1203"/>
      <c r="W36" s="1203"/>
    </row>
  </sheetData>
  <sheetProtection algorithmName="SHA-512" hashValue="hCcA0UAqma1lQWDCdGDGQk1+xDa/ZsgrJxVtukWGZteXqRMHF//p9BuwSqMfloH5CQyexVMMn6SmGB97SYZGiw==" saltValue="HWcRa4qQmxJ4zn0IHA+apg=="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49</v>
      </c>
    </row>
    <row r="2" spans="1:20" ht="22.5">
      <c r="F2" s="1204" t="s">
        <v>490</v>
      </c>
      <c r="G2" s="1205"/>
      <c r="H2" s="1206"/>
      <c r="I2" s="807"/>
    </row>
    <row r="3" spans="1:20" ht="3" customHeight="1"/>
    <row r="4" spans="1:20" s="571" customFormat="1" ht="11.25">
      <c r="A4" s="772"/>
      <c r="B4" s="772"/>
      <c r="C4" s="772"/>
      <c r="D4" s="772"/>
      <c r="F4" s="1154" t="s">
        <v>453</v>
      </c>
      <c r="G4" s="1154"/>
      <c r="H4" s="1154"/>
      <c r="I4" s="1207" t="s">
        <v>454</v>
      </c>
      <c r="J4" s="772"/>
      <c r="K4" s="772"/>
      <c r="L4" s="772"/>
      <c r="M4" s="772"/>
      <c r="N4" s="772"/>
      <c r="O4" s="772"/>
      <c r="P4" s="772"/>
      <c r="Q4" s="772"/>
      <c r="R4" s="772"/>
      <c r="S4" s="772"/>
      <c r="T4" s="772"/>
    </row>
    <row r="5" spans="1:20" s="571" customFormat="1" ht="11.25" customHeight="1">
      <c r="A5" s="772"/>
      <c r="B5" s="772"/>
      <c r="C5" s="772"/>
      <c r="D5" s="772"/>
      <c r="F5" s="777" t="s">
        <v>91</v>
      </c>
      <c r="G5" s="811" t="s">
        <v>456</v>
      </c>
      <c r="H5" s="802" t="s">
        <v>441</v>
      </c>
      <c r="I5" s="1207"/>
      <c r="J5" s="772"/>
      <c r="K5" s="772"/>
      <c r="L5" s="772"/>
      <c r="M5" s="772"/>
      <c r="N5" s="772"/>
      <c r="O5" s="772"/>
      <c r="P5" s="772"/>
      <c r="Q5" s="772"/>
      <c r="R5" s="772"/>
      <c r="S5" s="772"/>
      <c r="T5" s="772"/>
    </row>
    <row r="6" spans="1:20" s="571" customFormat="1" ht="12" customHeight="1">
      <c r="A6" s="772"/>
      <c r="B6" s="772"/>
      <c r="C6" s="772"/>
      <c r="D6" s="772"/>
      <c r="F6" s="812" t="s">
        <v>92</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491</v>
      </c>
      <c r="H7" s="806" t="str">
        <f>IF(dateCh="","",dateCh)</f>
        <v>23.12.2019</v>
      </c>
      <c r="I7" s="817" t="s">
        <v>492</v>
      </c>
      <c r="J7" s="616"/>
      <c r="K7" s="772"/>
      <c r="L7" s="772"/>
      <c r="M7" s="772"/>
      <c r="N7" s="772"/>
      <c r="O7" s="772"/>
      <c r="P7" s="772"/>
      <c r="Q7" s="772"/>
      <c r="R7" s="772"/>
      <c r="S7" s="772"/>
      <c r="T7" s="772"/>
    </row>
    <row r="8" spans="1:20" s="571" customFormat="1" ht="45">
      <c r="A8" s="1208">
        <v>1</v>
      </c>
      <c r="B8" s="772"/>
      <c r="C8" s="772"/>
      <c r="D8" s="772"/>
      <c r="F8" s="815" t="str">
        <f>"2." &amp;mergeValue(A8)</f>
        <v>2.1</v>
      </c>
      <c r="G8" s="816" t="s">
        <v>493</v>
      </c>
      <c r="H8" s="806"/>
      <c r="I8" s="817" t="s">
        <v>589</v>
      </c>
      <c r="J8" s="616"/>
      <c r="K8" s="772"/>
      <c r="L8" s="772"/>
      <c r="M8" s="772"/>
      <c r="N8" s="772"/>
      <c r="O8" s="772"/>
      <c r="P8" s="772"/>
      <c r="Q8" s="772"/>
      <c r="R8" s="772"/>
      <c r="S8" s="772"/>
      <c r="T8" s="772"/>
    </row>
    <row r="9" spans="1:20" s="571" customFormat="1" ht="22.5">
      <c r="A9" s="1208"/>
      <c r="B9" s="772"/>
      <c r="C9" s="772"/>
      <c r="D9" s="772"/>
      <c r="F9" s="815" t="str">
        <f>"3." &amp;mergeValue(A9)</f>
        <v>3.1</v>
      </c>
      <c r="G9" s="816" t="s">
        <v>494</v>
      </c>
      <c r="H9" s="806"/>
      <c r="I9" s="817" t="s">
        <v>587</v>
      </c>
      <c r="J9" s="616"/>
      <c r="K9" s="772"/>
      <c r="L9" s="772"/>
      <c r="M9" s="772"/>
      <c r="N9" s="772"/>
      <c r="O9" s="772"/>
      <c r="P9" s="772"/>
      <c r="Q9" s="772"/>
      <c r="R9" s="772"/>
      <c r="S9" s="772"/>
      <c r="T9" s="772"/>
    </row>
    <row r="10" spans="1:20" s="571" customFormat="1" ht="22.5">
      <c r="A10" s="1208"/>
      <c r="B10" s="772"/>
      <c r="C10" s="772"/>
      <c r="D10" s="772"/>
      <c r="F10" s="815" t="str">
        <f>"4."&amp;mergeValue(A10)</f>
        <v>4.1</v>
      </c>
      <c r="G10" s="816" t="s">
        <v>495</v>
      </c>
      <c r="H10" s="802" t="s">
        <v>457</v>
      </c>
      <c r="I10" s="817"/>
      <c r="J10" s="616"/>
      <c r="K10" s="772"/>
      <c r="L10" s="772"/>
      <c r="M10" s="772"/>
      <c r="N10" s="772"/>
      <c r="O10" s="772"/>
      <c r="P10" s="772"/>
      <c r="Q10" s="772"/>
      <c r="R10" s="772"/>
      <c r="S10" s="772"/>
      <c r="T10" s="772"/>
    </row>
    <row r="11" spans="1:20" s="571" customFormat="1" ht="18.75">
      <c r="A11" s="1208"/>
      <c r="B11" s="1208">
        <v>1</v>
      </c>
      <c r="C11" s="778"/>
      <c r="D11" s="778"/>
      <c r="F11" s="815" t="str">
        <f>"4."&amp;mergeValue(A11) &amp;"."&amp;mergeValue(B11)</f>
        <v>4.1.1</v>
      </c>
      <c r="G11" s="831" t="s">
        <v>591</v>
      </c>
      <c r="H11" s="806" t="str">
        <f>IF(region_name="","",region_name)</f>
        <v>Ленинградская область</v>
      </c>
      <c r="I11" s="817" t="s">
        <v>498</v>
      </c>
      <c r="J11" s="616"/>
      <c r="K11" s="772"/>
      <c r="L11" s="772"/>
      <c r="M11" s="772"/>
      <c r="N11" s="772"/>
      <c r="O11" s="772"/>
      <c r="P11" s="772"/>
      <c r="Q11" s="772"/>
      <c r="R11" s="772"/>
      <c r="S11" s="772"/>
      <c r="T11" s="772"/>
    </row>
    <row r="12" spans="1:20" s="571" customFormat="1" ht="22.5">
      <c r="A12" s="1208"/>
      <c r="B12" s="1208"/>
      <c r="C12" s="1208">
        <v>1</v>
      </c>
      <c r="D12" s="778"/>
      <c r="F12" s="815" t="str">
        <f>"4."&amp;mergeValue(A12) &amp;"."&amp;mergeValue(B12)&amp;"."&amp;mergeValue(C12)</f>
        <v>4.1.1.1</v>
      </c>
      <c r="G12" s="818" t="s">
        <v>496</v>
      </c>
      <c r="H12" s="806"/>
      <c r="I12" s="817" t="s">
        <v>499</v>
      </c>
      <c r="J12" s="616"/>
      <c r="K12" s="772"/>
      <c r="L12" s="772"/>
      <c r="M12" s="772"/>
      <c r="N12" s="772"/>
      <c r="O12" s="772"/>
      <c r="P12" s="772"/>
      <c r="Q12" s="772"/>
      <c r="R12" s="772"/>
      <c r="S12" s="772"/>
      <c r="T12" s="772"/>
    </row>
    <row r="13" spans="1:20" s="571" customFormat="1" ht="39" customHeight="1">
      <c r="A13" s="1208"/>
      <c r="B13" s="1208"/>
      <c r="C13" s="1208"/>
      <c r="D13" s="778">
        <v>1</v>
      </c>
      <c r="F13" s="815" t="str">
        <f>"4."&amp;mergeValue(A13) &amp;"."&amp;mergeValue(B13)&amp;"."&amp;mergeValue(C13)&amp;"."&amp;mergeValue(D13)</f>
        <v>4.1.1.1.1</v>
      </c>
      <c r="G13" s="819" t="s">
        <v>497</v>
      </c>
      <c r="H13" s="806"/>
      <c r="I13" s="1209" t="s">
        <v>590</v>
      </c>
      <c r="J13" s="616"/>
      <c r="K13" s="772"/>
      <c r="L13" s="772"/>
      <c r="M13" s="772"/>
      <c r="N13" s="772"/>
      <c r="O13" s="772"/>
      <c r="P13" s="772"/>
      <c r="Q13" s="772"/>
      <c r="R13" s="772"/>
      <c r="S13" s="772"/>
      <c r="T13" s="772"/>
    </row>
    <row r="14" spans="1:20" s="571" customFormat="1" ht="18.75">
      <c r="A14" s="1208"/>
      <c r="B14" s="1208"/>
      <c r="C14" s="1208"/>
      <c r="D14" s="778"/>
      <c r="F14" s="820"/>
      <c r="G14" s="760" t="s">
        <v>4</v>
      </c>
      <c r="H14" s="625"/>
      <c r="I14" s="1209"/>
      <c r="J14" s="616"/>
      <c r="K14" s="772"/>
      <c r="L14" s="772"/>
      <c r="M14" s="772"/>
      <c r="N14" s="772"/>
      <c r="O14" s="772"/>
      <c r="P14" s="772"/>
      <c r="Q14" s="772"/>
      <c r="R14" s="772"/>
      <c r="S14" s="772"/>
      <c r="T14" s="772"/>
    </row>
    <row r="15" spans="1:20" s="571" customFormat="1" ht="18.75">
      <c r="A15" s="1208"/>
      <c r="B15" s="1208"/>
      <c r="C15" s="778"/>
      <c r="D15" s="778"/>
      <c r="F15" s="635"/>
      <c r="G15" s="578" t="s">
        <v>402</v>
      </c>
      <c r="H15" s="636"/>
      <c r="I15" s="637"/>
      <c r="J15" s="616"/>
      <c r="K15" s="772"/>
      <c r="L15" s="772"/>
      <c r="M15" s="772"/>
      <c r="N15" s="772"/>
      <c r="O15" s="772"/>
      <c r="P15" s="772"/>
      <c r="Q15" s="772"/>
      <c r="R15" s="772"/>
      <c r="S15" s="772"/>
      <c r="T15" s="772"/>
    </row>
    <row r="16" spans="1:20" s="571" customFormat="1" ht="18.75">
      <c r="A16" s="1208"/>
      <c r="B16" s="772"/>
      <c r="C16" s="772"/>
      <c r="D16" s="772"/>
      <c r="F16" s="820"/>
      <c r="G16" s="734" t="s">
        <v>505</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504</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3" t="s">
        <v>592</v>
      </c>
      <c r="H19" s="1203"/>
      <c r="I19" s="824"/>
      <c r="J19" s="774"/>
      <c r="K19" s="774"/>
      <c r="L19" s="774"/>
      <c r="M19" s="774"/>
      <c r="N19" s="774"/>
      <c r="O19" s="774"/>
      <c r="P19" s="774"/>
      <c r="Q19" s="774"/>
      <c r="R19" s="774"/>
      <c r="S19" s="774"/>
      <c r="T19" s="774"/>
    </row>
  </sheetData>
  <sheetProtection algorithmName="SHA-512" hashValue="uV6kEHJob/KfqXiYP1z/70PISfz4a0y5wi30huitzS2ulOTbJHx/StUGJSx2g+sS01jD/aQYGjLTymw1Rr5zXw==" saltValue="lnVworQrErvt5UHdkLonJ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6" t="s">
        <v>630</v>
      </c>
      <c r="M5" s="1236"/>
      <c r="N5" s="1236"/>
      <c r="O5" s="1236"/>
      <c r="P5" s="1236"/>
      <c r="Q5" s="1236"/>
      <c r="R5" s="1236"/>
      <c r="S5" s="1236"/>
      <c r="T5" s="1236"/>
      <c r="U5" s="665"/>
    </row>
    <row r="6" spans="1:34" ht="3" customHeight="1">
      <c r="J6" s="687"/>
      <c r="K6" s="687"/>
      <c r="L6" s="755"/>
      <c r="M6" s="755"/>
      <c r="N6" s="755"/>
      <c r="O6" s="756"/>
      <c r="P6" s="756"/>
      <c r="Q6" s="756"/>
      <c r="R6" s="756"/>
      <c r="S6" s="756"/>
      <c r="T6" s="756"/>
      <c r="U6" s="756"/>
      <c r="V6" s="805"/>
    </row>
    <row r="7" spans="1:34" ht="33.75">
      <c r="J7" s="687"/>
      <c r="K7" s="687"/>
      <c r="L7" s="755"/>
      <c r="M7" s="618" t="s">
        <v>743</v>
      </c>
      <c r="N7" s="755"/>
      <c r="O7" s="1247"/>
      <c r="P7" s="1248"/>
      <c r="Q7" s="1248"/>
      <c r="R7" s="1248"/>
      <c r="S7" s="1248"/>
      <c r="T7" s="1249"/>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501</v>
      </c>
      <c r="N9" s="667"/>
      <c r="O9" s="1213" t="str">
        <f>IF(NameOrPr_ch="",IF(NameOrPr="","",NameOrPr),NameOrPr_ch)</f>
        <v>Комитет по тарифам и ценовой политике Лен.области (ЛенРТК)</v>
      </c>
      <c r="P9" s="1213"/>
      <c r="Q9" s="1213"/>
      <c r="R9" s="1213"/>
      <c r="S9" s="1213"/>
      <c r="T9" s="1213"/>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595</v>
      </c>
      <c r="N10" s="667"/>
      <c r="O10" s="1213" t="str">
        <f>IF(datePr_ch="",IF(datePr="","",datePr),datePr_ch)</f>
        <v>20.12.2019</v>
      </c>
      <c r="P10" s="1213"/>
      <c r="Q10" s="1213"/>
      <c r="R10" s="1213"/>
      <c r="S10" s="1213"/>
      <c r="T10" s="1213"/>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594</v>
      </c>
      <c r="N11" s="667"/>
      <c r="O11" s="1213" t="str">
        <f>IF(numberPr_ch="",IF(numberPr="","",numberPr),numberPr_ch)</f>
        <v>711-п</v>
      </c>
      <c r="P11" s="1213"/>
      <c r="Q11" s="1213"/>
      <c r="R11" s="1213"/>
      <c r="S11" s="1213"/>
      <c r="T11" s="1213"/>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500</v>
      </c>
      <c r="N12" s="667"/>
      <c r="O12" s="1213" t="str">
        <f>IF(IstPub_ch="",IF(IstPub="","",IstPub),IstPub_ch)</f>
        <v>http://tarif.lenobl.ru/dokumenty/docs_category_3/</v>
      </c>
      <c r="P12" s="1213"/>
      <c r="Q12" s="1213"/>
      <c r="R12" s="1213"/>
      <c r="S12" s="1213"/>
      <c r="T12" s="1213"/>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7"/>
      <c r="M13" s="1237"/>
      <c r="N13" s="780"/>
      <c r="O13" s="768"/>
      <c r="P13" s="768"/>
      <c r="Q13" s="768"/>
      <c r="R13" s="768"/>
      <c r="S13" s="768"/>
      <c r="T13" s="768"/>
      <c r="U13" s="771" t="s">
        <v>372</v>
      </c>
      <c r="X13" s="772"/>
      <c r="Y13" s="772"/>
      <c r="Z13" s="772"/>
      <c r="AA13" s="772"/>
      <c r="AB13" s="772"/>
      <c r="AC13" s="772"/>
      <c r="AD13" s="772"/>
      <c r="AE13" s="772"/>
      <c r="AF13" s="772"/>
      <c r="AG13" s="772"/>
      <c r="AH13" s="772"/>
    </row>
    <row r="14" spans="1:34">
      <c r="J14" s="687"/>
      <c r="K14" s="687"/>
      <c r="L14" s="755"/>
      <c r="M14" s="755"/>
      <c r="N14" s="503"/>
      <c r="O14" s="1214"/>
      <c r="P14" s="1214"/>
      <c r="Q14" s="1214"/>
      <c r="R14" s="1214"/>
      <c r="S14" s="1214"/>
      <c r="T14" s="1214"/>
      <c r="U14" s="1214"/>
    </row>
    <row r="15" spans="1:34">
      <c r="J15" s="687"/>
      <c r="K15" s="687"/>
      <c r="L15" s="1154" t="s">
        <v>453</v>
      </c>
      <c r="M15" s="1154"/>
      <c r="N15" s="1154"/>
      <c r="O15" s="1154"/>
      <c r="P15" s="1154"/>
      <c r="Q15" s="1154"/>
      <c r="R15" s="1154"/>
      <c r="S15" s="1154"/>
      <c r="T15" s="1154"/>
      <c r="U15" s="1154"/>
      <c r="V15" s="1154"/>
      <c r="W15" s="1154" t="s">
        <v>454</v>
      </c>
    </row>
    <row r="16" spans="1:34" ht="14.25" customHeight="1">
      <c r="J16" s="687"/>
      <c r="K16" s="687"/>
      <c r="L16" s="1220" t="s">
        <v>91</v>
      </c>
      <c r="M16" s="1220" t="s">
        <v>638</v>
      </c>
      <c r="N16" s="662"/>
      <c r="O16" s="1221" t="s">
        <v>640</v>
      </c>
      <c r="P16" s="1222"/>
      <c r="Q16" s="1222"/>
      <c r="R16" s="1222"/>
      <c r="S16" s="1222"/>
      <c r="T16" s="1223"/>
      <c r="U16" s="1231" t="s">
        <v>340</v>
      </c>
      <c r="V16" s="1217" t="s">
        <v>274</v>
      </c>
      <c r="W16" s="1154"/>
    </row>
    <row r="17" spans="1:36" ht="14.25" customHeight="1">
      <c r="J17" s="687"/>
      <c r="K17" s="687"/>
      <c r="L17" s="1220"/>
      <c r="M17" s="1220"/>
      <c r="N17" s="663"/>
      <c r="O17" s="1226" t="s">
        <v>604</v>
      </c>
      <c r="P17" s="1224" t="s">
        <v>270</v>
      </c>
      <c r="Q17" s="1225"/>
      <c r="R17" s="1228" t="s">
        <v>653</v>
      </c>
      <c r="S17" s="1229"/>
      <c r="T17" s="1230"/>
      <c r="U17" s="1232"/>
      <c r="V17" s="1218"/>
      <c r="W17" s="1154"/>
    </row>
    <row r="18" spans="1:36" ht="33.75" customHeight="1">
      <c r="J18" s="687"/>
      <c r="K18" s="687"/>
      <c r="L18" s="1220"/>
      <c r="M18" s="1220"/>
      <c r="N18" s="664"/>
      <c r="O18" s="1227"/>
      <c r="P18" s="757" t="s">
        <v>605</v>
      </c>
      <c r="Q18" s="757" t="s">
        <v>6</v>
      </c>
      <c r="R18" s="781" t="s">
        <v>273</v>
      </c>
      <c r="S18" s="1215" t="s">
        <v>272</v>
      </c>
      <c r="T18" s="1216"/>
      <c r="U18" s="1233"/>
      <c r="V18" s="1219"/>
      <c r="W18" s="1154"/>
    </row>
    <row r="19" spans="1:36">
      <c r="J19" s="687"/>
      <c r="K19" s="570">
        <v>1</v>
      </c>
      <c r="L19" s="648" t="s">
        <v>92</v>
      </c>
      <c r="M19" s="648" t="s">
        <v>48</v>
      </c>
      <c r="N19" s="650" t="str">
        <f ca="1">OFFSET(N19,0,-1)</f>
        <v>2</v>
      </c>
      <c r="O19" s="779">
        <f ca="1">OFFSET(O19,0,-1)+1</f>
        <v>3</v>
      </c>
      <c r="P19" s="779">
        <f ca="1">OFFSET(P19,0,-1)+1</f>
        <v>4</v>
      </c>
      <c r="Q19" s="779">
        <f ca="1">OFFSET(Q19,0,-1)+1</f>
        <v>5</v>
      </c>
      <c r="R19" s="779">
        <f ca="1">OFFSET(R19,0,-1)+1</f>
        <v>6</v>
      </c>
      <c r="S19" s="1238">
        <f ca="1">OFFSET(S19,0,-1)+1</f>
        <v>7</v>
      </c>
      <c r="T19" s="1238"/>
      <c r="U19" s="779">
        <f ca="1">OFFSET(U19,0,-2)+1</f>
        <v>8</v>
      </c>
      <c r="V19" s="650">
        <f ca="1">OFFSET(V19,0,-1)</f>
        <v>8</v>
      </c>
      <c r="W19" s="779">
        <f ca="1">OFFSET(W19,0,-1)+1</f>
        <v>9</v>
      </c>
    </row>
    <row r="20" spans="1:36" ht="22.5">
      <c r="A20" s="1239">
        <v>1</v>
      </c>
      <c r="B20" s="884"/>
      <c r="C20" s="884"/>
      <c r="D20" s="884"/>
      <c r="E20" s="885"/>
      <c r="F20" s="886"/>
      <c r="G20" s="886"/>
      <c r="H20" s="886"/>
      <c r="I20" s="887"/>
      <c r="J20" s="882"/>
      <c r="K20" s="889"/>
      <c r="L20" s="782">
        <f>mergeValue(A20)</f>
        <v>1</v>
      </c>
      <c r="M20" s="642" t="s">
        <v>20</v>
      </c>
      <c r="N20" s="647"/>
      <c r="O20" s="1240"/>
      <c r="P20" s="1240"/>
      <c r="Q20" s="1240"/>
      <c r="R20" s="1240"/>
      <c r="S20" s="1240"/>
      <c r="T20" s="1240"/>
      <c r="U20" s="1240"/>
      <c r="V20" s="1240"/>
      <c r="W20" s="631" t="s">
        <v>475</v>
      </c>
      <c r="Y20" s="830"/>
      <c r="Z20" s="830" t="str">
        <f t="shared" ref="Z20:Z33" si="0">IF(M20="","",M20 )</f>
        <v>Наименование тарифа</v>
      </c>
      <c r="AA20" s="830"/>
      <c r="AB20" s="830"/>
      <c r="AC20" s="830"/>
      <c r="AI20" s="809"/>
      <c r="AJ20" s="809"/>
    </row>
    <row r="21" spans="1:36" ht="22.5">
      <c r="A21" s="1239"/>
      <c r="B21" s="1239">
        <v>1</v>
      </c>
      <c r="C21" s="884"/>
      <c r="D21" s="884"/>
      <c r="E21" s="886"/>
      <c r="F21" s="886"/>
      <c r="G21" s="886"/>
      <c r="H21" s="886"/>
      <c r="I21" s="881"/>
      <c r="J21" s="880"/>
      <c r="K21" s="883"/>
      <c r="L21" s="782" t="str">
        <f>mergeValue(A21) &amp;"."&amp; mergeValue(B21)</f>
        <v>1.1</v>
      </c>
      <c r="M21" s="693" t="s">
        <v>16</v>
      </c>
      <c r="N21" s="647"/>
      <c r="O21" s="1240"/>
      <c r="P21" s="1240"/>
      <c r="Q21" s="1240"/>
      <c r="R21" s="1240"/>
      <c r="S21" s="1240"/>
      <c r="T21" s="1240"/>
      <c r="U21" s="1240"/>
      <c r="V21" s="1240"/>
      <c r="W21" s="631" t="s">
        <v>476</v>
      </c>
      <c r="Y21" s="830"/>
      <c r="Z21" s="830" t="str">
        <f t="shared" si="0"/>
        <v>Территория действия тарифа</v>
      </c>
      <c r="AA21" s="830"/>
      <c r="AB21" s="830"/>
      <c r="AC21" s="830"/>
      <c r="AI21" s="809"/>
      <c r="AJ21" s="809"/>
    </row>
    <row r="22" spans="1:36" ht="22.5">
      <c r="A22" s="1239"/>
      <c r="B22" s="1239"/>
      <c r="C22" s="1239">
        <v>1</v>
      </c>
      <c r="D22" s="884"/>
      <c r="E22" s="886"/>
      <c r="F22" s="886"/>
      <c r="G22" s="886"/>
      <c r="H22" s="886"/>
      <c r="I22" s="888"/>
      <c r="J22" s="880"/>
      <c r="K22" s="883"/>
      <c r="L22" s="782" t="str">
        <f>mergeValue(A22) &amp;"."&amp; mergeValue(B22)&amp;"."&amp; mergeValue(C22)</f>
        <v>1.1.1</v>
      </c>
      <c r="M22" s="694" t="s">
        <v>7</v>
      </c>
      <c r="N22" s="647"/>
      <c r="O22" s="1240"/>
      <c r="P22" s="1240"/>
      <c r="Q22" s="1240"/>
      <c r="R22" s="1240"/>
      <c r="S22" s="1240"/>
      <c r="T22" s="1240"/>
      <c r="U22" s="1240"/>
      <c r="V22" s="1240"/>
      <c r="W22" s="631" t="s">
        <v>632</v>
      </c>
      <c r="Y22" s="830"/>
      <c r="Z22" s="830" t="str">
        <f t="shared" si="0"/>
        <v xml:space="preserve">Наименование системы теплоснабжения </v>
      </c>
      <c r="AA22" s="830"/>
      <c r="AB22" s="830"/>
      <c r="AC22" s="830"/>
      <c r="AI22" s="809"/>
      <c r="AJ22" s="809"/>
    </row>
    <row r="23" spans="1:36" ht="22.5">
      <c r="A23" s="1239"/>
      <c r="B23" s="1239"/>
      <c r="C23" s="1239"/>
      <c r="D23" s="1239">
        <v>1</v>
      </c>
      <c r="E23" s="886"/>
      <c r="F23" s="886"/>
      <c r="G23" s="886"/>
      <c r="H23" s="886"/>
      <c r="I23" s="888"/>
      <c r="J23" s="880"/>
      <c r="K23" s="883"/>
      <c r="L23" s="782" t="str">
        <f>mergeValue(A23) &amp;"."&amp; mergeValue(B23)&amp;"."&amp; mergeValue(C23)&amp;"."&amp; mergeValue(D23)</f>
        <v>1.1.1.1</v>
      </c>
      <c r="M23" s="695" t="s">
        <v>22</v>
      </c>
      <c r="N23" s="647"/>
      <c r="O23" s="1240"/>
      <c r="P23" s="1240"/>
      <c r="Q23" s="1240"/>
      <c r="R23" s="1240"/>
      <c r="S23" s="1240"/>
      <c r="T23" s="1240"/>
      <c r="U23" s="1240"/>
      <c r="V23" s="1240"/>
      <c r="W23" s="631" t="s">
        <v>633</v>
      </c>
      <c r="Y23" s="830"/>
      <c r="Z23" s="830" t="str">
        <f t="shared" si="0"/>
        <v xml:space="preserve">Источник тепловой энергии  </v>
      </c>
      <c r="AA23" s="830"/>
      <c r="AB23" s="830"/>
      <c r="AC23" s="830"/>
      <c r="AI23" s="809"/>
      <c r="AJ23" s="809"/>
    </row>
    <row r="24" spans="1:36" ht="101.25">
      <c r="A24" s="1239"/>
      <c r="B24" s="1239"/>
      <c r="C24" s="1239"/>
      <c r="D24" s="1239"/>
      <c r="E24" s="1239">
        <v>1</v>
      </c>
      <c r="F24" s="886"/>
      <c r="G24" s="886"/>
      <c r="H24" s="884">
        <v>1</v>
      </c>
      <c r="I24" s="1239">
        <v>1</v>
      </c>
      <c r="J24" s="886"/>
      <c r="K24" s="891"/>
      <c r="L24" s="782" t="str">
        <f>mergeValue(A24) &amp;"."&amp; mergeValue(B24)&amp;"."&amp; mergeValue(C24)&amp;"."&amp; mergeValue(D24)&amp;"."&amp; mergeValue(E24)</f>
        <v>1.1.1.1.1</v>
      </c>
      <c r="M24" s="555" t="s">
        <v>9</v>
      </c>
      <c r="N24" s="647"/>
      <c r="O24" s="1241"/>
      <c r="P24" s="1241"/>
      <c r="Q24" s="1241"/>
      <c r="R24" s="1241"/>
      <c r="S24" s="1241"/>
      <c r="T24" s="1241"/>
      <c r="U24" s="1241"/>
      <c r="V24" s="1241"/>
      <c r="W24" s="631" t="s">
        <v>637</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9"/>
      <c r="B25" s="1239"/>
      <c r="C25" s="1239"/>
      <c r="D25" s="1239"/>
      <c r="E25" s="1239"/>
      <c r="F25" s="1239">
        <v>1</v>
      </c>
      <c r="G25" s="884"/>
      <c r="H25" s="884"/>
      <c r="I25" s="1239"/>
      <c r="J25" s="1239">
        <v>1</v>
      </c>
      <c r="K25" s="892"/>
      <c r="L25" s="782" t="str">
        <f>mergeValue(A25) &amp;"."&amp; mergeValue(B25)&amp;"."&amp; mergeValue(C25)&amp;"."&amp; mergeValue(D25)&amp;"."&amp; mergeValue(E25)&amp;"."&amp; mergeValue(F25)</f>
        <v>1.1.1.1.1.1</v>
      </c>
      <c r="M25" s="556" t="s">
        <v>10</v>
      </c>
      <c r="N25" s="647"/>
      <c r="O25" s="1241"/>
      <c r="P25" s="1241"/>
      <c r="Q25" s="1241"/>
      <c r="R25" s="1241"/>
      <c r="S25" s="1241"/>
      <c r="T25" s="1241"/>
      <c r="U25" s="1241"/>
      <c r="V25" s="1241"/>
      <c r="W25" s="631" t="s">
        <v>635</v>
      </c>
      <c r="Y25" s="830"/>
      <c r="Z25" s="830" t="str">
        <f t="shared" si="0"/>
        <v>Группа потребителей</v>
      </c>
      <c r="AA25" s="830"/>
      <c r="AB25" s="830"/>
      <c r="AC25" s="830"/>
      <c r="AI25" s="809"/>
      <c r="AJ25" s="809"/>
    </row>
    <row r="26" spans="1:36" ht="189" customHeight="1">
      <c r="A26" s="1239"/>
      <c r="B26" s="1239"/>
      <c r="C26" s="1239"/>
      <c r="D26" s="1239"/>
      <c r="E26" s="1239"/>
      <c r="F26" s="1239"/>
      <c r="G26" s="884">
        <v>1</v>
      </c>
      <c r="H26" s="884"/>
      <c r="I26" s="1239"/>
      <c r="J26" s="1239"/>
      <c r="K26" s="892">
        <v>1</v>
      </c>
      <c r="L26" s="782" t="str">
        <f>mergeValue(A26) &amp;"."&amp; mergeValue(B26)&amp;"."&amp; mergeValue(C26)&amp;"."&amp; mergeValue(D26)&amp;"."&amp; mergeValue(E26)&amp;"."&amp; mergeValue(F26)&amp;"."&amp; mergeValue(G26)</f>
        <v>1.1.1.1.1.1.1</v>
      </c>
      <c r="M26" s="1066"/>
      <c r="N26" s="647"/>
      <c r="O26" s="764"/>
      <c r="P26" s="764"/>
      <c r="Q26" s="1091"/>
      <c r="R26" s="1234"/>
      <c r="S26" s="1235" t="s">
        <v>83</v>
      </c>
      <c r="T26" s="1234"/>
      <c r="U26" s="1235" t="s">
        <v>84</v>
      </c>
      <c r="V26" s="764"/>
      <c r="W26" s="1210" t="s">
        <v>654</v>
      </c>
      <c r="X26" s="809" t="str">
        <f>strCheckDate(O27:V27)</f>
        <v/>
      </c>
      <c r="Y26" s="830"/>
      <c r="Z26" s="830" t="str">
        <f t="shared" si="0"/>
        <v/>
      </c>
      <c r="AA26" s="830"/>
      <c r="AB26" s="830"/>
      <c r="AC26" s="830"/>
      <c r="AI26" s="809"/>
      <c r="AJ26" s="809"/>
    </row>
    <row r="27" spans="1:36" ht="11.25" hidden="1">
      <c r="A27" s="1239"/>
      <c r="B27" s="1239"/>
      <c r="C27" s="1239"/>
      <c r="D27" s="1239"/>
      <c r="E27" s="1239"/>
      <c r="F27" s="1239"/>
      <c r="G27" s="884"/>
      <c r="H27" s="884"/>
      <c r="I27" s="1239"/>
      <c r="J27" s="1239"/>
      <c r="K27" s="892"/>
      <c r="L27" s="801"/>
      <c r="M27" s="647"/>
      <c r="N27" s="647"/>
      <c r="O27" s="764"/>
      <c r="P27" s="764"/>
      <c r="Q27" s="770" t="str">
        <f>R26 &amp; "-" &amp; T26</f>
        <v>-</v>
      </c>
      <c r="R27" s="1234"/>
      <c r="S27" s="1235"/>
      <c r="T27" s="1234"/>
      <c r="U27" s="1235"/>
      <c r="V27" s="764"/>
      <c r="W27" s="1211"/>
      <c r="Y27" s="830"/>
      <c r="Z27" s="830" t="str">
        <f t="shared" si="0"/>
        <v/>
      </c>
      <c r="AA27" s="830"/>
      <c r="AB27" s="830"/>
      <c r="AC27" s="830"/>
      <c r="AI27" s="809"/>
      <c r="AJ27" s="809"/>
    </row>
    <row r="28" spans="1:36" ht="15" customHeight="1">
      <c r="A28" s="1239"/>
      <c r="B28" s="1239"/>
      <c r="C28" s="1239"/>
      <c r="D28" s="1239"/>
      <c r="E28" s="1239"/>
      <c r="F28" s="1239"/>
      <c r="G28" s="886"/>
      <c r="H28" s="884"/>
      <c r="I28" s="1239"/>
      <c r="J28" s="1239"/>
      <c r="K28" s="891"/>
      <c r="L28" s="689"/>
      <c r="M28" s="558" t="s">
        <v>25</v>
      </c>
      <c r="N28" s="766"/>
      <c r="O28" s="766"/>
      <c r="P28" s="766"/>
      <c r="Q28" s="766"/>
      <c r="R28" s="766"/>
      <c r="S28" s="766"/>
      <c r="T28" s="766"/>
      <c r="U28" s="766"/>
      <c r="V28" s="763"/>
      <c r="W28" s="1212"/>
      <c r="Y28" s="830"/>
      <c r="Z28" s="830" t="str">
        <f t="shared" si="0"/>
        <v>Добавить вид теплоносителя (параметры теплоносителя)</v>
      </c>
      <c r="AA28" s="830"/>
      <c r="AB28" s="830"/>
      <c r="AC28" s="830"/>
      <c r="AI28" s="809"/>
      <c r="AJ28" s="809"/>
    </row>
    <row r="29" spans="1:36" ht="15" customHeight="1">
      <c r="A29" s="1239"/>
      <c r="B29" s="1239"/>
      <c r="C29" s="1239"/>
      <c r="D29" s="1239"/>
      <c r="E29" s="1239"/>
      <c r="F29" s="886"/>
      <c r="G29" s="886"/>
      <c r="H29" s="884"/>
      <c r="I29" s="1239"/>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9"/>
      <c r="B30" s="1239"/>
      <c r="C30" s="1239"/>
      <c r="D30" s="1239"/>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9"/>
      <c r="B31" s="1239"/>
      <c r="C31" s="1239"/>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9"/>
      <c r="B32" s="1239"/>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9"/>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4"/>
      <c r="M34" s="737" t="s">
        <v>308</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3" t="s">
        <v>631</v>
      </c>
      <c r="N36" s="1203"/>
      <c r="O36" s="1203"/>
      <c r="P36" s="1203"/>
      <c r="Q36" s="1203"/>
      <c r="R36" s="1203"/>
      <c r="S36" s="1203"/>
      <c r="T36" s="1203"/>
      <c r="U36" s="1203"/>
      <c r="V36" s="1203"/>
      <c r="W36" s="1203"/>
    </row>
  </sheetData>
  <sheetProtection algorithmName="SHA-512" hashValue="kP0FLiA9hU7o0/fmulHeJHaLZV1j9/6LVNXo4gL6KYEJLfImEpRg8KZV1aNRuHPoe1ueMODDa9ohnWdB3DARJA==" saltValue="HoemMCfynbW8uW1KkeYMmQ=="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4" t="s">
        <v>490</v>
      </c>
      <c r="G2" s="1205"/>
      <c r="H2" s="1206"/>
      <c r="I2" s="641"/>
    </row>
    <row r="3" spans="1:20" ht="3" customHeight="1"/>
    <row r="4" spans="1:20" s="571" customFormat="1" ht="11.25">
      <c r="A4" s="591"/>
      <c r="B4" s="591"/>
      <c r="C4" s="591"/>
      <c r="D4" s="591"/>
      <c r="F4" s="1154" t="s">
        <v>453</v>
      </c>
      <c r="G4" s="1154"/>
      <c r="H4" s="1154"/>
      <c r="I4" s="1207"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7"/>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8"/>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497</v>
      </c>
      <c r="H13" s="605"/>
      <c r="I13" s="1209" t="s">
        <v>590</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402</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592</v>
      </c>
      <c r="H19" s="1203"/>
      <c r="I19" s="595"/>
      <c r="J19" s="615"/>
      <c r="K19" s="615"/>
      <c r="L19" s="615"/>
      <c r="M19" s="615"/>
      <c r="N19" s="615"/>
      <c r="O19" s="615"/>
      <c r="P19" s="615"/>
      <c r="Q19" s="615"/>
      <c r="R19" s="615"/>
      <c r="S19" s="615"/>
      <c r="T19" s="615"/>
    </row>
  </sheetData>
  <sheetProtection algorithmName="SHA-512" hashValue="QJEDT8JkSBn2oD6JBBpjLLAzzh0iATf+S4jvzAP9O8w73cFtOFVx9IEbhp0ojND9K4tIrvClb2ldlbR/F9vtVQ==" saltValue="xXtO0p3YYxjmgA8x6roWS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1"/>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6" t="s">
        <v>630</v>
      </c>
      <c r="M5" s="1236"/>
      <c r="N5" s="1236"/>
      <c r="O5" s="1236"/>
      <c r="P5" s="1236"/>
      <c r="Q5" s="1236"/>
      <c r="R5" s="1236"/>
      <c r="S5" s="1236"/>
      <c r="T5" s="1236"/>
      <c r="U5" s="498"/>
    </row>
    <row r="6" spans="1:33" ht="3" customHeight="1">
      <c r="J6" s="483"/>
      <c r="K6" s="483"/>
      <c r="L6" s="479"/>
      <c r="M6" s="479"/>
      <c r="N6" s="479"/>
      <c r="O6" s="482"/>
      <c r="P6" s="482"/>
      <c r="Q6" s="482"/>
      <c r="R6" s="482"/>
      <c r="S6" s="482"/>
      <c r="T6" s="482"/>
      <c r="U6" s="479"/>
    </row>
    <row r="7" spans="1:33" s="493" customFormat="1" ht="22.5">
      <c r="A7" s="512"/>
      <c r="B7" s="512"/>
      <c r="C7" s="512"/>
      <c r="D7" s="512"/>
      <c r="E7" s="512"/>
      <c r="F7" s="512"/>
      <c r="G7" s="512"/>
      <c r="H7" s="512"/>
      <c r="L7" s="500"/>
      <c r="M7" s="618" t="s">
        <v>501</v>
      </c>
      <c r="N7" s="667"/>
      <c r="O7" s="1213" t="str">
        <f>IF(NameOrPr_ch="",IF(NameOrPr="","",NameOrPr),NameOrPr_ch)</f>
        <v>Комитет по тарифам и ценовой политике Лен.области (ЛенРТК)</v>
      </c>
      <c r="P7" s="1213"/>
      <c r="Q7" s="1213"/>
      <c r="R7" s="1213"/>
      <c r="S7" s="1213"/>
      <c r="T7" s="1213"/>
      <c r="U7" s="583"/>
      <c r="V7" s="583"/>
      <c r="W7" s="520"/>
      <c r="X7" s="506"/>
      <c r="Y7" s="506"/>
      <c r="Z7" s="506"/>
      <c r="AA7" s="506"/>
      <c r="AB7" s="506"/>
      <c r="AC7" s="506"/>
      <c r="AD7" s="506"/>
      <c r="AE7" s="506"/>
      <c r="AF7" s="506"/>
      <c r="AG7" s="506"/>
    </row>
    <row r="8" spans="1:33" s="493" customFormat="1" ht="18.75">
      <c r="A8" s="512"/>
      <c r="B8" s="512"/>
      <c r="C8" s="512"/>
      <c r="D8" s="512"/>
      <c r="E8" s="512"/>
      <c r="F8" s="512"/>
      <c r="G8" s="512"/>
      <c r="H8" s="512"/>
      <c r="L8" s="500"/>
      <c r="M8" s="618" t="s">
        <v>595</v>
      </c>
      <c r="N8" s="667"/>
      <c r="O8" s="1213" t="str">
        <f>IF(datePr_ch="",IF(datePr="","",datePr),datePr_ch)</f>
        <v>20.12.2019</v>
      </c>
      <c r="P8" s="1213"/>
      <c r="Q8" s="1213"/>
      <c r="R8" s="1213"/>
      <c r="S8" s="1213"/>
      <c r="T8" s="1213"/>
      <c r="U8" s="583"/>
      <c r="V8" s="583"/>
      <c r="W8" s="520"/>
      <c r="X8" s="506"/>
      <c r="Y8" s="506"/>
      <c r="Z8" s="506"/>
      <c r="AA8" s="506"/>
      <c r="AB8" s="506"/>
      <c r="AC8" s="506"/>
      <c r="AD8" s="506"/>
      <c r="AE8" s="506"/>
      <c r="AF8" s="506"/>
      <c r="AG8" s="506"/>
    </row>
    <row r="9" spans="1:33" s="493" customFormat="1" ht="18.75">
      <c r="A9" s="512"/>
      <c r="B9" s="512"/>
      <c r="C9" s="512"/>
      <c r="D9" s="512"/>
      <c r="E9" s="512"/>
      <c r="F9" s="512"/>
      <c r="G9" s="512"/>
      <c r="H9" s="512"/>
      <c r="L9" s="152"/>
      <c r="M9" s="618" t="s">
        <v>594</v>
      </c>
      <c r="N9" s="667"/>
      <c r="O9" s="1213" t="str">
        <f>IF(numberPr_ch="",IF(numberPr="","",numberPr),numberPr_ch)</f>
        <v>711-п</v>
      </c>
      <c r="P9" s="1213"/>
      <c r="Q9" s="1213"/>
      <c r="R9" s="1213"/>
      <c r="S9" s="1213"/>
      <c r="T9" s="1213"/>
      <c r="U9" s="583"/>
      <c r="V9" s="583"/>
      <c r="W9" s="520"/>
      <c r="X9" s="506"/>
      <c r="Y9" s="506"/>
      <c r="Z9" s="506"/>
      <c r="AA9" s="506"/>
      <c r="AB9" s="506"/>
      <c r="AC9" s="506"/>
      <c r="AD9" s="506"/>
      <c r="AE9" s="506"/>
      <c r="AF9" s="506"/>
      <c r="AG9" s="506"/>
    </row>
    <row r="10" spans="1:33" s="493" customFormat="1" ht="18.75">
      <c r="A10" s="512"/>
      <c r="B10" s="512"/>
      <c r="C10" s="512"/>
      <c r="D10" s="512"/>
      <c r="E10" s="512"/>
      <c r="F10" s="512"/>
      <c r="G10" s="512"/>
      <c r="H10" s="512"/>
      <c r="L10" s="152"/>
      <c r="M10" s="618" t="s">
        <v>500</v>
      </c>
      <c r="N10" s="667"/>
      <c r="O10" s="1213" t="str">
        <f>IF(IstPub_ch="",IF(IstPub="","",IstPub),IstPub_ch)</f>
        <v>http://tarif.lenobl.ru/dokumenty/docs_category_3/</v>
      </c>
      <c r="P10" s="1213"/>
      <c r="Q10" s="1213"/>
      <c r="R10" s="1213"/>
      <c r="S10" s="1213"/>
      <c r="T10" s="1213"/>
      <c r="U10" s="583"/>
      <c r="V10" s="583"/>
      <c r="W10" s="520"/>
      <c r="X10" s="506"/>
      <c r="Y10" s="506"/>
      <c r="Z10" s="506"/>
      <c r="AA10" s="506"/>
      <c r="AB10" s="506"/>
      <c r="AC10" s="506"/>
      <c r="AD10" s="506"/>
      <c r="AE10" s="506"/>
      <c r="AF10" s="506"/>
      <c r="AG10" s="506"/>
    </row>
    <row r="11" spans="1:33" s="493" customFormat="1" ht="11.25" hidden="1">
      <c r="A11" s="512"/>
      <c r="B11" s="512"/>
      <c r="C11" s="512"/>
      <c r="D11" s="512"/>
      <c r="E11" s="512"/>
      <c r="F11" s="512"/>
      <c r="G11" s="512"/>
      <c r="H11" s="512"/>
      <c r="L11" s="152"/>
      <c r="M11" s="152"/>
      <c r="N11" s="490"/>
      <c r="O11" s="499"/>
      <c r="P11" s="499"/>
      <c r="Q11" s="499"/>
      <c r="R11" s="499"/>
      <c r="S11" s="499"/>
      <c r="T11" s="499"/>
      <c r="U11" s="504" t="s">
        <v>372</v>
      </c>
      <c r="X11" s="506"/>
      <c r="Y11" s="506"/>
      <c r="Z11" s="506"/>
      <c r="AA11" s="506"/>
      <c r="AB11" s="506"/>
      <c r="AC11" s="506"/>
      <c r="AD11" s="506"/>
      <c r="AE11" s="506"/>
      <c r="AF11" s="506"/>
      <c r="AG11" s="506"/>
    </row>
    <row r="12" spans="1:33" ht="15" customHeight="1">
      <c r="H12" s="511" t="s">
        <v>92</v>
      </c>
      <c r="J12" s="483"/>
      <c r="K12" s="483"/>
      <c r="L12" s="479"/>
      <c r="M12" s="479"/>
      <c r="N12" s="479"/>
      <c r="O12" s="1253"/>
      <c r="P12" s="1253"/>
      <c r="Q12" s="1253"/>
      <c r="R12" s="1253"/>
      <c r="S12" s="1253"/>
      <c r="T12" s="1253"/>
      <c r="U12" s="1253"/>
    </row>
    <row r="13" spans="1:33">
      <c r="J13" s="483"/>
      <c r="K13" s="483"/>
      <c r="L13" s="1154" t="s">
        <v>453</v>
      </c>
      <c r="M13" s="1154"/>
      <c r="N13" s="1154"/>
      <c r="O13" s="1154"/>
      <c r="P13" s="1154"/>
      <c r="Q13" s="1154"/>
      <c r="R13" s="1154"/>
      <c r="S13" s="1154"/>
      <c r="T13" s="1154"/>
      <c r="U13" s="1154"/>
      <c r="V13" s="1154"/>
      <c r="W13" s="1154" t="s">
        <v>454</v>
      </c>
    </row>
    <row r="14" spans="1:33" ht="14.25" customHeight="1">
      <c r="J14" s="483"/>
      <c r="K14" s="483"/>
      <c r="L14" s="1220" t="s">
        <v>91</v>
      </c>
      <c r="M14" s="1220" t="s">
        <v>638</v>
      </c>
      <c r="N14" s="476"/>
      <c r="O14" s="1221" t="s">
        <v>640</v>
      </c>
      <c r="P14" s="1222"/>
      <c r="Q14" s="1222"/>
      <c r="R14" s="1222"/>
      <c r="S14" s="1222"/>
      <c r="T14" s="1223"/>
      <c r="U14" s="1231" t="s">
        <v>340</v>
      </c>
      <c r="V14" s="1252" t="s">
        <v>274</v>
      </c>
      <c r="W14" s="1154"/>
    </row>
    <row r="15" spans="1:33" ht="14.25" customHeight="1">
      <c r="J15" s="483"/>
      <c r="K15" s="483"/>
      <c r="L15" s="1220"/>
      <c r="M15" s="1220"/>
      <c r="N15" s="475"/>
      <c r="O15" s="1226" t="s">
        <v>639</v>
      </c>
      <c r="P15" s="656"/>
      <c r="Q15" s="656"/>
      <c r="R15" s="1229" t="s">
        <v>653</v>
      </c>
      <c r="S15" s="1229"/>
      <c r="T15" s="1230"/>
      <c r="U15" s="1232"/>
      <c r="V15" s="1252"/>
      <c r="W15" s="1154"/>
    </row>
    <row r="16" spans="1:33" ht="30.75" customHeight="1">
      <c r="J16" s="483"/>
      <c r="K16" s="483"/>
      <c r="L16" s="1220"/>
      <c r="M16" s="1220"/>
      <c r="N16" s="474"/>
      <c r="O16" s="1227"/>
      <c r="P16" s="654"/>
      <c r="Q16" s="655"/>
      <c r="R16" s="537" t="s">
        <v>273</v>
      </c>
      <c r="S16" s="1215" t="s">
        <v>272</v>
      </c>
      <c r="T16" s="1216"/>
      <c r="U16" s="1233"/>
      <c r="V16" s="1252"/>
      <c r="W16" s="1154"/>
    </row>
    <row r="17" spans="1:33">
      <c r="J17" s="483"/>
      <c r="K17" s="491">
        <v>1</v>
      </c>
      <c r="L17" s="638" t="s">
        <v>92</v>
      </c>
      <c r="M17" s="638" t="s">
        <v>48</v>
      </c>
      <c r="N17" s="510" t="s">
        <v>48</v>
      </c>
      <c r="O17" s="639">
        <f ca="1">OFFSET(O17,0,-1)+1</f>
        <v>3</v>
      </c>
      <c r="P17" s="640">
        <f ca="1">OFFSET(P17,0,-1)</f>
        <v>3</v>
      </c>
      <c r="Q17" s="640">
        <f ca="1">OFFSET(Q17,0,-1)</f>
        <v>3</v>
      </c>
      <c r="R17" s="639">
        <f ca="1">OFFSET(R17,0,-1)+1</f>
        <v>4</v>
      </c>
      <c r="S17" s="1250">
        <f ca="1">OFFSET(S17,0,-1)+1</f>
        <v>5</v>
      </c>
      <c r="T17" s="1250"/>
      <c r="U17" s="639">
        <f ca="1">OFFSET(U17,0,-2)+1</f>
        <v>6</v>
      </c>
      <c r="V17" s="640">
        <f ca="1">OFFSET(V17,0,-1)</f>
        <v>6</v>
      </c>
      <c r="W17" s="639">
        <f ca="1">OFFSET(W17,0,-1)+1</f>
        <v>7</v>
      </c>
    </row>
    <row r="18" spans="1:33" ht="22.5">
      <c r="A18" s="1239">
        <v>1</v>
      </c>
      <c r="B18" s="902"/>
      <c r="C18" s="902"/>
      <c r="D18" s="902"/>
      <c r="E18" s="903"/>
      <c r="F18" s="904"/>
      <c r="G18" s="904"/>
      <c r="H18" s="904"/>
      <c r="I18" s="905"/>
      <c r="J18" s="900"/>
      <c r="K18" s="907"/>
      <c r="L18" s="594">
        <f>mergeValue(A18)</f>
        <v>1</v>
      </c>
      <c r="M18" s="642" t="s">
        <v>20</v>
      </c>
      <c r="N18" s="581"/>
      <c r="O18" s="1251"/>
      <c r="P18" s="1251"/>
      <c r="Q18" s="1251"/>
      <c r="R18" s="1251"/>
      <c r="S18" s="1251"/>
      <c r="T18" s="1251"/>
      <c r="U18" s="1251"/>
      <c r="V18" s="1251"/>
      <c r="W18" s="631" t="s">
        <v>475</v>
      </c>
    </row>
    <row r="19" spans="1:33" ht="22.5">
      <c r="A19" s="1239"/>
      <c r="B19" s="1239">
        <v>1</v>
      </c>
      <c r="C19" s="902"/>
      <c r="D19" s="902"/>
      <c r="E19" s="904"/>
      <c r="F19" s="904"/>
      <c r="G19" s="904"/>
      <c r="H19" s="904"/>
      <c r="I19" s="899"/>
      <c r="J19" s="898"/>
      <c r="K19" s="901"/>
      <c r="L19" s="594" t="str">
        <f>mergeValue(A19) &amp;"."&amp; mergeValue(B19)</f>
        <v>1.1</v>
      </c>
      <c r="M19" s="547" t="s">
        <v>16</v>
      </c>
      <c r="N19" s="581"/>
      <c r="O19" s="1251"/>
      <c r="P19" s="1251"/>
      <c r="Q19" s="1251"/>
      <c r="R19" s="1251"/>
      <c r="S19" s="1251"/>
      <c r="T19" s="1251"/>
      <c r="U19" s="1251"/>
      <c r="V19" s="1251"/>
      <c r="W19" s="631" t="s">
        <v>476</v>
      </c>
    </row>
    <row r="20" spans="1:33" ht="22.5">
      <c r="A20" s="1239"/>
      <c r="B20" s="1239"/>
      <c r="C20" s="1239">
        <v>1</v>
      </c>
      <c r="D20" s="902"/>
      <c r="E20" s="904"/>
      <c r="F20" s="904"/>
      <c r="G20" s="904"/>
      <c r="H20" s="904"/>
      <c r="I20" s="906"/>
      <c r="J20" s="898"/>
      <c r="K20" s="901"/>
      <c r="L20" s="594" t="str">
        <f>mergeValue(A20) &amp;"."&amp; mergeValue(B20)&amp;"."&amp; mergeValue(C20)</f>
        <v>1.1.1</v>
      </c>
      <c r="M20" s="548" t="s">
        <v>7</v>
      </c>
      <c r="N20" s="581"/>
      <c r="O20" s="1251"/>
      <c r="P20" s="1251"/>
      <c r="Q20" s="1251"/>
      <c r="R20" s="1251"/>
      <c r="S20" s="1251"/>
      <c r="T20" s="1251"/>
      <c r="U20" s="1251"/>
      <c r="V20" s="1251"/>
      <c r="W20" s="631" t="s">
        <v>632</v>
      </c>
    </row>
    <row r="21" spans="1:33" ht="22.5">
      <c r="A21" s="1239"/>
      <c r="B21" s="1239"/>
      <c r="C21" s="1239"/>
      <c r="D21" s="1239">
        <v>1</v>
      </c>
      <c r="E21" s="904"/>
      <c r="F21" s="904"/>
      <c r="G21" s="904"/>
      <c r="H21" s="904"/>
      <c r="I21" s="906"/>
      <c r="J21" s="898"/>
      <c r="K21" s="901"/>
      <c r="L21" s="594" t="str">
        <f>mergeValue(A21) &amp;"."&amp; mergeValue(B21)&amp;"."&amp; mergeValue(C21)&amp;"."&amp; mergeValue(D21)</f>
        <v>1.1.1.1</v>
      </c>
      <c r="M21" s="549" t="s">
        <v>22</v>
      </c>
      <c r="N21" s="581"/>
      <c r="O21" s="1251"/>
      <c r="P21" s="1251"/>
      <c r="Q21" s="1251"/>
      <c r="R21" s="1251"/>
      <c r="S21" s="1251"/>
      <c r="T21" s="1251"/>
      <c r="U21" s="1251"/>
      <c r="V21" s="1251"/>
      <c r="W21" s="631" t="s">
        <v>633</v>
      </c>
    </row>
    <row r="22" spans="1:33" ht="101.25">
      <c r="A22" s="1239"/>
      <c r="B22" s="1239"/>
      <c r="C22" s="1239"/>
      <c r="D22" s="1239"/>
      <c r="E22" s="1239">
        <v>1</v>
      </c>
      <c r="F22" s="904"/>
      <c r="G22" s="904"/>
      <c r="H22" s="902">
        <v>1</v>
      </c>
      <c r="I22" s="1239">
        <v>1</v>
      </c>
      <c r="J22" s="904"/>
      <c r="K22" s="909"/>
      <c r="L22" s="594" t="str">
        <f>mergeValue(A22) &amp;"."&amp; mergeValue(B22)&amp;"."&amp; mergeValue(C22)&amp;"."&amp; mergeValue(D22)&amp;"."&amp; mergeValue(E22)</f>
        <v>1.1.1.1.1</v>
      </c>
      <c r="M22" s="555" t="s">
        <v>9</v>
      </c>
      <c r="N22" s="582"/>
      <c r="O22" s="1241"/>
      <c r="P22" s="1241"/>
      <c r="Q22" s="1241"/>
      <c r="R22" s="1241"/>
      <c r="S22" s="1241"/>
      <c r="T22" s="1241"/>
      <c r="U22" s="1241"/>
      <c r="V22" s="1241"/>
      <c r="W22" s="631" t="s">
        <v>637</v>
      </c>
    </row>
    <row r="23" spans="1:33" ht="90">
      <c r="A23" s="1239"/>
      <c r="B23" s="1239"/>
      <c r="C23" s="1239"/>
      <c r="D23" s="1239"/>
      <c r="E23" s="1239"/>
      <c r="F23" s="1239">
        <v>1</v>
      </c>
      <c r="G23" s="902"/>
      <c r="H23" s="902"/>
      <c r="I23" s="1239"/>
      <c r="J23" s="1239">
        <v>1</v>
      </c>
      <c r="K23" s="910"/>
      <c r="L23" s="594" t="str">
        <f>mergeValue(A23) &amp;"."&amp; mergeValue(B23)&amp;"."&amp; mergeValue(C23)&amp;"."&amp; mergeValue(D23)&amp;"."&amp; mergeValue(E23)&amp;"."&amp; mergeValue(F23)</f>
        <v>1.1.1.1.1.1</v>
      </c>
      <c r="M23" s="556" t="s">
        <v>10</v>
      </c>
      <c r="N23" s="582"/>
      <c r="O23" s="1242"/>
      <c r="P23" s="1243"/>
      <c r="Q23" s="1243"/>
      <c r="R23" s="1243"/>
      <c r="S23" s="1243"/>
      <c r="T23" s="1243"/>
      <c r="U23" s="1243"/>
      <c r="V23" s="1244"/>
      <c r="W23" s="631" t="s">
        <v>635</v>
      </c>
      <c r="Y23" s="505" t="str">
        <f>strCheckUnique(Z23:Z26)</f>
        <v/>
      </c>
      <c r="AA23" s="505" t="str">
        <f>IF(O23="","",O23 &amp; ":_")</f>
        <v/>
      </c>
    </row>
    <row r="24" spans="1:33" ht="189" customHeight="1">
      <c r="A24" s="1239"/>
      <c r="B24" s="1239"/>
      <c r="C24" s="1239"/>
      <c r="D24" s="1239"/>
      <c r="E24" s="1239"/>
      <c r="F24" s="1239"/>
      <c r="G24" s="902">
        <v>1</v>
      </c>
      <c r="H24" s="902"/>
      <c r="I24" s="1239"/>
      <c r="J24" s="1239"/>
      <c r="K24" s="910">
        <v>1</v>
      </c>
      <c r="L24" s="594" t="str">
        <f>mergeValue(A24) &amp;"."&amp; mergeValue(B24)&amp;"."&amp; mergeValue(C24)&amp;"."&amp; mergeValue(D24)&amp;"."&amp; mergeValue(E24)&amp;"."&amp; mergeValue(F24)&amp;"."&amp; mergeValue(G24)</f>
        <v>1.1.1.1.1.1.1</v>
      </c>
      <c r="M24" s="1066"/>
      <c r="N24" s="587"/>
      <c r="O24" s="1075"/>
      <c r="P24" s="563"/>
      <c r="Q24" s="563"/>
      <c r="R24" s="1245"/>
      <c r="S24" s="1235" t="s">
        <v>83</v>
      </c>
      <c r="T24" s="1245"/>
      <c r="U24" s="1235" t="s">
        <v>84</v>
      </c>
      <c r="V24" s="579"/>
      <c r="W24" s="1210" t="s">
        <v>655</v>
      </c>
      <c r="X24" s="501" t="str">
        <f>strCheckDate(O25:V25)</f>
        <v/>
      </c>
      <c r="Y24" s="505"/>
      <c r="Z24" s="505" t="str">
        <f>IF(M24="","",M24 )</f>
        <v/>
      </c>
      <c r="AA24" s="505"/>
      <c r="AB24" s="505"/>
      <c r="AC24" s="505"/>
    </row>
    <row r="25" spans="1:33" ht="11.25" hidden="1">
      <c r="A25" s="1239"/>
      <c r="B25" s="1239"/>
      <c r="C25" s="1239"/>
      <c r="D25" s="1239"/>
      <c r="E25" s="1239"/>
      <c r="F25" s="1239"/>
      <c r="G25" s="902"/>
      <c r="H25" s="902"/>
      <c r="I25" s="1239"/>
      <c r="J25" s="1239"/>
      <c r="K25" s="910"/>
      <c r="L25" s="601"/>
      <c r="M25" s="647"/>
      <c r="N25" s="587"/>
      <c r="O25" s="585"/>
      <c r="P25" s="563"/>
      <c r="Q25" s="585" t="str">
        <f>R24 &amp; "-" &amp; T24</f>
        <v>-</v>
      </c>
      <c r="R25" s="1234"/>
      <c r="S25" s="1235"/>
      <c r="T25" s="1234"/>
      <c r="U25" s="1235"/>
      <c r="V25" s="579"/>
      <c r="W25" s="1211"/>
    </row>
    <row r="26" spans="1:33" s="477" customFormat="1" ht="15" customHeight="1">
      <c r="A26" s="1239"/>
      <c r="B26" s="1239"/>
      <c r="C26" s="1239"/>
      <c r="D26" s="1239"/>
      <c r="E26" s="1239"/>
      <c r="F26" s="1239"/>
      <c r="G26" s="904"/>
      <c r="H26" s="902"/>
      <c r="I26" s="1239"/>
      <c r="J26" s="1239"/>
      <c r="K26" s="909"/>
      <c r="L26" s="539"/>
      <c r="M26" s="558" t="s">
        <v>25</v>
      </c>
      <c r="N26" s="552"/>
      <c r="O26" s="546"/>
      <c r="P26" s="546"/>
      <c r="Q26" s="546"/>
      <c r="R26" s="574"/>
      <c r="S26" s="565"/>
      <c r="T26" s="564"/>
      <c r="U26" s="552"/>
      <c r="V26" s="561"/>
      <c r="W26" s="1212"/>
      <c r="X26" s="502"/>
      <c r="Y26" s="502"/>
      <c r="Z26" s="502"/>
      <c r="AA26" s="502"/>
      <c r="AB26" s="502"/>
      <c r="AC26" s="502"/>
      <c r="AD26" s="502"/>
      <c r="AE26" s="502"/>
      <c r="AF26" s="502"/>
      <c r="AG26" s="502"/>
    </row>
    <row r="27" spans="1:33" s="477" customFormat="1" ht="15" customHeight="1">
      <c r="A27" s="1239"/>
      <c r="B27" s="1239"/>
      <c r="C27" s="1239"/>
      <c r="D27" s="1239"/>
      <c r="E27" s="1239"/>
      <c r="F27" s="904"/>
      <c r="G27" s="904"/>
      <c r="H27" s="902"/>
      <c r="I27" s="1239"/>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7" customFormat="1" ht="15" customHeight="1">
      <c r="A28" s="1239"/>
      <c r="B28" s="1239"/>
      <c r="C28" s="1239"/>
      <c r="D28" s="1239"/>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7" customFormat="1" ht="15" customHeight="1">
      <c r="A29" s="1239"/>
      <c r="B29" s="1239"/>
      <c r="C29" s="1239"/>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7" customFormat="1" ht="15" customHeight="1">
      <c r="A30" s="1239"/>
      <c r="B30" s="1239"/>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7" customFormat="1" ht="15" customHeight="1">
      <c r="A31" s="1239"/>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7" customFormat="1" ht="15" customHeight="1">
      <c r="A32" s="896"/>
      <c r="B32" s="896"/>
      <c r="C32" s="896"/>
      <c r="D32" s="896"/>
      <c r="E32" s="896"/>
      <c r="F32" s="896"/>
      <c r="G32" s="896"/>
      <c r="H32" s="896"/>
      <c r="I32" s="896"/>
      <c r="J32" s="896"/>
      <c r="K32" s="896"/>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7"/>
      <c r="M33" s="487"/>
      <c r="N33" s="487"/>
      <c r="O33" s="487"/>
      <c r="P33" s="487"/>
      <c r="Q33" s="487"/>
      <c r="R33" s="487"/>
      <c r="S33" s="487"/>
      <c r="T33" s="487"/>
      <c r="U33" s="487"/>
    </row>
    <row r="34" spans="12:23" ht="133.5" customHeight="1">
      <c r="L34" s="1">
        <v>1</v>
      </c>
      <c r="M34" s="1203" t="s">
        <v>631</v>
      </c>
      <c r="N34" s="1203"/>
      <c r="O34" s="1203"/>
      <c r="P34" s="1203"/>
      <c r="Q34" s="1203"/>
      <c r="R34" s="1203"/>
      <c r="S34" s="1203"/>
      <c r="T34" s="1203"/>
      <c r="U34" s="1203"/>
      <c r="V34" s="1203"/>
      <c r="W34" s="1203"/>
    </row>
  </sheetData>
  <sheetProtection algorithmName="SHA-512" hashValue="sDWv7YCDFH17gk+7FfOUW3EHhPyMvcktNFBEwmhV6yKfIHcJK6H94qRPYthczaRkcfSY9JgnYSw2HuA4aieC/w==" saltValue="EBb7L6lKbcl8Y01xDvyaCQ=="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4" t="s">
        <v>490</v>
      </c>
      <c r="G2" s="1205"/>
      <c r="H2" s="1206"/>
      <c r="I2" s="641"/>
    </row>
    <row r="3" spans="1:20" ht="3" customHeight="1"/>
    <row r="4" spans="1:20" s="571" customFormat="1" ht="11.25">
      <c r="A4" s="591"/>
      <c r="B4" s="591"/>
      <c r="C4" s="591"/>
      <c r="D4" s="591"/>
      <c r="F4" s="1154" t="s">
        <v>453</v>
      </c>
      <c r="G4" s="1154"/>
      <c r="H4" s="1154"/>
      <c r="I4" s="1207"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7"/>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8"/>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497</v>
      </c>
      <c r="H13" s="605"/>
      <c r="I13" s="1209" t="s">
        <v>590</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402</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592</v>
      </c>
      <c r="H19" s="1203"/>
      <c r="I19" s="595"/>
      <c r="J19" s="615"/>
      <c r="K19" s="615"/>
      <c r="L19" s="615"/>
      <c r="M19" s="615"/>
      <c r="N19" s="615"/>
      <c r="O19" s="615"/>
      <c r="P19" s="615"/>
      <c r="Q19" s="615"/>
      <c r="R19" s="615"/>
      <c r="S19" s="615"/>
      <c r="T19" s="615"/>
    </row>
  </sheetData>
  <sheetProtection algorithmName="SHA-512" hashValue="AFcGivDju5JoqMGvkyAbK2RHqbyg36ln79gq+EClwCCPmJZ1X/LqiMygd35ObBPu3saNMDOzKU7ahXsjMOmQCA==" saltValue="HQm2R/FKxNEMsnZH3+5N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6" t="s">
        <v>656</v>
      </c>
      <c r="M5" s="1236"/>
      <c r="N5" s="1236"/>
      <c r="O5" s="1236"/>
      <c r="P5" s="1236"/>
      <c r="Q5" s="1236"/>
      <c r="R5" s="1236"/>
      <c r="S5" s="1236"/>
      <c r="T5" s="1236"/>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501</v>
      </c>
      <c r="N7" s="667"/>
      <c r="O7" s="1254" t="str">
        <f>IF(NameOrPr_ch="",IF(NameOrPr="","",NameOrPr),NameOrPr_ch)</f>
        <v>Комитет по тарифам и ценовой политике Лен.области (ЛенРТК)</v>
      </c>
      <c r="P7" s="1255"/>
      <c r="Q7" s="1255"/>
      <c r="R7" s="1255"/>
      <c r="S7" s="1255"/>
      <c r="T7" s="1256"/>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595</v>
      </c>
      <c r="N8" s="667"/>
      <c r="O8" s="1254" t="str">
        <f>IF(datePr_ch="",IF(datePr="","",datePr),datePr_ch)</f>
        <v>20.12.2019</v>
      </c>
      <c r="P8" s="1255"/>
      <c r="Q8" s="1255"/>
      <c r="R8" s="1255"/>
      <c r="S8" s="1255"/>
      <c r="T8" s="1256"/>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594</v>
      </c>
      <c r="N9" s="667"/>
      <c r="O9" s="1254" t="str">
        <f>IF(numberPr_ch="",IF(numberPr="","",numberPr),numberPr_ch)</f>
        <v>711-п</v>
      </c>
      <c r="P9" s="1255"/>
      <c r="Q9" s="1255"/>
      <c r="R9" s="1255"/>
      <c r="S9" s="1255"/>
      <c r="T9" s="1256"/>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500</v>
      </c>
      <c r="N10" s="667"/>
      <c r="O10" s="1254" t="str">
        <f>IF(IstPub_ch="",IF(IstPub="","",IstPub),IstPub_ch)</f>
        <v>http://tarif.lenobl.ru/dokumenty/docs_category_3/</v>
      </c>
      <c r="P10" s="1255"/>
      <c r="Q10" s="1255"/>
      <c r="R10" s="1255"/>
      <c r="S10" s="1255"/>
      <c r="T10" s="1256"/>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7"/>
      <c r="M11" s="1237"/>
      <c r="N11" s="567"/>
      <c r="O11" s="1257"/>
      <c r="P11" s="1257"/>
      <c r="Q11" s="1257"/>
      <c r="R11" s="1257"/>
      <c r="S11" s="1257"/>
      <c r="T11" s="1257"/>
      <c r="U11" s="589" t="s">
        <v>372</v>
      </c>
      <c r="X11" s="591"/>
      <c r="Y11" s="591"/>
      <c r="Z11" s="591"/>
      <c r="AA11" s="591"/>
      <c r="AB11" s="591"/>
      <c r="AC11" s="591"/>
      <c r="AD11" s="591"/>
      <c r="AE11" s="591"/>
      <c r="AF11" s="591"/>
      <c r="AG11" s="591"/>
      <c r="AH11" s="591"/>
      <c r="AI11" s="591"/>
    </row>
    <row r="12" spans="1:35">
      <c r="J12" s="530"/>
      <c r="K12" s="530"/>
      <c r="L12" s="525"/>
      <c r="M12" s="525"/>
      <c r="N12" s="525"/>
      <c r="O12" s="1258"/>
      <c r="P12" s="1258"/>
      <c r="Q12" s="1258"/>
      <c r="R12" s="1258"/>
      <c r="S12" s="1258"/>
      <c r="T12" s="1258"/>
      <c r="U12" s="1258"/>
    </row>
    <row r="13" spans="1:35" ht="14.25" customHeight="1">
      <c r="J13" s="530"/>
      <c r="K13" s="530"/>
      <c r="L13" s="1154" t="s">
        <v>453</v>
      </c>
      <c r="M13" s="1154"/>
      <c r="N13" s="1154"/>
      <c r="O13" s="1154"/>
      <c r="P13" s="1154"/>
      <c r="Q13" s="1154"/>
      <c r="R13" s="1154"/>
      <c r="S13" s="1154"/>
      <c r="T13" s="1154"/>
      <c r="U13" s="1154"/>
      <c r="V13" s="1154"/>
      <c r="W13" s="1154" t="s">
        <v>454</v>
      </c>
    </row>
    <row r="14" spans="1:35" ht="14.25" customHeight="1">
      <c r="J14" s="530"/>
      <c r="K14" s="530"/>
      <c r="L14" s="1220" t="s">
        <v>91</v>
      </c>
      <c r="M14" s="1220" t="s">
        <v>638</v>
      </c>
      <c r="N14" s="522"/>
      <c r="O14" s="1221" t="s">
        <v>640</v>
      </c>
      <c r="P14" s="1222"/>
      <c r="Q14" s="1222"/>
      <c r="R14" s="1222"/>
      <c r="S14" s="1222"/>
      <c r="T14" s="1223"/>
      <c r="U14" s="1231" t="s">
        <v>340</v>
      </c>
      <c r="V14" s="1217" t="s">
        <v>274</v>
      </c>
      <c r="W14" s="1154"/>
    </row>
    <row r="15" spans="1:35" ht="14.25" customHeight="1">
      <c r="J15" s="530"/>
      <c r="K15" s="530"/>
      <c r="L15" s="1220"/>
      <c r="M15" s="1220"/>
      <c r="N15" s="522"/>
      <c r="O15" s="1226" t="s">
        <v>620</v>
      </c>
      <c r="P15" s="1224"/>
      <c r="Q15" s="1225"/>
      <c r="R15" s="1229" t="s">
        <v>653</v>
      </c>
      <c r="S15" s="1229"/>
      <c r="T15" s="1230"/>
      <c r="U15" s="1232"/>
      <c r="V15" s="1218"/>
      <c r="W15" s="1154"/>
    </row>
    <row r="16" spans="1:35" ht="30" customHeight="1">
      <c r="J16" s="530"/>
      <c r="K16" s="530"/>
      <c r="L16" s="1220"/>
      <c r="M16" s="1220"/>
      <c r="N16" s="521"/>
      <c r="O16" s="1227"/>
      <c r="P16" s="536"/>
      <c r="Q16" s="536"/>
      <c r="R16" s="537" t="s">
        <v>273</v>
      </c>
      <c r="S16" s="1215" t="s">
        <v>272</v>
      </c>
      <c r="T16" s="1216"/>
      <c r="U16" s="1233"/>
      <c r="V16" s="1219"/>
      <c r="W16" s="1154"/>
    </row>
    <row r="17" spans="1:36">
      <c r="J17" s="530"/>
      <c r="K17" s="570">
        <v>1</v>
      </c>
      <c r="L17" s="648" t="s">
        <v>92</v>
      </c>
      <c r="M17" s="648" t="s">
        <v>48</v>
      </c>
      <c r="N17" s="669" t="s">
        <v>48</v>
      </c>
      <c r="O17" s="649">
        <f ca="1">OFFSET(O17,0,-1)+1</f>
        <v>3</v>
      </c>
      <c r="P17" s="650">
        <f ca="1">OFFSET(P17,0,-1)</f>
        <v>3</v>
      </c>
      <c r="Q17" s="650">
        <f ca="1">OFFSET(Q17,0,-1)</f>
        <v>3</v>
      </c>
      <c r="R17" s="649">
        <f ca="1">OFFSET(R17,0,-1)+1</f>
        <v>4</v>
      </c>
      <c r="S17" s="1238">
        <f ca="1">OFFSET(S17,0,-1)+1</f>
        <v>5</v>
      </c>
      <c r="T17" s="1238"/>
      <c r="U17" s="649">
        <f ca="1">OFFSET(U17,0,-2)+1</f>
        <v>6</v>
      </c>
      <c r="V17" s="650">
        <f ca="1">OFFSET(V17,0,-1)</f>
        <v>6</v>
      </c>
      <c r="W17" s="649">
        <f ca="1">OFFSET(W17,0,-1)+1</f>
        <v>7</v>
      </c>
    </row>
    <row r="18" spans="1:36" ht="22.5">
      <c r="A18" s="1239">
        <v>1</v>
      </c>
      <c r="B18" s="920"/>
      <c r="C18" s="920"/>
      <c r="D18" s="920"/>
      <c r="E18" s="921"/>
      <c r="F18" s="922"/>
      <c r="G18" s="920"/>
      <c r="H18" s="920"/>
      <c r="I18" s="923"/>
      <c r="J18" s="918"/>
      <c r="K18" s="927">
        <v>1</v>
      </c>
      <c r="L18" s="594">
        <f>mergeValue(A18)</f>
        <v>1</v>
      </c>
      <c r="M18" s="642" t="s">
        <v>20</v>
      </c>
      <c r="N18" s="581"/>
      <c r="O18" s="1251"/>
      <c r="P18" s="1251"/>
      <c r="Q18" s="1251"/>
      <c r="R18" s="1251"/>
      <c r="S18" s="1251"/>
      <c r="T18" s="1251"/>
      <c r="U18" s="1251"/>
      <c r="V18" s="1251"/>
      <c r="W18" s="631" t="s">
        <v>657</v>
      </c>
    </row>
    <row r="19" spans="1:36" ht="22.5">
      <c r="A19" s="1239"/>
      <c r="B19" s="1239">
        <v>1</v>
      </c>
      <c r="C19" s="920"/>
      <c r="D19" s="920"/>
      <c r="E19" s="922"/>
      <c r="F19" s="922"/>
      <c r="G19" s="920"/>
      <c r="H19" s="920"/>
      <c r="I19" s="917"/>
      <c r="J19" s="916"/>
      <c r="K19" s="927">
        <v>1</v>
      </c>
      <c r="L19" s="594" t="str">
        <f>mergeValue(A19) &amp;"."&amp; mergeValue(B19)</f>
        <v>1.1</v>
      </c>
      <c r="M19" s="547" t="s">
        <v>16</v>
      </c>
      <c r="N19" s="581"/>
      <c r="O19" s="1251"/>
      <c r="P19" s="1251"/>
      <c r="Q19" s="1251"/>
      <c r="R19" s="1251"/>
      <c r="S19" s="1251"/>
      <c r="T19" s="1251"/>
      <c r="U19" s="1251"/>
      <c r="V19" s="1251"/>
      <c r="W19" s="631" t="s">
        <v>476</v>
      </c>
    </row>
    <row r="20" spans="1:36" ht="22.5">
      <c r="A20" s="1239"/>
      <c r="B20" s="1239"/>
      <c r="C20" s="1239">
        <v>1</v>
      </c>
      <c r="D20" s="920"/>
      <c r="E20" s="922"/>
      <c r="F20" s="922"/>
      <c r="G20" s="920"/>
      <c r="H20" s="920"/>
      <c r="I20" s="924"/>
      <c r="J20" s="916"/>
      <c r="K20" s="927">
        <v>1</v>
      </c>
      <c r="L20" s="594" t="str">
        <f>mergeValue(A20) &amp;"."&amp; mergeValue(B20)&amp;"."&amp; mergeValue(C20)</f>
        <v>1.1.1</v>
      </c>
      <c r="M20" s="548" t="s">
        <v>7</v>
      </c>
      <c r="N20" s="581"/>
      <c r="O20" s="1251"/>
      <c r="P20" s="1251"/>
      <c r="Q20" s="1251"/>
      <c r="R20" s="1251"/>
      <c r="S20" s="1251"/>
      <c r="T20" s="1251"/>
      <c r="U20" s="1251"/>
      <c r="V20" s="1251"/>
      <c r="W20" s="631" t="s">
        <v>632</v>
      </c>
    </row>
    <row r="21" spans="1:36" ht="22.5">
      <c r="A21" s="1239"/>
      <c r="B21" s="1239"/>
      <c r="C21" s="1239"/>
      <c r="D21" s="1239">
        <v>1</v>
      </c>
      <c r="E21" s="922"/>
      <c r="F21" s="922"/>
      <c r="G21" s="920"/>
      <c r="H21" s="920"/>
      <c r="I21" s="1239">
        <v>1</v>
      </c>
      <c r="J21" s="916"/>
      <c r="K21" s="927">
        <v>1</v>
      </c>
      <c r="L21" s="594" t="str">
        <f>mergeValue(A21) &amp;"."&amp; mergeValue(B21)&amp;"."&amp; mergeValue(C21)&amp;"."&amp; mergeValue(D21)</f>
        <v>1.1.1.1</v>
      </c>
      <c r="M21" s="549" t="s">
        <v>22</v>
      </c>
      <c r="N21" s="581"/>
      <c r="O21" s="1251"/>
      <c r="P21" s="1251"/>
      <c r="Q21" s="1251"/>
      <c r="R21" s="1251"/>
      <c r="S21" s="1251"/>
      <c r="T21" s="1251"/>
      <c r="U21" s="1251"/>
      <c r="V21" s="1251"/>
      <c r="W21" s="631" t="s">
        <v>633</v>
      </c>
    </row>
    <row r="22" spans="1:36" ht="11.25" hidden="1" customHeight="1">
      <c r="A22" s="1239"/>
      <c r="B22" s="1239"/>
      <c r="C22" s="1239"/>
      <c r="D22" s="1239"/>
      <c r="E22" s="1239">
        <v>1</v>
      </c>
      <c r="F22" s="922"/>
      <c r="G22" s="920"/>
      <c r="H22" s="920"/>
      <c r="I22" s="1239"/>
      <c r="J22" s="922"/>
      <c r="K22" s="927">
        <v>1</v>
      </c>
      <c r="L22" s="594"/>
      <c r="M22" s="555"/>
      <c r="N22" s="582"/>
      <c r="O22" s="632"/>
      <c r="P22" s="632"/>
      <c r="Q22" s="632"/>
      <c r="R22" s="632"/>
      <c r="S22" s="632"/>
      <c r="T22" s="632"/>
      <c r="U22" s="594"/>
      <c r="V22" s="508"/>
      <c r="W22" s="560"/>
    </row>
    <row r="23" spans="1:36" ht="90">
      <c r="A23" s="1239"/>
      <c r="B23" s="1239"/>
      <c r="C23" s="1239"/>
      <c r="D23" s="1239"/>
      <c r="E23" s="1239"/>
      <c r="F23" s="1239">
        <v>1</v>
      </c>
      <c r="G23" s="920"/>
      <c r="H23" s="920"/>
      <c r="I23" s="1239"/>
      <c r="J23" s="1259"/>
      <c r="K23" s="927">
        <v>1</v>
      </c>
      <c r="L23" s="594" t="str">
        <f>mergeValue(A23) &amp;"."&amp; mergeValue(B23)&amp;"."&amp; mergeValue(C23)&amp;"."&amp; mergeValue(D23)&amp;"."&amp;  mergeValue(F23)</f>
        <v>1.1.1.1.1</v>
      </c>
      <c r="M23" s="555" t="s">
        <v>10</v>
      </c>
      <c r="N23" s="582"/>
      <c r="O23" s="1241"/>
      <c r="P23" s="1241"/>
      <c r="Q23" s="1241"/>
      <c r="R23" s="1241"/>
      <c r="S23" s="1241"/>
      <c r="T23" s="1241"/>
      <c r="U23" s="1241"/>
      <c r="V23" s="1241"/>
      <c r="W23" s="631" t="s">
        <v>634</v>
      </c>
      <c r="Y23" s="590" t="str">
        <f>strCheckUnique(Z23:Z26)</f>
        <v/>
      </c>
      <c r="AA23" s="590"/>
    </row>
    <row r="24" spans="1:36" ht="189" customHeight="1">
      <c r="A24" s="1239"/>
      <c r="B24" s="1239"/>
      <c r="C24" s="1239"/>
      <c r="D24" s="1239"/>
      <c r="E24" s="1239"/>
      <c r="F24" s="1239"/>
      <c r="G24" s="920">
        <v>1</v>
      </c>
      <c r="H24" s="920"/>
      <c r="I24" s="1239"/>
      <c r="J24" s="1259"/>
      <c r="K24" s="919"/>
      <c r="L24" s="594" t="str">
        <f>mergeValue(A24) &amp;"."&amp; mergeValue(B24)&amp;"."&amp; mergeValue(C24)&amp;"."&amp; mergeValue(D24)&amp;"."&amp;  mergeValue(F24)&amp;"."&amp;  mergeValue(G24)</f>
        <v>1.1.1.1.1.1</v>
      </c>
      <c r="M24" s="1066"/>
      <c r="N24" s="587"/>
      <c r="O24" s="563"/>
      <c r="P24" s="563"/>
      <c r="Q24" s="563"/>
      <c r="R24" s="1245"/>
      <c r="S24" s="1235" t="s">
        <v>83</v>
      </c>
      <c r="T24" s="1245"/>
      <c r="U24" s="1235" t="s">
        <v>84</v>
      </c>
      <c r="V24" s="538"/>
      <c r="W24" s="1210" t="s">
        <v>658</v>
      </c>
      <c r="X24" s="586" t="str">
        <f>strCheckDate(O25:V25)</f>
        <v/>
      </c>
      <c r="Y24" s="590"/>
      <c r="Z24" s="590" t="str">
        <f>IF(M24="","",M24 )</f>
        <v/>
      </c>
      <c r="AA24" s="590"/>
      <c r="AB24" s="590"/>
      <c r="AC24" s="590"/>
    </row>
    <row r="25" spans="1:36" ht="11.25" hidden="1" customHeight="1">
      <c r="A25" s="1239"/>
      <c r="B25" s="1239"/>
      <c r="C25" s="1239"/>
      <c r="D25" s="1239"/>
      <c r="E25" s="1239"/>
      <c r="F25" s="1239"/>
      <c r="G25" s="920"/>
      <c r="H25" s="920"/>
      <c r="I25" s="1239"/>
      <c r="J25" s="1259"/>
      <c r="K25" s="927">
        <v>1</v>
      </c>
      <c r="L25" s="601"/>
      <c r="M25" s="647"/>
      <c r="N25" s="587"/>
      <c r="O25" s="563"/>
      <c r="P25" s="563"/>
      <c r="Q25" s="585" t="str">
        <f>R24 &amp; "-" &amp; T24</f>
        <v>-</v>
      </c>
      <c r="R25" s="1245"/>
      <c r="S25" s="1235"/>
      <c r="T25" s="1245"/>
      <c r="U25" s="1235"/>
      <c r="V25" s="538"/>
      <c r="W25" s="1211"/>
      <c r="Y25" s="590"/>
      <c r="Z25" s="590"/>
      <c r="AA25" s="590"/>
      <c r="AB25" s="590"/>
      <c r="AC25" s="590"/>
    </row>
    <row r="26" spans="1:36" s="523" customFormat="1" ht="15" customHeight="1">
      <c r="A26" s="1239"/>
      <c r="B26" s="1239"/>
      <c r="C26" s="1239"/>
      <c r="D26" s="1239"/>
      <c r="E26" s="1239"/>
      <c r="F26" s="1239"/>
      <c r="G26" s="920"/>
      <c r="H26" s="920"/>
      <c r="I26" s="1239"/>
      <c r="J26" s="1259"/>
      <c r="K26" s="927">
        <v>1</v>
      </c>
      <c r="L26" s="539"/>
      <c r="M26" s="557" t="s">
        <v>25</v>
      </c>
      <c r="N26" s="552"/>
      <c r="O26" s="546"/>
      <c r="P26" s="546"/>
      <c r="Q26" s="546"/>
      <c r="R26" s="574"/>
      <c r="S26" s="565"/>
      <c r="T26" s="564"/>
      <c r="U26" s="552"/>
      <c r="V26" s="561"/>
      <c r="W26" s="1212"/>
      <c r="X26" s="588"/>
      <c r="Y26" s="588"/>
      <c r="Z26" s="588"/>
      <c r="AA26" s="588"/>
      <c r="AB26" s="588"/>
      <c r="AC26" s="588"/>
      <c r="AD26" s="588"/>
      <c r="AE26" s="588"/>
      <c r="AF26" s="588"/>
      <c r="AG26" s="588"/>
      <c r="AH26" s="588"/>
      <c r="AI26" s="588"/>
    </row>
    <row r="27" spans="1:36" s="523" customFormat="1" ht="15" customHeight="1">
      <c r="A27" s="1239"/>
      <c r="B27" s="1239"/>
      <c r="C27" s="1239"/>
      <c r="D27" s="1239"/>
      <c r="E27" s="1239"/>
      <c r="F27" s="922"/>
      <c r="G27" s="922"/>
      <c r="H27" s="920"/>
      <c r="I27" s="1239"/>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9"/>
      <c r="B28" s="1239"/>
      <c r="C28" s="1239"/>
      <c r="D28" s="1239"/>
      <c r="E28" s="922"/>
      <c r="F28" s="922"/>
      <c r="G28" s="922"/>
      <c r="H28" s="920"/>
      <c r="I28" s="1239"/>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9"/>
      <c r="B29" s="1239"/>
      <c r="C29" s="1239"/>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9"/>
      <c r="B30" s="1239"/>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9"/>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4"/>
      <c r="M32" s="566" t="s">
        <v>308</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7"/>
      <c r="M33" s="487"/>
      <c r="N33" s="487"/>
      <c r="O33" s="487"/>
      <c r="P33" s="487"/>
      <c r="Q33" s="487"/>
      <c r="R33" s="487"/>
      <c r="S33" s="487"/>
      <c r="T33" s="487"/>
      <c r="U33" s="487"/>
    </row>
    <row r="34" spans="12:23" ht="106.5" customHeight="1">
      <c r="L34" s="1">
        <v>1</v>
      </c>
      <c r="M34" s="1203" t="s">
        <v>659</v>
      </c>
      <c r="N34" s="1203"/>
      <c r="O34" s="1203"/>
      <c r="P34" s="1203"/>
      <c r="Q34" s="1203"/>
      <c r="R34" s="1203"/>
      <c r="S34" s="1203"/>
      <c r="T34" s="1203"/>
      <c r="U34" s="1203"/>
      <c r="V34" s="1203"/>
      <c r="W34" s="1203"/>
    </row>
  </sheetData>
  <sheetProtection algorithmName="SHA-512" hashValue="eK49O+Oq3h69Vsm3HFvPmpxJ4SpFSV90FpSpBK/i+tmRVv0rwwEW62N8X/pFvtq6iBVXHOhPTEa97nVN5NXoyg==" saltValue="fph5/0Z/OtwrwbRcSE4gJg==" spinCount="100000"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68</v>
      </c>
    </row>
    <row r="2" spans="1:20" ht="22.5">
      <c r="F2" s="1204" t="s">
        <v>490</v>
      </c>
      <c r="G2" s="1205"/>
      <c r="H2" s="1206"/>
      <c r="I2" s="641"/>
    </row>
    <row r="3" spans="1:20" ht="3" customHeight="1"/>
    <row r="4" spans="1:20" s="571" customFormat="1" ht="11.25">
      <c r="A4" s="591"/>
      <c r="B4" s="591"/>
      <c r="C4" s="591"/>
      <c r="D4" s="591"/>
      <c r="F4" s="1154" t="s">
        <v>453</v>
      </c>
      <c r="G4" s="1154"/>
      <c r="H4" s="1154"/>
      <c r="I4" s="1207"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7"/>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8"/>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497</v>
      </c>
      <c r="H13" s="605"/>
      <c r="I13" s="1209" t="s">
        <v>590</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402</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592</v>
      </c>
      <c r="H19" s="1203"/>
      <c r="I19" s="595"/>
      <c r="J19" s="615"/>
      <c r="K19" s="615"/>
      <c r="L19" s="615"/>
      <c r="M19" s="615"/>
      <c r="N19" s="615"/>
      <c r="O19" s="615"/>
      <c r="P19" s="615"/>
      <c r="Q19" s="615"/>
      <c r="R19" s="615"/>
      <c r="S19" s="615"/>
      <c r="T19" s="615"/>
    </row>
  </sheetData>
  <sheetProtection algorithmName="SHA-512" hashValue="wveR8sOd9OiDcrEXirdth4nP6Apt7RwnPmvA8+rodrpOAJJz2x1ijje2npWoGuuQSWfk8LvfEk7vTJJrASXJpA==" saltValue="Z+Yr+grZliRhJOhMhw4e6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1"/>
    <col min="27" max="27" width="10.140625" style="501" customWidth="1"/>
    <col min="28"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6" t="s">
        <v>656</v>
      </c>
      <c r="M5" s="1236"/>
      <c r="N5" s="1236"/>
      <c r="O5" s="1236"/>
      <c r="P5" s="1236"/>
      <c r="Q5" s="1236"/>
      <c r="R5" s="1236"/>
      <c r="S5" s="1236"/>
      <c r="T5" s="1236"/>
      <c r="U5" s="498"/>
    </row>
    <row r="6" spans="7:34" ht="3" customHeight="1">
      <c r="J6" s="483"/>
      <c r="K6" s="483"/>
      <c r="L6" s="479"/>
      <c r="M6" s="479"/>
      <c r="N6" s="479"/>
      <c r="O6" s="482"/>
      <c r="P6" s="482"/>
      <c r="Q6" s="482"/>
      <c r="R6" s="482"/>
      <c r="S6" s="482"/>
      <c r="T6" s="482"/>
      <c r="U6" s="479"/>
    </row>
    <row r="7" spans="7:34" s="524" customFormat="1" ht="22.5">
      <c r="G7" s="532"/>
      <c r="H7" s="532"/>
      <c r="I7" s="532"/>
      <c r="J7" s="530"/>
      <c r="K7" s="530"/>
      <c r="L7" s="525"/>
      <c r="M7" s="618" t="s">
        <v>501</v>
      </c>
      <c r="N7" s="667"/>
      <c r="O7" s="1254" t="str">
        <f>IF(NameOrPr_ch="",IF(NameOrPr="","",NameOrPr),NameOrPr_ch)</f>
        <v>Комитет по тарифам и ценовой политике Лен.области (ЛенРТК)</v>
      </c>
      <c r="P7" s="1255"/>
      <c r="Q7" s="1255"/>
      <c r="R7" s="1255"/>
      <c r="S7" s="1255"/>
      <c r="T7" s="1256"/>
      <c r="U7" s="670"/>
      <c r="X7" s="586"/>
      <c r="Y7" s="586"/>
      <c r="Z7" s="586"/>
      <c r="AA7" s="586"/>
      <c r="AB7" s="586"/>
      <c r="AC7" s="586"/>
      <c r="AD7" s="586"/>
      <c r="AE7" s="586"/>
      <c r="AF7" s="586"/>
      <c r="AG7" s="586"/>
      <c r="AH7" s="586"/>
    </row>
    <row r="8" spans="7:34" s="493" customFormat="1" ht="18.75">
      <c r="G8" s="492"/>
      <c r="H8" s="492"/>
      <c r="L8" s="500"/>
      <c r="M8" s="618" t="s">
        <v>595</v>
      </c>
      <c r="N8" s="667"/>
      <c r="O8" s="1254" t="str">
        <f>IF(datePr_ch="",IF(datePr="","",datePr),datePr_ch)</f>
        <v>20.12.2019</v>
      </c>
      <c r="P8" s="1255"/>
      <c r="Q8" s="1255"/>
      <c r="R8" s="1255"/>
      <c r="S8" s="1255"/>
      <c r="T8" s="1256"/>
      <c r="U8" s="668"/>
      <c r="X8" s="506"/>
      <c r="Y8" s="506"/>
      <c r="Z8" s="506"/>
      <c r="AA8" s="506"/>
      <c r="AB8" s="506"/>
      <c r="AC8" s="506"/>
      <c r="AD8" s="506"/>
      <c r="AE8" s="506"/>
      <c r="AF8" s="506"/>
      <c r="AG8" s="506"/>
      <c r="AH8" s="506"/>
    </row>
    <row r="9" spans="7:34" s="493" customFormat="1" ht="18.75">
      <c r="G9" s="492"/>
      <c r="H9" s="492"/>
      <c r="L9" s="553"/>
      <c r="M9" s="618" t="s">
        <v>594</v>
      </c>
      <c r="N9" s="667"/>
      <c r="O9" s="1254" t="str">
        <f>IF(numberPr_ch="",IF(numberPr="","",numberPr),numberPr_ch)</f>
        <v>711-п</v>
      </c>
      <c r="P9" s="1255"/>
      <c r="Q9" s="1255"/>
      <c r="R9" s="1255"/>
      <c r="S9" s="1255"/>
      <c r="T9" s="1256"/>
      <c r="U9" s="668"/>
      <c r="X9" s="506"/>
      <c r="Y9" s="506"/>
      <c r="Z9" s="506"/>
      <c r="AA9" s="506"/>
      <c r="AB9" s="506"/>
      <c r="AC9" s="506"/>
      <c r="AD9" s="506"/>
      <c r="AE9" s="506"/>
      <c r="AF9" s="506"/>
      <c r="AG9" s="506"/>
      <c r="AH9" s="506"/>
    </row>
    <row r="10" spans="7:34" s="493" customFormat="1" ht="18.75">
      <c r="G10" s="492"/>
      <c r="H10" s="492"/>
      <c r="L10" s="553"/>
      <c r="M10" s="618" t="s">
        <v>500</v>
      </c>
      <c r="N10" s="667"/>
      <c r="O10" s="1254" t="str">
        <f>IF(IstPub_ch="",IF(IstPub="","",IstPub),IstPub_ch)</f>
        <v>http://tarif.lenobl.ru/dokumenty/docs_category_3/</v>
      </c>
      <c r="P10" s="1255"/>
      <c r="Q10" s="1255"/>
      <c r="R10" s="1255"/>
      <c r="S10" s="1255"/>
      <c r="T10" s="1256"/>
      <c r="U10" s="668"/>
      <c r="X10" s="506"/>
      <c r="Y10" s="506"/>
      <c r="Z10" s="506"/>
      <c r="AA10" s="506"/>
      <c r="AB10" s="506"/>
      <c r="AC10" s="506"/>
      <c r="AD10" s="506"/>
      <c r="AE10" s="506"/>
      <c r="AF10" s="506"/>
      <c r="AG10" s="506"/>
      <c r="AH10" s="506"/>
    </row>
    <row r="11" spans="7:34" s="493" customFormat="1" ht="11.25" hidden="1">
      <c r="G11" s="492"/>
      <c r="H11" s="492"/>
      <c r="L11" s="1237"/>
      <c r="M11" s="1237"/>
      <c r="N11" s="490"/>
      <c r="O11" s="1260"/>
      <c r="P11" s="1260"/>
      <c r="Q11" s="1260"/>
      <c r="R11" s="1260"/>
      <c r="S11" s="1260"/>
      <c r="T11" s="1260"/>
      <c r="U11" s="504" t="s">
        <v>372</v>
      </c>
      <c r="X11" s="506"/>
      <c r="Y11" s="506"/>
      <c r="Z11" s="506"/>
      <c r="AA11" s="506"/>
      <c r="AB11" s="506"/>
      <c r="AC11" s="506"/>
      <c r="AD11" s="506"/>
      <c r="AE11" s="506"/>
      <c r="AF11" s="506"/>
      <c r="AG11" s="506"/>
      <c r="AH11" s="506"/>
    </row>
    <row r="12" spans="7:34">
      <c r="J12" s="483"/>
      <c r="K12" s="483"/>
      <c r="L12" s="479"/>
      <c r="M12" s="479"/>
      <c r="N12" s="479"/>
      <c r="O12" s="1258"/>
      <c r="P12" s="1258"/>
      <c r="Q12" s="1258"/>
      <c r="R12" s="1258"/>
      <c r="S12" s="1258"/>
      <c r="T12" s="1258"/>
      <c r="U12" s="1258"/>
    </row>
    <row r="13" spans="7:34">
      <c r="J13" s="483"/>
      <c r="K13" s="483"/>
      <c r="L13" s="1154" t="s">
        <v>453</v>
      </c>
      <c r="M13" s="1154"/>
      <c r="N13" s="1154"/>
      <c r="O13" s="1154"/>
      <c r="P13" s="1154"/>
      <c r="Q13" s="1154"/>
      <c r="R13" s="1154"/>
      <c r="S13" s="1154"/>
      <c r="T13" s="1154"/>
      <c r="U13" s="1154"/>
      <c r="V13" s="1154"/>
      <c r="W13" s="1154" t="s">
        <v>454</v>
      </c>
    </row>
    <row r="14" spans="7:34" ht="14.25" customHeight="1">
      <c r="J14" s="483"/>
      <c r="K14" s="483"/>
      <c r="L14" s="1220" t="s">
        <v>91</v>
      </c>
      <c r="M14" s="1220" t="s">
        <v>638</v>
      </c>
      <c r="N14" s="522"/>
      <c r="O14" s="1221" t="s">
        <v>640</v>
      </c>
      <c r="P14" s="1222"/>
      <c r="Q14" s="1222"/>
      <c r="R14" s="1222"/>
      <c r="S14" s="1222"/>
      <c r="T14" s="1223"/>
      <c r="U14" s="1231" t="s">
        <v>340</v>
      </c>
      <c r="V14" s="1217" t="s">
        <v>274</v>
      </c>
      <c r="W14" s="1154"/>
    </row>
    <row r="15" spans="7:34" s="524" customFormat="1" ht="14.25" customHeight="1">
      <c r="G15" s="532"/>
      <c r="H15" s="532"/>
      <c r="I15" s="532"/>
      <c r="J15" s="530"/>
      <c r="K15" s="530"/>
      <c r="L15" s="1220"/>
      <c r="M15" s="1220"/>
      <c r="N15" s="522"/>
      <c r="O15" s="1226" t="s">
        <v>604</v>
      </c>
      <c r="P15" s="1224" t="s">
        <v>270</v>
      </c>
      <c r="Q15" s="1225"/>
      <c r="R15" s="1229" t="s">
        <v>653</v>
      </c>
      <c r="S15" s="1229"/>
      <c r="T15" s="1230"/>
      <c r="U15" s="1232"/>
      <c r="V15" s="1218"/>
      <c r="W15" s="1154"/>
      <c r="X15" s="586"/>
      <c r="Y15" s="586"/>
      <c r="Z15" s="586"/>
      <c r="AA15" s="586"/>
      <c r="AB15" s="586"/>
      <c r="AC15" s="586"/>
      <c r="AD15" s="586"/>
      <c r="AE15" s="586"/>
      <c r="AF15" s="586"/>
      <c r="AG15" s="586"/>
      <c r="AH15" s="586"/>
    </row>
    <row r="16" spans="7:34" ht="33.75">
      <c r="J16" s="483"/>
      <c r="K16" s="483"/>
      <c r="L16" s="1220"/>
      <c r="M16" s="1220"/>
      <c r="N16" s="521"/>
      <c r="O16" s="1227"/>
      <c r="P16" s="536" t="s">
        <v>763</v>
      </c>
      <c r="Q16" s="536" t="s">
        <v>764</v>
      </c>
      <c r="R16" s="537" t="s">
        <v>273</v>
      </c>
      <c r="S16" s="1215" t="s">
        <v>272</v>
      </c>
      <c r="T16" s="1216"/>
      <c r="U16" s="1233"/>
      <c r="V16" s="1219"/>
      <c r="W16" s="1154"/>
    </row>
    <row r="17" spans="1:34">
      <c r="J17" s="483"/>
      <c r="K17" s="491">
        <v>1</v>
      </c>
      <c r="L17" s="480" t="s">
        <v>92</v>
      </c>
      <c r="M17" s="480" t="s">
        <v>48</v>
      </c>
      <c r="N17" s="497" t="s">
        <v>48</v>
      </c>
      <c r="O17" s="489">
        <f ca="1">OFFSET(O17,0,-1)+1</f>
        <v>3</v>
      </c>
      <c r="P17" s="489">
        <f ca="1">OFFSET(P17,0,-1)+1</f>
        <v>4</v>
      </c>
      <c r="Q17" s="489">
        <f ca="1">OFFSET(Q17,0,-1)+1</f>
        <v>5</v>
      </c>
      <c r="R17" s="489">
        <f ca="1">OFFSET(R17,0,-1)+1</f>
        <v>6</v>
      </c>
      <c r="S17" s="1238">
        <f ca="1">OFFSET(S17,0,-1)+1</f>
        <v>7</v>
      </c>
      <c r="T17" s="1238"/>
      <c r="U17" s="489">
        <f ca="1">OFFSET(U17,0,-2)+1</f>
        <v>8</v>
      </c>
      <c r="V17" s="496">
        <f ca="1">OFFSET(V17,0,-1)</f>
        <v>8</v>
      </c>
      <c r="W17" s="489">
        <f ca="1">OFFSET(W17,0,-1)+1</f>
        <v>9</v>
      </c>
    </row>
    <row r="18" spans="1:34" ht="22.5">
      <c r="A18" s="1239">
        <v>1</v>
      </c>
      <c r="B18" s="941"/>
      <c r="C18" s="941"/>
      <c r="D18" s="941"/>
      <c r="E18" s="942"/>
      <c r="F18" s="943"/>
      <c r="G18" s="943"/>
      <c r="H18" s="943"/>
      <c r="I18" s="944"/>
      <c r="J18" s="939"/>
      <c r="K18" s="946"/>
      <c r="L18" s="594">
        <f>mergeValue(A18)</f>
        <v>1</v>
      </c>
      <c r="M18" s="642" t="s">
        <v>20</v>
      </c>
      <c r="N18" s="581"/>
      <c r="O18" s="1251"/>
      <c r="P18" s="1251"/>
      <c r="Q18" s="1251"/>
      <c r="R18" s="1251"/>
      <c r="S18" s="1251"/>
      <c r="T18" s="1251"/>
      <c r="U18" s="1251"/>
      <c r="V18" s="1251"/>
      <c r="W18" s="631" t="s">
        <v>657</v>
      </c>
    </row>
    <row r="19" spans="1:34" ht="22.5">
      <c r="A19" s="1239"/>
      <c r="B19" s="1239">
        <v>1</v>
      </c>
      <c r="C19" s="941"/>
      <c r="D19" s="941"/>
      <c r="E19" s="943"/>
      <c r="F19" s="943"/>
      <c r="G19" s="943"/>
      <c r="H19" s="943"/>
      <c r="I19" s="938"/>
      <c r="J19" s="937"/>
      <c r="K19" s="940"/>
      <c r="L19" s="594" t="str">
        <f>mergeValue(A19) &amp;"."&amp; mergeValue(B19)</f>
        <v>1.1</v>
      </c>
      <c r="M19" s="547" t="s">
        <v>16</v>
      </c>
      <c r="N19" s="581"/>
      <c r="O19" s="1251"/>
      <c r="P19" s="1251"/>
      <c r="Q19" s="1251"/>
      <c r="R19" s="1251"/>
      <c r="S19" s="1251"/>
      <c r="T19" s="1251"/>
      <c r="U19" s="1251"/>
      <c r="V19" s="1251"/>
      <c r="W19" s="631" t="s">
        <v>476</v>
      </c>
    </row>
    <row r="20" spans="1:34" ht="22.5">
      <c r="A20" s="1239"/>
      <c r="B20" s="1239"/>
      <c r="C20" s="1239">
        <v>1</v>
      </c>
      <c r="D20" s="941"/>
      <c r="E20" s="943"/>
      <c r="F20" s="943"/>
      <c r="G20" s="943"/>
      <c r="H20" s="943"/>
      <c r="I20" s="945"/>
      <c r="J20" s="937"/>
      <c r="K20" s="940"/>
      <c r="L20" s="594" t="str">
        <f>mergeValue(A20) &amp;"."&amp; mergeValue(B20)&amp;"."&amp; mergeValue(C20)</f>
        <v>1.1.1</v>
      </c>
      <c r="M20" s="548" t="s">
        <v>7</v>
      </c>
      <c r="N20" s="581"/>
      <c r="O20" s="1251"/>
      <c r="P20" s="1251"/>
      <c r="Q20" s="1251"/>
      <c r="R20" s="1251"/>
      <c r="S20" s="1251"/>
      <c r="T20" s="1251"/>
      <c r="U20" s="1251"/>
      <c r="V20" s="1251"/>
      <c r="W20" s="631" t="s">
        <v>632</v>
      </c>
    </row>
    <row r="21" spans="1:34" ht="22.5">
      <c r="A21" s="1239"/>
      <c r="B21" s="1239"/>
      <c r="C21" s="1239"/>
      <c r="D21" s="1239">
        <v>1</v>
      </c>
      <c r="E21" s="943"/>
      <c r="F21" s="943"/>
      <c r="G21" s="943"/>
      <c r="H21" s="943"/>
      <c r="I21" s="945"/>
      <c r="J21" s="937"/>
      <c r="K21" s="940"/>
      <c r="L21" s="594" t="str">
        <f>mergeValue(A21) &amp;"."&amp; mergeValue(B21)&amp;"."&amp; mergeValue(C21)&amp;"."&amp; mergeValue(D21)</f>
        <v>1.1.1.1</v>
      </c>
      <c r="M21" s="549" t="s">
        <v>22</v>
      </c>
      <c r="N21" s="581"/>
      <c r="O21" s="1251"/>
      <c r="P21" s="1251"/>
      <c r="Q21" s="1251"/>
      <c r="R21" s="1251"/>
      <c r="S21" s="1251"/>
      <c r="T21" s="1251"/>
      <c r="U21" s="1251"/>
      <c r="V21" s="1251"/>
      <c r="W21" s="631" t="s">
        <v>633</v>
      </c>
    </row>
    <row r="22" spans="1:34" ht="11.25" hidden="1" customHeight="1">
      <c r="A22" s="1239"/>
      <c r="B22" s="1239"/>
      <c r="C22" s="1239"/>
      <c r="D22" s="1239"/>
      <c r="E22" s="1239">
        <v>1</v>
      </c>
      <c r="F22" s="943"/>
      <c r="G22" s="943"/>
      <c r="H22" s="941">
        <v>1</v>
      </c>
      <c r="I22" s="1239">
        <v>1</v>
      </c>
      <c r="J22" s="943"/>
      <c r="K22" s="948"/>
      <c r="L22" s="594"/>
      <c r="M22" s="555"/>
      <c r="N22" s="582"/>
      <c r="O22" s="632"/>
      <c r="P22" s="632"/>
      <c r="Q22" s="632"/>
      <c r="R22" s="632"/>
      <c r="S22" s="632"/>
      <c r="T22" s="632"/>
      <c r="U22" s="632"/>
      <c r="V22" s="509"/>
      <c r="W22" s="560"/>
    </row>
    <row r="23" spans="1:34" ht="90">
      <c r="A23" s="1239"/>
      <c r="B23" s="1239"/>
      <c r="C23" s="1239"/>
      <c r="D23" s="1239"/>
      <c r="E23" s="1239"/>
      <c r="F23" s="1239">
        <v>1</v>
      </c>
      <c r="G23" s="941"/>
      <c r="H23" s="941"/>
      <c r="I23" s="1239"/>
      <c r="J23" s="1239">
        <v>1</v>
      </c>
      <c r="K23" s="949"/>
      <c r="L23" s="594" t="str">
        <f>mergeValue(A23) &amp;"."&amp; mergeValue(B23)&amp;"."&amp; mergeValue(C23)&amp;"."&amp; mergeValue(D23)&amp;"."&amp;  mergeValue(F23)</f>
        <v>1.1.1.1.1</v>
      </c>
      <c r="M23" s="556" t="s">
        <v>10</v>
      </c>
      <c r="N23" s="582"/>
      <c r="O23" s="1241"/>
      <c r="P23" s="1241"/>
      <c r="Q23" s="1241"/>
      <c r="R23" s="1241"/>
      <c r="S23" s="1241"/>
      <c r="T23" s="1241"/>
      <c r="U23" s="1241"/>
      <c r="V23" s="1241"/>
      <c r="W23" s="631" t="s">
        <v>634</v>
      </c>
      <c r="Y23" s="505" t="str">
        <f>strCheckUnique(Z23:Z26)</f>
        <v/>
      </c>
      <c r="AA23" s="505"/>
    </row>
    <row r="24" spans="1:34" ht="189" customHeight="1">
      <c r="A24" s="1239"/>
      <c r="B24" s="1239"/>
      <c r="C24" s="1239"/>
      <c r="D24" s="1239"/>
      <c r="E24" s="1239"/>
      <c r="F24" s="1239"/>
      <c r="G24" s="941">
        <v>1</v>
      </c>
      <c r="H24" s="941"/>
      <c r="I24" s="1239"/>
      <c r="J24" s="1239"/>
      <c r="K24" s="949">
        <v>1</v>
      </c>
      <c r="L24" s="594" t="str">
        <f>mergeValue(A24) &amp;"."&amp; mergeValue(B24)&amp;"."&amp; mergeValue(C24)&amp;"."&amp; mergeValue(D24)&amp;"."&amp; mergeValue(F24)&amp;"."&amp; mergeValue(G24)</f>
        <v>1.1.1.1.1.1</v>
      </c>
      <c r="M24" s="1066"/>
      <c r="N24" s="587"/>
      <c r="O24" s="563"/>
      <c r="P24" s="563"/>
      <c r="Q24" s="1091"/>
      <c r="R24" s="1245"/>
      <c r="S24" s="1235" t="s">
        <v>83</v>
      </c>
      <c r="T24" s="1245"/>
      <c r="U24" s="1235" t="s">
        <v>84</v>
      </c>
      <c r="V24" s="579"/>
      <c r="W24" s="1210" t="s">
        <v>658</v>
      </c>
      <c r="X24" s="501" t="str">
        <f>strCheckDate(O25:V25)</f>
        <v/>
      </c>
      <c r="Y24" s="505"/>
      <c r="Z24" s="505" t="str">
        <f>IF(M24="","",M24 )</f>
        <v/>
      </c>
      <c r="AA24" s="505"/>
      <c r="AB24" s="505"/>
      <c r="AC24" s="505"/>
    </row>
    <row r="25" spans="1:34" ht="11.25" hidden="1">
      <c r="A25" s="1239"/>
      <c r="B25" s="1239"/>
      <c r="C25" s="1239"/>
      <c r="D25" s="1239"/>
      <c r="E25" s="1239"/>
      <c r="F25" s="1239"/>
      <c r="G25" s="941"/>
      <c r="H25" s="941"/>
      <c r="I25" s="1239"/>
      <c r="J25" s="1239"/>
      <c r="K25" s="949"/>
      <c r="L25" s="601"/>
      <c r="M25" s="647"/>
      <c r="N25" s="587"/>
      <c r="O25" s="563"/>
      <c r="P25" s="563"/>
      <c r="Q25" s="585" t="str">
        <f>R24 &amp; "-" &amp; T24</f>
        <v>-</v>
      </c>
      <c r="R25" s="1234"/>
      <c r="S25" s="1235"/>
      <c r="T25" s="1234"/>
      <c r="U25" s="1235"/>
      <c r="V25" s="579"/>
      <c r="W25" s="1211"/>
    </row>
    <row r="26" spans="1:34" s="477" customFormat="1" ht="15" customHeight="1">
      <c r="A26" s="1239"/>
      <c r="B26" s="1239"/>
      <c r="C26" s="1239"/>
      <c r="D26" s="1239"/>
      <c r="E26" s="1239"/>
      <c r="F26" s="1239"/>
      <c r="G26" s="943"/>
      <c r="H26" s="941"/>
      <c r="I26" s="1239"/>
      <c r="J26" s="1239"/>
      <c r="K26" s="948"/>
      <c r="L26" s="539"/>
      <c r="M26" s="557" t="s">
        <v>25</v>
      </c>
      <c r="N26" s="552"/>
      <c r="O26" s="546"/>
      <c r="P26" s="546"/>
      <c r="Q26" s="546"/>
      <c r="R26" s="574"/>
      <c r="S26" s="565"/>
      <c r="T26" s="564"/>
      <c r="U26" s="552"/>
      <c r="V26" s="561"/>
      <c r="W26" s="1212"/>
      <c r="X26" s="502"/>
      <c r="Y26" s="502"/>
      <c r="Z26" s="502"/>
      <c r="AA26" s="502"/>
      <c r="AB26" s="502"/>
      <c r="AC26" s="502"/>
      <c r="AD26" s="502"/>
      <c r="AE26" s="502"/>
      <c r="AF26" s="502"/>
      <c r="AG26" s="502"/>
      <c r="AH26" s="502"/>
    </row>
    <row r="27" spans="1:34" s="477" customFormat="1" ht="15" customHeight="1">
      <c r="A27" s="1239"/>
      <c r="B27" s="1239"/>
      <c r="C27" s="1239"/>
      <c r="D27" s="1239"/>
      <c r="E27" s="1239"/>
      <c r="F27" s="943"/>
      <c r="G27" s="943"/>
      <c r="H27" s="941"/>
      <c r="I27" s="1239"/>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7" customFormat="1" ht="0.2" customHeight="1">
      <c r="A28" s="1239"/>
      <c r="B28" s="1239"/>
      <c r="C28" s="1239"/>
      <c r="D28" s="1239"/>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7" customFormat="1" ht="15" customHeight="1">
      <c r="A29" s="1239"/>
      <c r="B29" s="1239"/>
      <c r="C29" s="1239"/>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7" customFormat="1" ht="15" customHeight="1">
      <c r="A30" s="1239"/>
      <c r="B30" s="1239"/>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7" customFormat="1" ht="15" customHeight="1">
      <c r="A31" s="1239"/>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7" customFormat="1" ht="15" customHeight="1">
      <c r="A32" s="935"/>
      <c r="B32" s="935"/>
      <c r="C32" s="935"/>
      <c r="D32" s="935"/>
      <c r="E32" s="935"/>
      <c r="F32" s="935"/>
      <c r="G32" s="935"/>
      <c r="H32" s="935"/>
      <c r="I32" s="935"/>
      <c r="J32" s="935"/>
      <c r="K32" s="935"/>
      <c r="L32" s="494"/>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23.75" customHeight="1">
      <c r="L34" s="1">
        <v>1</v>
      </c>
      <c r="M34" s="1203" t="s">
        <v>659</v>
      </c>
      <c r="N34" s="1203"/>
      <c r="O34" s="1203"/>
      <c r="P34" s="1203"/>
      <c r="Q34" s="1203"/>
      <c r="R34" s="1203"/>
      <c r="S34" s="1203"/>
      <c r="T34" s="1203"/>
      <c r="U34" s="1203"/>
      <c r="V34" s="1203"/>
      <c r="W34" s="1203"/>
    </row>
  </sheetData>
  <sheetProtection algorithmName="SHA-512" hashValue="AySmk7WMPWguOrKBFv9GvTyywJEiwfx9y25BBQ+hBfGQaPov0+IFkXJ5SrLvtrcxhFRBTcEAM+M/jOB6cPB3aw==" saltValue="iPyz5CdAsPuw5yVaodLAcw=="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182</v>
      </c>
    </row>
    <row r="2" spans="1:20" ht="22.5">
      <c r="F2" s="1204" t="s">
        <v>490</v>
      </c>
      <c r="G2" s="1205"/>
      <c r="H2" s="1206"/>
      <c r="I2" s="641"/>
    </row>
    <row r="3" spans="1:20" ht="3" customHeight="1"/>
    <row r="4" spans="1:20" s="571" customFormat="1" ht="11.25">
      <c r="A4" s="591"/>
      <c r="B4" s="591"/>
      <c r="C4" s="591"/>
      <c r="D4" s="591"/>
      <c r="F4" s="1154" t="s">
        <v>453</v>
      </c>
      <c r="G4" s="1154"/>
      <c r="H4" s="1154"/>
      <c r="I4" s="1207"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7"/>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8"/>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497</v>
      </c>
      <c r="H13" s="605"/>
      <c r="I13" s="1209" t="s">
        <v>590</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402</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592</v>
      </c>
      <c r="H19" s="1203"/>
      <c r="I19" s="595"/>
      <c r="J19" s="615"/>
      <c r="K19" s="615"/>
      <c r="L19" s="615"/>
      <c r="M19" s="615"/>
      <c r="N19" s="615"/>
      <c r="O19" s="615"/>
      <c r="P19" s="615"/>
      <c r="Q19" s="615"/>
      <c r="R19" s="615"/>
      <c r="S19" s="615"/>
      <c r="T19" s="615"/>
    </row>
  </sheetData>
  <sheetProtection algorithmName="SHA-512" hashValue="o5LBX2QSoVZmtaEqP8854risLQ8PhFLJEKagFcRGcJuV0/1ZZRmfmPsQcwqtrWPCndJUagYJ8GzeBObHnRyDqw==" saltValue="HQ+0C0pDZMFvKNLjoLRfi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6" t="s">
        <v>656</v>
      </c>
      <c r="M5" s="1236"/>
      <c r="N5" s="1236"/>
      <c r="O5" s="1236"/>
      <c r="P5" s="1236"/>
      <c r="Q5" s="1236"/>
      <c r="R5" s="1236"/>
      <c r="S5" s="1236"/>
      <c r="T5" s="1236"/>
      <c r="U5" s="498"/>
    </row>
    <row r="6" spans="1:34" ht="3" customHeight="1">
      <c r="J6" s="483"/>
      <c r="K6" s="483"/>
      <c r="L6" s="479"/>
      <c r="M6" s="479"/>
      <c r="N6" s="479"/>
      <c r="O6" s="482"/>
      <c r="P6" s="482"/>
      <c r="Q6" s="482"/>
      <c r="R6" s="482"/>
      <c r="S6" s="482"/>
      <c r="T6" s="482"/>
      <c r="U6" s="479"/>
    </row>
    <row r="7" spans="1:34" s="493" customFormat="1" ht="22.5">
      <c r="A7" s="506"/>
      <c r="B7" s="506"/>
      <c r="C7" s="506"/>
      <c r="D7" s="506"/>
      <c r="E7" s="506"/>
      <c r="F7" s="506"/>
      <c r="G7" s="506"/>
      <c r="H7" s="506"/>
      <c r="L7" s="500"/>
      <c r="M7" s="618" t="s">
        <v>501</v>
      </c>
      <c r="N7" s="667"/>
      <c r="O7" s="1254" t="str">
        <f>IF(NameOrPr_ch="",IF(NameOrPr="","",NameOrPr),NameOrPr_ch)</f>
        <v>Комитет по тарифам и ценовой политике Лен.области (ЛенРТК)</v>
      </c>
      <c r="P7" s="1255"/>
      <c r="Q7" s="1255"/>
      <c r="R7" s="1255"/>
      <c r="S7" s="1255"/>
      <c r="T7" s="1256"/>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595</v>
      </c>
      <c r="N8" s="667"/>
      <c r="O8" s="1254" t="str">
        <f>IF(datePr_ch="",IF(datePr="","",datePr),datePr_ch)</f>
        <v>20.12.2019</v>
      </c>
      <c r="P8" s="1255"/>
      <c r="Q8" s="1255"/>
      <c r="R8" s="1255"/>
      <c r="S8" s="1255"/>
      <c r="T8" s="1256"/>
      <c r="U8" s="668"/>
      <c r="X8" s="591"/>
      <c r="Y8" s="591"/>
      <c r="Z8" s="591"/>
      <c r="AA8" s="591"/>
      <c r="AB8" s="591"/>
      <c r="AC8" s="591"/>
      <c r="AD8" s="591"/>
      <c r="AE8" s="591"/>
      <c r="AF8" s="591"/>
      <c r="AG8" s="591"/>
      <c r="AH8" s="591"/>
    </row>
    <row r="9" spans="1:34" s="493" customFormat="1" ht="18.75">
      <c r="A9" s="506"/>
      <c r="B9" s="506"/>
      <c r="C9" s="506"/>
      <c r="D9" s="506"/>
      <c r="E9" s="506"/>
      <c r="F9" s="506"/>
      <c r="G9" s="506"/>
      <c r="H9" s="506"/>
      <c r="L9" s="553"/>
      <c r="M9" s="618" t="s">
        <v>594</v>
      </c>
      <c r="N9" s="667"/>
      <c r="O9" s="1254" t="str">
        <f>IF(numberPr_ch="",IF(numberPr="","",numberPr),numberPr_ch)</f>
        <v>711-п</v>
      </c>
      <c r="P9" s="1255"/>
      <c r="Q9" s="1255"/>
      <c r="R9" s="1255"/>
      <c r="S9" s="1255"/>
      <c r="T9" s="1256"/>
      <c r="U9" s="668"/>
      <c r="X9" s="506"/>
      <c r="Y9" s="506"/>
      <c r="Z9" s="506"/>
      <c r="AA9" s="506"/>
      <c r="AB9" s="506"/>
      <c r="AC9" s="506"/>
      <c r="AD9" s="506"/>
      <c r="AE9" s="506"/>
      <c r="AF9" s="506"/>
      <c r="AG9" s="506"/>
      <c r="AH9" s="506"/>
    </row>
    <row r="10" spans="1:34" s="493" customFormat="1" ht="18.75">
      <c r="A10" s="506"/>
      <c r="B10" s="506"/>
      <c r="C10" s="506"/>
      <c r="D10" s="506"/>
      <c r="E10" s="506"/>
      <c r="F10" s="506"/>
      <c r="G10" s="506"/>
      <c r="H10" s="506"/>
      <c r="L10" s="553"/>
      <c r="M10" s="618" t="s">
        <v>500</v>
      </c>
      <c r="N10" s="667"/>
      <c r="O10" s="1254" t="str">
        <f>IF(IstPub_ch="",IF(IstPub="","",IstPub),IstPub_ch)</f>
        <v>http://tarif.lenobl.ru/dokumenty/docs_category_3/</v>
      </c>
      <c r="P10" s="1255"/>
      <c r="Q10" s="1255"/>
      <c r="R10" s="1255"/>
      <c r="S10" s="1255"/>
      <c r="T10" s="1256"/>
      <c r="U10" s="668"/>
      <c r="X10" s="506"/>
      <c r="Y10" s="506"/>
      <c r="Z10" s="506"/>
      <c r="AA10" s="506"/>
      <c r="AB10" s="506"/>
      <c r="AC10" s="506"/>
      <c r="AD10" s="506"/>
      <c r="AE10" s="506"/>
      <c r="AF10" s="506"/>
      <c r="AG10" s="506"/>
      <c r="AH10" s="506"/>
    </row>
    <row r="11" spans="1:34" s="493" customFormat="1" ht="11.25" hidden="1">
      <c r="A11" s="506"/>
      <c r="B11" s="506"/>
      <c r="C11" s="506"/>
      <c r="D11" s="506"/>
      <c r="E11" s="506"/>
      <c r="F11" s="506"/>
      <c r="G11" s="506"/>
      <c r="H11" s="506"/>
      <c r="L11" s="553"/>
      <c r="M11" s="553"/>
      <c r="N11" s="567"/>
      <c r="O11" s="583"/>
      <c r="P11" s="583"/>
      <c r="Q11" s="583"/>
      <c r="R11" s="583"/>
      <c r="S11" s="583"/>
      <c r="T11" s="583"/>
      <c r="U11" s="504" t="s">
        <v>372</v>
      </c>
      <c r="X11" s="506"/>
      <c r="Y11" s="506"/>
      <c r="Z11" s="506"/>
      <c r="AA11" s="506"/>
      <c r="AB11" s="506"/>
      <c r="AC11" s="506"/>
      <c r="AD11" s="506"/>
      <c r="AE11" s="506"/>
      <c r="AF11" s="506"/>
      <c r="AG11" s="506"/>
      <c r="AH11" s="506"/>
    </row>
    <row r="12" spans="1:34" ht="15" customHeight="1">
      <c r="J12" s="483"/>
      <c r="K12" s="483"/>
      <c r="L12" s="479"/>
      <c r="M12" s="479"/>
      <c r="N12" s="479"/>
      <c r="O12" s="1258"/>
      <c r="P12" s="1258"/>
      <c r="Q12" s="1258"/>
      <c r="R12" s="1258"/>
      <c r="S12" s="1258"/>
      <c r="T12" s="1258"/>
      <c r="U12" s="1258"/>
    </row>
    <row r="13" spans="1:34">
      <c r="J13" s="483"/>
      <c r="K13" s="483"/>
      <c r="L13" s="1154" t="s">
        <v>453</v>
      </c>
      <c r="M13" s="1154"/>
      <c r="N13" s="1154"/>
      <c r="O13" s="1154"/>
      <c r="P13" s="1154"/>
      <c r="Q13" s="1154"/>
      <c r="R13" s="1154"/>
      <c r="S13" s="1154"/>
      <c r="T13" s="1154"/>
      <c r="U13" s="1154"/>
      <c r="V13" s="1154"/>
      <c r="W13" s="1154" t="s">
        <v>454</v>
      </c>
    </row>
    <row r="14" spans="1:34" ht="14.25" customHeight="1">
      <c r="J14" s="483"/>
      <c r="K14" s="483"/>
      <c r="L14" s="1220" t="s">
        <v>91</v>
      </c>
      <c r="M14" s="1220" t="s">
        <v>638</v>
      </c>
      <c r="N14" s="522"/>
      <c r="O14" s="1221" t="s">
        <v>640</v>
      </c>
      <c r="P14" s="1222"/>
      <c r="Q14" s="1222"/>
      <c r="R14" s="1222"/>
      <c r="S14" s="1222"/>
      <c r="T14" s="1223"/>
      <c r="U14" s="1231" t="s">
        <v>340</v>
      </c>
      <c r="V14" s="1217" t="s">
        <v>274</v>
      </c>
      <c r="W14" s="1154"/>
    </row>
    <row r="15" spans="1:34" s="524" customFormat="1" ht="14.25" customHeight="1">
      <c r="A15" s="586"/>
      <c r="B15" s="586"/>
      <c r="C15" s="586"/>
      <c r="D15" s="586"/>
      <c r="E15" s="586"/>
      <c r="F15" s="586"/>
      <c r="G15" s="592"/>
      <c r="H15" s="592"/>
      <c r="I15" s="532"/>
      <c r="J15" s="530"/>
      <c r="K15" s="530"/>
      <c r="L15" s="1220"/>
      <c r="M15" s="1220"/>
      <c r="N15" s="522"/>
      <c r="O15" s="1226" t="s">
        <v>770</v>
      </c>
      <c r="P15" s="1224" t="s">
        <v>270</v>
      </c>
      <c r="Q15" s="1225"/>
      <c r="R15" s="1229" t="s">
        <v>653</v>
      </c>
      <c r="S15" s="1229"/>
      <c r="T15" s="1230"/>
      <c r="U15" s="1232"/>
      <c r="V15" s="1218"/>
      <c r="W15" s="1154"/>
      <c r="X15" s="586"/>
      <c r="Y15" s="586"/>
      <c r="Z15" s="586"/>
      <c r="AA15" s="586"/>
      <c r="AB15" s="586"/>
      <c r="AC15" s="586"/>
      <c r="AD15" s="586"/>
      <c r="AE15" s="586"/>
      <c r="AF15" s="586"/>
      <c r="AG15" s="586"/>
      <c r="AH15" s="586"/>
    </row>
    <row r="16" spans="1:34" ht="33.75">
      <c r="J16" s="483"/>
      <c r="K16" s="483"/>
      <c r="L16" s="1220"/>
      <c r="M16" s="1220"/>
      <c r="N16" s="521"/>
      <c r="O16" s="1227"/>
      <c r="P16" s="536" t="s">
        <v>763</v>
      </c>
      <c r="Q16" s="536" t="s">
        <v>764</v>
      </c>
      <c r="R16" s="537" t="s">
        <v>273</v>
      </c>
      <c r="S16" s="1215" t="s">
        <v>272</v>
      </c>
      <c r="T16" s="1216"/>
      <c r="U16" s="1233"/>
      <c r="V16" s="1219"/>
      <c r="W16" s="1154"/>
    </row>
    <row r="17" spans="1:35">
      <c r="J17" s="483"/>
      <c r="K17" s="491">
        <v>1</v>
      </c>
      <c r="L17" s="526" t="s">
        <v>92</v>
      </c>
      <c r="M17" s="526" t="s">
        <v>48</v>
      </c>
      <c r="N17" s="497" t="s">
        <v>48</v>
      </c>
      <c r="O17" s="489">
        <f ca="1">OFFSET(O17,0,-1)+1</f>
        <v>3</v>
      </c>
      <c r="P17" s="489">
        <f ca="1">OFFSET(P17,0,-1)+1</f>
        <v>4</v>
      </c>
      <c r="Q17" s="489">
        <f ca="1">OFFSET(Q17,0,-1)+1</f>
        <v>5</v>
      </c>
      <c r="R17" s="489">
        <f ca="1">OFFSET(R17,0,-1)+1</f>
        <v>6</v>
      </c>
      <c r="S17" s="1238">
        <f ca="1">OFFSET(S17,0,-1)+1</f>
        <v>7</v>
      </c>
      <c r="T17" s="1238"/>
      <c r="U17" s="489">
        <f ca="1">OFFSET(U17,0,-2)+1</f>
        <v>8</v>
      </c>
      <c r="V17" s="652">
        <f ca="1">OFFSET(V17,0,-1)</f>
        <v>8</v>
      </c>
      <c r="W17" s="489">
        <f ca="1">OFFSET(W17,0,-1)+1</f>
        <v>9</v>
      </c>
    </row>
    <row r="18" spans="1:35" ht="22.5">
      <c r="A18" s="1239">
        <v>1</v>
      </c>
      <c r="B18" s="959"/>
      <c r="C18" s="959"/>
      <c r="D18" s="959"/>
      <c r="E18" s="960"/>
      <c r="F18" s="961"/>
      <c r="G18" s="961"/>
      <c r="H18" s="961"/>
      <c r="I18" s="962"/>
      <c r="J18" s="957"/>
      <c r="K18" s="964"/>
      <c r="L18" s="594">
        <f>mergeValue(A18)</f>
        <v>1</v>
      </c>
      <c r="M18" s="642" t="s">
        <v>20</v>
      </c>
      <c r="N18" s="581"/>
      <c r="O18" s="1251"/>
      <c r="P18" s="1251"/>
      <c r="Q18" s="1251"/>
      <c r="R18" s="1251"/>
      <c r="S18" s="1251"/>
      <c r="T18" s="1251"/>
      <c r="U18" s="1251"/>
      <c r="V18" s="1251"/>
      <c r="W18" s="631" t="s">
        <v>657</v>
      </c>
    </row>
    <row r="19" spans="1:35" ht="22.5">
      <c r="A19" s="1239"/>
      <c r="B19" s="1239">
        <v>1</v>
      </c>
      <c r="C19" s="959"/>
      <c r="D19" s="959"/>
      <c r="E19" s="961"/>
      <c r="F19" s="961"/>
      <c r="G19" s="961"/>
      <c r="H19" s="961"/>
      <c r="I19" s="956"/>
      <c r="J19" s="955"/>
      <c r="K19" s="958"/>
      <c r="L19" s="594" t="str">
        <f>mergeValue(A19) &amp;"."&amp; mergeValue(B19)</f>
        <v>1.1</v>
      </c>
      <c r="M19" s="547" t="s">
        <v>16</v>
      </c>
      <c r="N19" s="581"/>
      <c r="O19" s="1251"/>
      <c r="P19" s="1251"/>
      <c r="Q19" s="1251"/>
      <c r="R19" s="1251"/>
      <c r="S19" s="1251"/>
      <c r="T19" s="1251"/>
      <c r="U19" s="1251"/>
      <c r="V19" s="1251"/>
      <c r="W19" s="631" t="s">
        <v>476</v>
      </c>
    </row>
    <row r="20" spans="1:35" ht="22.5">
      <c r="A20" s="1239"/>
      <c r="B20" s="1239"/>
      <c r="C20" s="1239">
        <v>1</v>
      </c>
      <c r="D20" s="959"/>
      <c r="E20" s="961"/>
      <c r="F20" s="961"/>
      <c r="G20" s="961"/>
      <c r="H20" s="961"/>
      <c r="I20" s="963"/>
      <c r="J20" s="955"/>
      <c r="K20" s="958"/>
      <c r="L20" s="594" t="str">
        <f>mergeValue(A20) &amp;"."&amp; mergeValue(B20)&amp;"."&amp; mergeValue(C20)</f>
        <v>1.1.1</v>
      </c>
      <c r="M20" s="548" t="s">
        <v>7</v>
      </c>
      <c r="N20" s="581"/>
      <c r="O20" s="1251"/>
      <c r="P20" s="1251"/>
      <c r="Q20" s="1251"/>
      <c r="R20" s="1251"/>
      <c r="S20" s="1251"/>
      <c r="T20" s="1251"/>
      <c r="U20" s="1251"/>
      <c r="V20" s="1251"/>
      <c r="W20" s="631" t="s">
        <v>632</v>
      </c>
    </row>
    <row r="21" spans="1:35" ht="22.5">
      <c r="A21" s="1239"/>
      <c r="B21" s="1239"/>
      <c r="C21" s="1239"/>
      <c r="D21" s="1239">
        <v>1</v>
      </c>
      <c r="E21" s="961"/>
      <c r="F21" s="961"/>
      <c r="G21" s="961"/>
      <c r="H21" s="961"/>
      <c r="I21" s="963"/>
      <c r="J21" s="955"/>
      <c r="K21" s="958"/>
      <c r="L21" s="594" t="str">
        <f>mergeValue(A21) &amp;"."&amp; mergeValue(B21)&amp;"."&amp; mergeValue(C21)&amp;"."&amp; mergeValue(D21)</f>
        <v>1.1.1.1</v>
      </c>
      <c r="M21" s="549" t="s">
        <v>22</v>
      </c>
      <c r="N21" s="581"/>
      <c r="O21" s="1251"/>
      <c r="P21" s="1251"/>
      <c r="Q21" s="1251"/>
      <c r="R21" s="1251"/>
      <c r="S21" s="1251"/>
      <c r="T21" s="1251"/>
      <c r="U21" s="1251"/>
      <c r="V21" s="1251"/>
      <c r="W21" s="631" t="s">
        <v>633</v>
      </c>
    </row>
    <row r="22" spans="1:35" ht="11.25" hidden="1" customHeight="1">
      <c r="A22" s="1239"/>
      <c r="B22" s="1239"/>
      <c r="C22" s="1239"/>
      <c r="D22" s="1239"/>
      <c r="E22" s="1239">
        <v>1</v>
      </c>
      <c r="F22" s="961"/>
      <c r="G22" s="961"/>
      <c r="H22" s="959">
        <v>1</v>
      </c>
      <c r="I22" s="1239">
        <v>1</v>
      </c>
      <c r="J22" s="961"/>
      <c r="K22" s="966"/>
      <c r="L22" s="594"/>
      <c r="M22" s="555"/>
      <c r="N22" s="582"/>
      <c r="O22" s="632"/>
      <c r="P22" s="632"/>
      <c r="Q22" s="632"/>
      <c r="R22" s="632"/>
      <c r="S22" s="632"/>
      <c r="T22" s="632"/>
      <c r="U22" s="632"/>
      <c r="V22" s="509"/>
      <c r="W22" s="560"/>
    </row>
    <row r="23" spans="1:35" ht="90">
      <c r="A23" s="1239"/>
      <c r="B23" s="1239"/>
      <c r="C23" s="1239"/>
      <c r="D23" s="1239"/>
      <c r="E23" s="1239"/>
      <c r="F23" s="1239">
        <v>1</v>
      </c>
      <c r="G23" s="959"/>
      <c r="H23" s="959"/>
      <c r="I23" s="1239"/>
      <c r="J23" s="1239">
        <v>1</v>
      </c>
      <c r="K23" s="967"/>
      <c r="L23" s="594" t="str">
        <f>mergeValue(A23) &amp;"."&amp; mergeValue(B23)&amp;"."&amp; mergeValue(C23)&amp;"."&amp; mergeValue(D23)&amp;"."&amp;  mergeValue(F23)</f>
        <v>1.1.1.1.1</v>
      </c>
      <c r="M23" s="556" t="s">
        <v>10</v>
      </c>
      <c r="N23" s="582"/>
      <c r="O23" s="1241"/>
      <c r="P23" s="1241"/>
      <c r="Q23" s="1241"/>
      <c r="R23" s="1241"/>
      <c r="S23" s="1241"/>
      <c r="T23" s="1241"/>
      <c r="U23" s="1241"/>
      <c r="V23" s="1241"/>
      <c r="W23" s="631" t="s">
        <v>634</v>
      </c>
      <c r="Y23" s="505" t="str">
        <f>strCheckUnique(Z23:Z26)</f>
        <v/>
      </c>
      <c r="AA23" s="505"/>
    </row>
    <row r="24" spans="1:35" ht="189" customHeight="1">
      <c r="A24" s="1239"/>
      <c r="B24" s="1239"/>
      <c r="C24" s="1239"/>
      <c r="D24" s="1239"/>
      <c r="E24" s="1239"/>
      <c r="F24" s="1239"/>
      <c r="G24" s="959">
        <v>1</v>
      </c>
      <c r="H24" s="959"/>
      <c r="I24" s="1239"/>
      <c r="J24" s="1239"/>
      <c r="K24" s="967">
        <v>1</v>
      </c>
      <c r="L24" s="594" t="str">
        <f>mergeValue(A24) &amp;"."&amp; mergeValue(B24)&amp;"."&amp; mergeValue(C24)&amp;"."&amp; mergeValue(D24)&amp;"."&amp; mergeValue(F24)&amp;"."&amp; mergeValue(G24)</f>
        <v>1.1.1.1.1.1</v>
      </c>
      <c r="M24" s="1066"/>
      <c r="N24" s="587"/>
      <c r="O24" s="563"/>
      <c r="P24" s="563"/>
      <c r="Q24" s="1091"/>
      <c r="R24" s="1245"/>
      <c r="S24" s="1235" t="s">
        <v>83</v>
      </c>
      <c r="T24" s="1245"/>
      <c r="U24" s="1235" t="s">
        <v>84</v>
      </c>
      <c r="V24" s="579"/>
      <c r="W24" s="1210" t="s">
        <v>658</v>
      </c>
      <c r="X24" s="501" t="str">
        <f>strCheckDate(O25:V25)</f>
        <v/>
      </c>
      <c r="Y24" s="505"/>
      <c r="Z24" s="505" t="str">
        <f>IF(M24="","",M24 )</f>
        <v/>
      </c>
      <c r="AA24" s="505"/>
      <c r="AB24" s="505"/>
      <c r="AC24" s="505"/>
    </row>
    <row r="25" spans="1:35" ht="11.25" hidden="1">
      <c r="A25" s="1239"/>
      <c r="B25" s="1239"/>
      <c r="C25" s="1239"/>
      <c r="D25" s="1239"/>
      <c r="E25" s="1239"/>
      <c r="F25" s="1239"/>
      <c r="G25" s="959"/>
      <c r="H25" s="959"/>
      <c r="I25" s="1239"/>
      <c r="J25" s="1239"/>
      <c r="K25" s="967"/>
      <c r="L25" s="601"/>
      <c r="M25" s="647"/>
      <c r="N25" s="587"/>
      <c r="O25" s="563"/>
      <c r="P25" s="563"/>
      <c r="Q25" s="585" t="str">
        <f>R24 &amp; "-" &amp; T24</f>
        <v>-</v>
      </c>
      <c r="R25" s="1234"/>
      <c r="S25" s="1235"/>
      <c r="T25" s="1234"/>
      <c r="U25" s="1235"/>
      <c r="V25" s="579"/>
      <c r="W25" s="1211"/>
    </row>
    <row r="26" spans="1:35" s="477" customFormat="1" ht="15" customHeight="1">
      <c r="A26" s="1239"/>
      <c r="B26" s="1239"/>
      <c r="C26" s="1239"/>
      <c r="D26" s="1239"/>
      <c r="E26" s="1239"/>
      <c r="F26" s="1239"/>
      <c r="G26" s="961"/>
      <c r="H26" s="959"/>
      <c r="I26" s="1239"/>
      <c r="J26" s="1239"/>
      <c r="K26" s="966"/>
      <c r="L26" s="539"/>
      <c r="M26" s="557" t="s">
        <v>25</v>
      </c>
      <c r="N26" s="552"/>
      <c r="O26" s="546"/>
      <c r="P26" s="546"/>
      <c r="Q26" s="546"/>
      <c r="R26" s="574"/>
      <c r="S26" s="565"/>
      <c r="T26" s="564"/>
      <c r="U26" s="552"/>
      <c r="V26" s="561"/>
      <c r="W26" s="1212"/>
      <c r="X26" s="502"/>
      <c r="Y26" s="502"/>
      <c r="Z26" s="502"/>
      <c r="AA26" s="502"/>
      <c r="AB26" s="502"/>
      <c r="AC26" s="502"/>
      <c r="AD26" s="502"/>
      <c r="AE26" s="502"/>
      <c r="AF26" s="502"/>
      <c r="AG26" s="502"/>
      <c r="AH26" s="502"/>
    </row>
    <row r="27" spans="1:35" s="477" customFormat="1" ht="15" customHeight="1">
      <c r="A27" s="1239"/>
      <c r="B27" s="1239"/>
      <c r="C27" s="1239"/>
      <c r="D27" s="1239"/>
      <c r="E27" s="1239"/>
      <c r="F27" s="961"/>
      <c r="G27" s="961"/>
      <c r="H27" s="959"/>
      <c r="I27" s="1239"/>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7" customFormat="1" ht="15" hidden="1" customHeight="1">
      <c r="A28" s="1239"/>
      <c r="B28" s="1239"/>
      <c r="C28" s="1239"/>
      <c r="D28" s="1239"/>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7" customFormat="1" ht="15" customHeight="1">
      <c r="A29" s="1239"/>
      <c r="B29" s="1239"/>
      <c r="C29" s="1239"/>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7" customFormat="1" ht="15" customHeight="1">
      <c r="A30" s="1239"/>
      <c r="B30" s="1239"/>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7" customFormat="1" ht="15" customHeight="1">
      <c r="A31" s="1239"/>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7" customFormat="1" ht="15" customHeight="1">
      <c r="A32" s="953"/>
      <c r="B32" s="953"/>
      <c r="C32" s="953"/>
      <c r="D32" s="953"/>
      <c r="E32" s="953"/>
      <c r="F32" s="953"/>
      <c r="G32" s="953"/>
      <c r="H32" s="953"/>
      <c r="I32" s="953"/>
      <c r="J32" s="953"/>
      <c r="K32" s="953"/>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41.75" customHeight="1">
      <c r="L34" s="1">
        <v>1</v>
      </c>
      <c r="M34" s="1203" t="s">
        <v>659</v>
      </c>
      <c r="N34" s="1203"/>
      <c r="O34" s="1203"/>
      <c r="P34" s="1203"/>
      <c r="Q34" s="1203"/>
      <c r="R34" s="1203"/>
      <c r="S34" s="1203"/>
      <c r="T34" s="1203"/>
      <c r="U34" s="1203"/>
      <c r="V34" s="1203"/>
      <c r="W34" s="1203"/>
    </row>
  </sheetData>
  <sheetProtection algorithmName="SHA-512" hashValue="uO51u+G3FErMLZRtFxcLf/jCQh3E26w4CQHrBhWsdEKhrETHnAeDFQurouxpi038J2VDTdjhr0o92tx/GCFBQQ==" saltValue="L4o5IeN4RlCa7huqfI3Xvw=="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73"/>
  <sheetViews>
    <sheetView showGridLines="0" topLeftCell="E1" zoomScaleNormal="100" workbookViewId="0">
      <selection activeCell="G92" sqref="G92"/>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204" t="s">
        <v>490</v>
      </c>
      <c r="G2" s="1205"/>
      <c r="H2" s="1206"/>
      <c r="I2" s="436"/>
    </row>
    <row r="3" spans="1:20" ht="3" customHeight="1"/>
    <row r="4" spans="1:20" s="190" customFormat="1" ht="11.25">
      <c r="A4" s="214"/>
      <c r="B4" s="214"/>
      <c r="C4" s="214"/>
      <c r="D4" s="214"/>
      <c r="F4" s="1154" t="s">
        <v>453</v>
      </c>
      <c r="G4" s="1154"/>
      <c r="H4" s="1154"/>
      <c r="I4" s="1207"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493</v>
      </c>
      <c r="H8" s="317" t="str">
        <f>IF('Перечень тарифов'!R26="","наименование отсутствует","" &amp; 'Перечень тарифов'!R26 &amp; "")</f>
        <v>С наружной сетью горячего водоснабжения, с изолированными стояками, с полотенцесушителями</v>
      </c>
      <c r="I8" s="196" t="s">
        <v>589</v>
      </c>
      <c r="J8" s="334"/>
      <c r="K8" s="214"/>
      <c r="L8" s="214"/>
      <c r="M8" s="214"/>
      <c r="N8" s="214"/>
      <c r="O8" s="214"/>
      <c r="P8" s="214"/>
      <c r="Q8" s="214"/>
      <c r="R8" s="214"/>
      <c r="S8" s="214"/>
      <c r="T8" s="214"/>
    </row>
    <row r="9" spans="1:20" s="190" customFormat="1" ht="56.25">
      <c r="A9" s="1208"/>
      <c r="B9" s="214"/>
      <c r="C9" s="214"/>
      <c r="D9" s="214"/>
      <c r="F9" s="335" t="str">
        <f>"3." &amp;mergeValue(A9)</f>
        <v>3.1</v>
      </c>
      <c r="G9" s="417" t="s">
        <v>494</v>
      </c>
      <c r="H9" s="317"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196" t="s">
        <v>587</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496</v>
      </c>
      <c r="H12" s="317" t="str">
        <f>IF(Территории!H13="","","" &amp; Территории!H13 &amp; "")</f>
        <v>Гатчинский муниципальный район</v>
      </c>
      <c r="I12" s="196" t="s">
        <v>499</v>
      </c>
      <c r="J12" s="334"/>
      <c r="K12" s="214"/>
      <c r="L12" s="214"/>
      <c r="M12" s="214"/>
      <c r="N12" s="214"/>
      <c r="O12" s="214"/>
      <c r="P12" s="214"/>
      <c r="Q12" s="214"/>
      <c r="R12" s="214"/>
      <c r="S12" s="214"/>
      <c r="T12" s="214"/>
    </row>
    <row r="13" spans="1:20" s="190" customFormat="1" ht="18.75">
      <c r="A13" s="1208"/>
      <c r="B13" s="1208"/>
      <c r="C13" s="1208"/>
      <c r="D13" s="344">
        <v>1</v>
      </c>
      <c r="F13" s="335" t="str">
        <f>"4."&amp;mergeValue(A13) &amp;"."&amp;mergeValue(B13)&amp;"."&amp;mergeValue(C13)&amp;"."&amp;mergeValue(D13)</f>
        <v>4.1.1.1.1</v>
      </c>
      <c r="G13" s="420" t="s">
        <v>497</v>
      </c>
      <c r="H13" s="317" t="str">
        <f>IF(Территории!R14="","","" &amp; Территории!R14 &amp; "")</f>
        <v>Вырицкое (41618154)</v>
      </c>
      <c r="I13" s="1209" t="s">
        <v>590</v>
      </c>
      <c r="J13" s="334"/>
      <c r="K13" s="214"/>
      <c r="L13" s="214"/>
      <c r="M13" s="214"/>
      <c r="N13" s="214"/>
      <c r="O13" s="214"/>
      <c r="P13" s="214"/>
      <c r="Q13" s="214"/>
      <c r="R13" s="214"/>
      <c r="S13" s="214"/>
      <c r="T13" s="214"/>
    </row>
    <row r="14" spans="1:20" s="1008" customFormat="1" ht="18.75">
      <c r="A14" s="1208"/>
      <c r="B14" s="1208"/>
      <c r="C14" s="1208"/>
      <c r="D14" s="1105">
        <v>2</v>
      </c>
      <c r="F14" s="1030" t="str">
        <f>"4."&amp;mergeValue(A14) &amp;"."&amp;mergeValue(B14)&amp;"."&amp;mergeValue(C14)&amp;"."&amp;mergeValue(D14)</f>
        <v>4.1.1.1.2</v>
      </c>
      <c r="G14" s="819" t="s">
        <v>497</v>
      </c>
      <c r="H14" s="1110" t="str">
        <f>IF(Территории!R15="","","" &amp; Территории!R15 &amp; "")</f>
        <v>Большеколпанское (41618408)</v>
      </c>
      <c r="I14" s="1209"/>
      <c r="J14" s="616"/>
      <c r="K14" s="1014"/>
      <c r="L14" s="1014"/>
      <c r="M14" s="1014"/>
      <c r="N14" s="1014"/>
      <c r="O14" s="1014"/>
      <c r="P14" s="1014"/>
      <c r="Q14" s="1014"/>
      <c r="R14" s="1014"/>
      <c r="S14" s="1014"/>
      <c r="T14" s="1014"/>
    </row>
    <row r="15" spans="1:20" s="1008" customFormat="1" ht="18.75">
      <c r="A15" s="1208"/>
      <c r="B15" s="1208"/>
      <c r="C15" s="1208"/>
      <c r="D15" s="1105">
        <v>3</v>
      </c>
      <c r="F15" s="1030" t="str">
        <f>"4."&amp;mergeValue(A15) &amp;"."&amp;mergeValue(B15)&amp;"."&amp;mergeValue(C15)&amp;"."&amp;mergeValue(D15)</f>
        <v>4.1.1.1.3</v>
      </c>
      <c r="G15" s="819" t="s">
        <v>497</v>
      </c>
      <c r="H15" s="1110" t="str">
        <f>IF(Территории!R16="","","" &amp; Территории!R16 &amp; "")</f>
        <v>Пудомягское (41618404)</v>
      </c>
      <c r="I15" s="1209"/>
      <c r="J15" s="616"/>
      <c r="K15" s="1014"/>
      <c r="L15" s="1014"/>
      <c r="M15" s="1014"/>
      <c r="N15" s="1014"/>
      <c r="O15" s="1014"/>
      <c r="P15" s="1014"/>
      <c r="Q15" s="1014"/>
      <c r="R15" s="1014"/>
      <c r="S15" s="1014"/>
      <c r="T15" s="1014"/>
    </row>
    <row r="16" spans="1:20" s="1008" customFormat="1" ht="45">
      <c r="A16" s="1208">
        <v>2</v>
      </c>
      <c r="B16" s="1014"/>
      <c r="C16" s="1014"/>
      <c r="D16" s="1014"/>
      <c r="F16" s="1030" t="str">
        <f>"2." &amp;mergeValue(A16)</f>
        <v>2.2</v>
      </c>
      <c r="G16" s="816" t="s">
        <v>493</v>
      </c>
      <c r="H16" s="1110" t="str">
        <f>IF('Перечень тарифов'!R28="","наименование отсутствует","" &amp; 'Перечень тарифов'!R28 &amp; "")</f>
        <v>С наружной сетью горячего водоснабжения, с изолированными стояками, без полотенцесушителей</v>
      </c>
      <c r="I16" s="817" t="s">
        <v>589</v>
      </c>
      <c r="J16" s="616"/>
      <c r="K16" s="1014"/>
      <c r="L16" s="1014"/>
      <c r="M16" s="1014"/>
      <c r="N16" s="1014"/>
      <c r="O16" s="1014"/>
      <c r="P16" s="1014"/>
      <c r="Q16" s="1014"/>
      <c r="R16" s="1014"/>
      <c r="S16" s="1014"/>
      <c r="T16" s="1014"/>
    </row>
    <row r="17" spans="1:20" s="1008" customFormat="1" ht="56.25">
      <c r="A17" s="1208"/>
      <c r="B17" s="1014"/>
      <c r="C17" s="1014"/>
      <c r="D17" s="1014"/>
      <c r="F17" s="1030" t="str">
        <f>"3." &amp;mergeValue(A17)</f>
        <v>3.2</v>
      </c>
      <c r="G17" s="816" t="s">
        <v>494</v>
      </c>
      <c r="H1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7" s="817" t="s">
        <v>587</v>
      </c>
      <c r="J17" s="616"/>
      <c r="K17" s="1014"/>
      <c r="L17" s="1014"/>
      <c r="M17" s="1014"/>
      <c r="N17" s="1014"/>
      <c r="O17" s="1014"/>
      <c r="P17" s="1014"/>
      <c r="Q17" s="1014"/>
      <c r="R17" s="1014"/>
      <c r="S17" s="1014"/>
      <c r="T17" s="1014"/>
    </row>
    <row r="18" spans="1:20" s="1008" customFormat="1" ht="22.5">
      <c r="A18" s="1208"/>
      <c r="B18" s="1014"/>
      <c r="C18" s="1014"/>
      <c r="D18" s="1014"/>
      <c r="F18" s="1030" t="str">
        <f>"4."&amp;mergeValue(A18)</f>
        <v>4.2</v>
      </c>
      <c r="G18" s="816" t="s">
        <v>495</v>
      </c>
      <c r="H18" s="1120" t="s">
        <v>457</v>
      </c>
      <c r="I18" s="817"/>
      <c r="J18" s="616"/>
      <c r="K18" s="1014"/>
      <c r="L18" s="1014"/>
      <c r="M18" s="1014"/>
      <c r="N18" s="1014"/>
      <c r="O18" s="1014"/>
      <c r="P18" s="1014"/>
      <c r="Q18" s="1014"/>
      <c r="R18" s="1014"/>
      <c r="S18" s="1014"/>
      <c r="T18" s="1014"/>
    </row>
    <row r="19" spans="1:20" s="1008" customFormat="1" ht="18.75">
      <c r="A19" s="1208"/>
      <c r="B19" s="1208">
        <v>1</v>
      </c>
      <c r="C19" s="1105"/>
      <c r="D19" s="1105"/>
      <c r="F19" s="1030" t="str">
        <f>"4."&amp;mergeValue(A19) &amp;"."&amp;mergeValue(B19)</f>
        <v>4.2.1</v>
      </c>
      <c r="G19" s="831" t="s">
        <v>591</v>
      </c>
      <c r="H19" s="1110" t="str">
        <f>IF(region_name="","",region_name)</f>
        <v>Ленинградская область</v>
      </c>
      <c r="I19" s="817" t="s">
        <v>498</v>
      </c>
      <c r="J19" s="616"/>
      <c r="K19" s="1014"/>
      <c r="L19" s="1014"/>
      <c r="M19" s="1014"/>
      <c r="N19" s="1014"/>
      <c r="O19" s="1014"/>
      <c r="P19" s="1014"/>
      <c r="Q19" s="1014"/>
      <c r="R19" s="1014"/>
      <c r="S19" s="1014"/>
      <c r="T19" s="1014"/>
    </row>
    <row r="20" spans="1:20" s="1008" customFormat="1" ht="22.5">
      <c r="A20" s="1208"/>
      <c r="B20" s="1208"/>
      <c r="C20" s="1208">
        <v>1</v>
      </c>
      <c r="D20" s="1105"/>
      <c r="F20" s="1030" t="str">
        <f>"4."&amp;mergeValue(A20) &amp;"."&amp;mergeValue(B20)&amp;"."&amp;mergeValue(C20)</f>
        <v>4.2.1.1</v>
      </c>
      <c r="G20" s="818" t="s">
        <v>496</v>
      </c>
      <c r="H20" s="1110" t="str">
        <f>IF(Территории!H13="","","" &amp; Территории!H13 &amp; "")</f>
        <v>Гатчинский муниципальный район</v>
      </c>
      <c r="I20" s="817" t="s">
        <v>499</v>
      </c>
      <c r="J20" s="616"/>
      <c r="K20" s="1014"/>
      <c r="L20" s="1014"/>
      <c r="M20" s="1014"/>
      <c r="N20" s="1014"/>
      <c r="O20" s="1014"/>
      <c r="P20" s="1014"/>
      <c r="Q20" s="1014"/>
      <c r="R20" s="1014"/>
      <c r="S20" s="1014"/>
      <c r="T20" s="1014"/>
    </row>
    <row r="21" spans="1:20" s="1008" customFormat="1" ht="18.75">
      <c r="A21" s="1208"/>
      <c r="B21" s="1208"/>
      <c r="C21" s="1208"/>
      <c r="D21" s="1105">
        <v>1</v>
      </c>
      <c r="F21" s="1030" t="str">
        <f>"4."&amp;mergeValue(A21) &amp;"."&amp;mergeValue(B21)&amp;"."&amp;mergeValue(C21)&amp;"."&amp;mergeValue(D21)</f>
        <v>4.2.1.1.1</v>
      </c>
      <c r="G21" s="819" t="s">
        <v>497</v>
      </c>
      <c r="H21" s="1110" t="str">
        <f>IF(Территории!R14="","","" &amp; Территории!R14 &amp; "")</f>
        <v>Вырицкое (41618154)</v>
      </c>
      <c r="I21" s="1209" t="s">
        <v>590</v>
      </c>
      <c r="J21" s="616"/>
      <c r="K21" s="1014"/>
      <c r="L21" s="1014"/>
      <c r="M21" s="1014"/>
      <c r="N21" s="1014"/>
      <c r="O21" s="1014"/>
      <c r="P21" s="1014"/>
      <c r="Q21" s="1014"/>
      <c r="R21" s="1014"/>
      <c r="S21" s="1014"/>
      <c r="T21" s="1014"/>
    </row>
    <row r="22" spans="1:20" s="1008" customFormat="1" ht="18.75">
      <c r="A22" s="1208"/>
      <c r="B22" s="1208"/>
      <c r="C22" s="1208"/>
      <c r="D22" s="1105">
        <v>2</v>
      </c>
      <c r="F22" s="1030" t="str">
        <f>"4."&amp;mergeValue(A22) &amp;"."&amp;mergeValue(B22)&amp;"."&amp;mergeValue(C22)&amp;"."&amp;mergeValue(D22)</f>
        <v>4.2.1.1.2</v>
      </c>
      <c r="G22" s="819" t="s">
        <v>497</v>
      </c>
      <c r="H22" s="1110" t="str">
        <f>IF(Территории!R15="","","" &amp; Территории!R15 &amp; "")</f>
        <v>Большеколпанское (41618408)</v>
      </c>
      <c r="I22" s="1209"/>
      <c r="J22" s="616"/>
      <c r="K22" s="1014"/>
      <c r="L22" s="1014"/>
      <c r="M22" s="1014"/>
      <c r="N22" s="1014"/>
      <c r="O22" s="1014"/>
      <c r="P22" s="1014"/>
      <c r="Q22" s="1014"/>
      <c r="R22" s="1014"/>
      <c r="S22" s="1014"/>
      <c r="T22" s="1014"/>
    </row>
    <row r="23" spans="1:20" s="1008" customFormat="1" ht="18.75">
      <c r="A23" s="1208"/>
      <c r="B23" s="1208"/>
      <c r="C23" s="1208"/>
      <c r="D23" s="1105">
        <v>3</v>
      </c>
      <c r="F23" s="1030" t="str">
        <f>"4."&amp;mergeValue(A23) &amp;"."&amp;mergeValue(B23)&amp;"."&amp;mergeValue(C23)&amp;"."&amp;mergeValue(D23)</f>
        <v>4.2.1.1.3</v>
      </c>
      <c r="G23" s="819" t="s">
        <v>497</v>
      </c>
      <c r="H23" s="1110" t="str">
        <f>IF(Территории!R16="","","" &amp; Территории!R16 &amp; "")</f>
        <v>Пудомягское (41618404)</v>
      </c>
      <c r="I23" s="1209"/>
      <c r="J23" s="616"/>
      <c r="K23" s="1014"/>
      <c r="L23" s="1014"/>
      <c r="M23" s="1014"/>
      <c r="N23" s="1014"/>
      <c r="O23" s="1014"/>
      <c r="P23" s="1014"/>
      <c r="Q23" s="1014"/>
      <c r="R23" s="1014"/>
      <c r="S23" s="1014"/>
      <c r="T23" s="1014"/>
    </row>
    <row r="24" spans="1:20" s="1008" customFormat="1" ht="45">
      <c r="A24" s="1208">
        <v>3</v>
      </c>
      <c r="B24" s="1014"/>
      <c r="C24" s="1014"/>
      <c r="D24" s="1014"/>
      <c r="F24" s="1030" t="str">
        <f>"2." &amp;mergeValue(A24)</f>
        <v>2.3</v>
      </c>
      <c r="G24" s="816" t="s">
        <v>493</v>
      </c>
      <c r="H24" s="1110" t="str">
        <f>IF('Перечень тарифов'!R30="","наименование отсутствует","" &amp; 'Перечень тарифов'!R30 &amp; "")</f>
        <v>С наружной сетью горячего водоснабжения, с неизолированными стояками, с полотенцесушителями</v>
      </c>
      <c r="I24" s="817" t="s">
        <v>589</v>
      </c>
      <c r="J24" s="616"/>
      <c r="K24" s="1014"/>
      <c r="L24" s="1014"/>
      <c r="M24" s="1014"/>
      <c r="N24" s="1014"/>
      <c r="O24" s="1014"/>
      <c r="P24" s="1014"/>
      <c r="Q24" s="1014"/>
      <c r="R24" s="1014"/>
      <c r="S24" s="1014"/>
      <c r="T24" s="1014"/>
    </row>
    <row r="25" spans="1:20" s="1008" customFormat="1" ht="56.25">
      <c r="A25" s="1208"/>
      <c r="B25" s="1014"/>
      <c r="C25" s="1014"/>
      <c r="D25" s="1014"/>
      <c r="F25" s="1030" t="str">
        <f>"3." &amp;mergeValue(A25)</f>
        <v>3.3</v>
      </c>
      <c r="G25" s="816" t="s">
        <v>494</v>
      </c>
      <c r="H2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5" s="817" t="s">
        <v>587</v>
      </c>
      <c r="J25" s="616"/>
      <c r="K25" s="1014"/>
      <c r="L25" s="1014"/>
      <c r="M25" s="1014"/>
      <c r="N25" s="1014"/>
      <c r="O25" s="1014"/>
      <c r="P25" s="1014"/>
      <c r="Q25" s="1014"/>
      <c r="R25" s="1014"/>
      <c r="S25" s="1014"/>
      <c r="T25" s="1014"/>
    </row>
    <row r="26" spans="1:20" s="1008" customFormat="1" ht="22.5">
      <c r="A26" s="1208"/>
      <c r="B26" s="1014"/>
      <c r="C26" s="1014"/>
      <c r="D26" s="1014"/>
      <c r="F26" s="1030" t="str">
        <f>"4."&amp;mergeValue(A26)</f>
        <v>4.3</v>
      </c>
      <c r="G26" s="816" t="s">
        <v>495</v>
      </c>
      <c r="H26" s="1120" t="s">
        <v>457</v>
      </c>
      <c r="I26" s="817"/>
      <c r="J26" s="616"/>
      <c r="K26" s="1014"/>
      <c r="L26" s="1014"/>
      <c r="M26" s="1014"/>
      <c r="N26" s="1014"/>
      <c r="O26" s="1014"/>
      <c r="P26" s="1014"/>
      <c r="Q26" s="1014"/>
      <c r="R26" s="1014"/>
      <c r="S26" s="1014"/>
      <c r="T26" s="1014"/>
    </row>
    <row r="27" spans="1:20" s="1008" customFormat="1" ht="18.75">
      <c r="A27" s="1208"/>
      <c r="B27" s="1208">
        <v>1</v>
      </c>
      <c r="C27" s="1105"/>
      <c r="D27" s="1105"/>
      <c r="F27" s="1030" t="str">
        <f>"4."&amp;mergeValue(A27) &amp;"."&amp;mergeValue(B27)</f>
        <v>4.3.1</v>
      </c>
      <c r="G27" s="831" t="s">
        <v>591</v>
      </c>
      <c r="H27" s="1110" t="str">
        <f>IF(region_name="","",region_name)</f>
        <v>Ленинградская область</v>
      </c>
      <c r="I27" s="817" t="s">
        <v>498</v>
      </c>
      <c r="J27" s="616"/>
      <c r="K27" s="1014"/>
      <c r="L27" s="1014"/>
      <c r="M27" s="1014"/>
      <c r="N27" s="1014"/>
      <c r="O27" s="1014"/>
      <c r="P27" s="1014"/>
      <c r="Q27" s="1014"/>
      <c r="R27" s="1014"/>
      <c r="S27" s="1014"/>
      <c r="T27" s="1014"/>
    </row>
    <row r="28" spans="1:20" s="1008" customFormat="1" ht="22.5">
      <c r="A28" s="1208"/>
      <c r="B28" s="1208"/>
      <c r="C28" s="1208">
        <v>1</v>
      </c>
      <c r="D28" s="1105"/>
      <c r="F28" s="1030" t="str">
        <f>"4."&amp;mergeValue(A28) &amp;"."&amp;mergeValue(B28)&amp;"."&amp;mergeValue(C28)</f>
        <v>4.3.1.1</v>
      </c>
      <c r="G28" s="818" t="s">
        <v>496</v>
      </c>
      <c r="H28" s="1110" t="str">
        <f>IF(Территории!H13="","","" &amp; Территории!H13 &amp; "")</f>
        <v>Гатчинский муниципальный район</v>
      </c>
      <c r="I28" s="817" t="s">
        <v>499</v>
      </c>
      <c r="J28" s="616"/>
      <c r="K28" s="1014"/>
      <c r="L28" s="1014"/>
      <c r="M28" s="1014"/>
      <c r="N28" s="1014"/>
      <c r="O28" s="1014"/>
      <c r="P28" s="1014"/>
      <c r="Q28" s="1014"/>
      <c r="R28" s="1014"/>
      <c r="S28" s="1014"/>
      <c r="T28" s="1014"/>
    </row>
    <row r="29" spans="1:20" s="1008" customFormat="1" ht="18.75">
      <c r="A29" s="1208"/>
      <c r="B29" s="1208"/>
      <c r="C29" s="1208"/>
      <c r="D29" s="1105">
        <v>1</v>
      </c>
      <c r="F29" s="1030" t="str">
        <f>"4."&amp;mergeValue(A29) &amp;"."&amp;mergeValue(B29)&amp;"."&amp;mergeValue(C29)&amp;"."&amp;mergeValue(D29)</f>
        <v>4.3.1.1.1</v>
      </c>
      <c r="G29" s="819" t="s">
        <v>497</v>
      </c>
      <c r="H29" s="1110" t="str">
        <f>IF(Территории!R14="","","" &amp; Территории!R14 &amp; "")</f>
        <v>Вырицкое (41618154)</v>
      </c>
      <c r="I29" s="1209" t="s">
        <v>590</v>
      </c>
      <c r="J29" s="616"/>
      <c r="K29" s="1014"/>
      <c r="L29" s="1014"/>
      <c r="M29" s="1014"/>
      <c r="N29" s="1014"/>
      <c r="O29" s="1014"/>
      <c r="P29" s="1014"/>
      <c r="Q29" s="1014"/>
      <c r="R29" s="1014"/>
      <c r="S29" s="1014"/>
      <c r="T29" s="1014"/>
    </row>
    <row r="30" spans="1:20" s="1008" customFormat="1" ht="18.75">
      <c r="A30" s="1208"/>
      <c r="B30" s="1208"/>
      <c r="C30" s="1208"/>
      <c r="D30" s="1105">
        <v>2</v>
      </c>
      <c r="F30" s="1030" t="str">
        <f>"4."&amp;mergeValue(A30) &amp;"."&amp;mergeValue(B30)&amp;"."&amp;mergeValue(C30)&amp;"."&amp;mergeValue(D30)</f>
        <v>4.3.1.1.2</v>
      </c>
      <c r="G30" s="819" t="s">
        <v>497</v>
      </c>
      <c r="H30" s="1110" t="str">
        <f>IF(Территории!R15="","","" &amp; Территории!R15 &amp; "")</f>
        <v>Большеколпанское (41618408)</v>
      </c>
      <c r="I30" s="1209"/>
      <c r="J30" s="616"/>
      <c r="K30" s="1014"/>
      <c r="L30" s="1014"/>
      <c r="M30" s="1014"/>
      <c r="N30" s="1014"/>
      <c r="O30" s="1014"/>
      <c r="P30" s="1014"/>
      <c r="Q30" s="1014"/>
      <c r="R30" s="1014"/>
      <c r="S30" s="1014"/>
      <c r="T30" s="1014"/>
    </row>
    <row r="31" spans="1:20" s="1008" customFormat="1" ht="18.75">
      <c r="A31" s="1208"/>
      <c r="B31" s="1208"/>
      <c r="C31" s="1208"/>
      <c r="D31" s="1105">
        <v>3</v>
      </c>
      <c r="F31" s="1030" t="str">
        <f>"4."&amp;mergeValue(A31) &amp;"."&amp;mergeValue(B31)&amp;"."&amp;mergeValue(C31)&amp;"."&amp;mergeValue(D31)</f>
        <v>4.3.1.1.3</v>
      </c>
      <c r="G31" s="819" t="s">
        <v>497</v>
      </c>
      <c r="H31" s="1110" t="str">
        <f>IF(Территории!R16="","","" &amp; Территории!R16 &amp; "")</f>
        <v>Пудомягское (41618404)</v>
      </c>
      <c r="I31" s="1209"/>
      <c r="J31" s="616"/>
      <c r="K31" s="1014"/>
      <c r="L31" s="1014"/>
      <c r="M31" s="1014"/>
      <c r="N31" s="1014"/>
      <c r="O31" s="1014"/>
      <c r="P31" s="1014"/>
      <c r="Q31" s="1014"/>
      <c r="R31" s="1014"/>
      <c r="S31" s="1014"/>
      <c r="T31" s="1014"/>
    </row>
    <row r="32" spans="1:20" s="1008" customFormat="1" ht="45">
      <c r="A32" s="1208">
        <v>4</v>
      </c>
      <c r="B32" s="1014"/>
      <c r="C32" s="1014"/>
      <c r="D32" s="1014"/>
      <c r="F32" s="1030" t="str">
        <f>"2." &amp;mergeValue(A32)</f>
        <v>2.4</v>
      </c>
      <c r="G32" s="816" t="s">
        <v>493</v>
      </c>
      <c r="H32" s="1110" t="str">
        <f>IF('Перечень тарифов'!R32="","наименование отсутствует","" &amp; 'Перечень тарифов'!R32 &amp; "")</f>
        <v>С наружной сетью горячего водоснабжения, с неизолированными стояками, без полотенцесушителей</v>
      </c>
      <c r="I32" s="817" t="s">
        <v>589</v>
      </c>
      <c r="J32" s="616"/>
      <c r="K32" s="1014"/>
      <c r="L32" s="1014"/>
      <c r="M32" s="1014"/>
      <c r="N32" s="1014"/>
      <c r="O32" s="1014"/>
      <c r="P32" s="1014"/>
      <c r="Q32" s="1014"/>
      <c r="R32" s="1014"/>
      <c r="S32" s="1014"/>
      <c r="T32" s="1014"/>
    </row>
    <row r="33" spans="1:20" s="1008" customFormat="1" ht="56.25">
      <c r="A33" s="1208"/>
      <c r="B33" s="1014"/>
      <c r="C33" s="1014"/>
      <c r="D33" s="1014"/>
      <c r="F33" s="1030" t="str">
        <f>"3." &amp;mergeValue(A33)</f>
        <v>3.4</v>
      </c>
      <c r="G33" s="816" t="s">
        <v>494</v>
      </c>
      <c r="H33"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3" s="817" t="s">
        <v>587</v>
      </c>
      <c r="J33" s="616"/>
      <c r="K33" s="1014"/>
      <c r="L33" s="1014"/>
      <c r="M33" s="1014"/>
      <c r="N33" s="1014"/>
      <c r="O33" s="1014"/>
      <c r="P33" s="1014"/>
      <c r="Q33" s="1014"/>
      <c r="R33" s="1014"/>
      <c r="S33" s="1014"/>
      <c r="T33" s="1014"/>
    </row>
    <row r="34" spans="1:20" s="1008" customFormat="1" ht="22.5">
      <c r="A34" s="1208"/>
      <c r="B34" s="1014"/>
      <c r="C34" s="1014"/>
      <c r="D34" s="1014"/>
      <c r="F34" s="1030" t="str">
        <f>"4."&amp;mergeValue(A34)</f>
        <v>4.4</v>
      </c>
      <c r="G34" s="816" t="s">
        <v>495</v>
      </c>
      <c r="H34" s="1120" t="s">
        <v>457</v>
      </c>
      <c r="I34" s="817"/>
      <c r="J34" s="616"/>
      <c r="K34" s="1014"/>
      <c r="L34" s="1014"/>
      <c r="M34" s="1014"/>
      <c r="N34" s="1014"/>
      <c r="O34" s="1014"/>
      <c r="P34" s="1014"/>
      <c r="Q34" s="1014"/>
      <c r="R34" s="1014"/>
      <c r="S34" s="1014"/>
      <c r="T34" s="1014"/>
    </row>
    <row r="35" spans="1:20" s="1008" customFormat="1" ht="18.75">
      <c r="A35" s="1208"/>
      <c r="B35" s="1208">
        <v>1</v>
      </c>
      <c r="C35" s="1105"/>
      <c r="D35" s="1105"/>
      <c r="F35" s="1030" t="str">
        <f>"4."&amp;mergeValue(A35) &amp;"."&amp;mergeValue(B35)</f>
        <v>4.4.1</v>
      </c>
      <c r="G35" s="831" t="s">
        <v>591</v>
      </c>
      <c r="H35" s="1110" t="str">
        <f>IF(region_name="","",region_name)</f>
        <v>Ленинградская область</v>
      </c>
      <c r="I35" s="817" t="s">
        <v>498</v>
      </c>
      <c r="J35" s="616"/>
      <c r="K35" s="1014"/>
      <c r="L35" s="1014"/>
      <c r="M35" s="1014"/>
      <c r="N35" s="1014"/>
      <c r="O35" s="1014"/>
      <c r="P35" s="1014"/>
      <c r="Q35" s="1014"/>
      <c r="R35" s="1014"/>
      <c r="S35" s="1014"/>
      <c r="T35" s="1014"/>
    </row>
    <row r="36" spans="1:20" s="1008" customFormat="1" ht="22.5">
      <c r="A36" s="1208"/>
      <c r="B36" s="1208"/>
      <c r="C36" s="1208">
        <v>1</v>
      </c>
      <c r="D36" s="1105"/>
      <c r="F36" s="1030" t="str">
        <f>"4."&amp;mergeValue(A36) &amp;"."&amp;mergeValue(B36)&amp;"."&amp;mergeValue(C36)</f>
        <v>4.4.1.1</v>
      </c>
      <c r="G36" s="818" t="s">
        <v>496</v>
      </c>
      <c r="H36" s="1110" t="str">
        <f>IF(Территории!H13="","","" &amp; Территории!H13 &amp; "")</f>
        <v>Гатчинский муниципальный район</v>
      </c>
      <c r="I36" s="817" t="s">
        <v>499</v>
      </c>
      <c r="J36" s="616"/>
      <c r="K36" s="1014"/>
      <c r="L36" s="1014"/>
      <c r="M36" s="1014"/>
      <c r="N36" s="1014"/>
      <c r="O36" s="1014"/>
      <c r="P36" s="1014"/>
      <c r="Q36" s="1014"/>
      <c r="R36" s="1014"/>
      <c r="S36" s="1014"/>
      <c r="T36" s="1014"/>
    </row>
    <row r="37" spans="1:20" s="1008" customFormat="1" ht="18.75">
      <c r="A37" s="1208"/>
      <c r="B37" s="1208"/>
      <c r="C37" s="1208"/>
      <c r="D37" s="1105">
        <v>1</v>
      </c>
      <c r="F37" s="1030" t="str">
        <f>"4."&amp;mergeValue(A37) &amp;"."&amp;mergeValue(B37)&amp;"."&amp;mergeValue(C37)&amp;"."&amp;mergeValue(D37)</f>
        <v>4.4.1.1.1</v>
      </c>
      <c r="G37" s="819" t="s">
        <v>497</v>
      </c>
      <c r="H37" s="1110" t="str">
        <f>IF(Территории!R14="","","" &amp; Территории!R14 &amp; "")</f>
        <v>Вырицкое (41618154)</v>
      </c>
      <c r="I37" s="1209" t="s">
        <v>590</v>
      </c>
      <c r="J37" s="616"/>
      <c r="K37" s="1014"/>
      <c r="L37" s="1014"/>
      <c r="M37" s="1014"/>
      <c r="N37" s="1014"/>
      <c r="O37" s="1014"/>
      <c r="P37" s="1014"/>
      <c r="Q37" s="1014"/>
      <c r="R37" s="1014"/>
      <c r="S37" s="1014"/>
      <c r="T37" s="1014"/>
    </row>
    <row r="38" spans="1:20" s="1008" customFormat="1" ht="18.75">
      <c r="A38" s="1208"/>
      <c r="B38" s="1208"/>
      <c r="C38" s="1208"/>
      <c r="D38" s="1105">
        <v>2</v>
      </c>
      <c r="F38" s="1030" t="str">
        <f>"4."&amp;mergeValue(A38) &amp;"."&amp;mergeValue(B38)&amp;"."&amp;mergeValue(C38)&amp;"."&amp;mergeValue(D38)</f>
        <v>4.4.1.1.2</v>
      </c>
      <c r="G38" s="819" t="s">
        <v>497</v>
      </c>
      <c r="H38" s="1110" t="str">
        <f>IF(Территории!R15="","","" &amp; Территории!R15 &amp; "")</f>
        <v>Большеколпанское (41618408)</v>
      </c>
      <c r="I38" s="1209"/>
      <c r="J38" s="616"/>
      <c r="K38" s="1014"/>
      <c r="L38" s="1014"/>
      <c r="M38" s="1014"/>
      <c r="N38" s="1014"/>
      <c r="O38" s="1014"/>
      <c r="P38" s="1014"/>
      <c r="Q38" s="1014"/>
      <c r="R38" s="1014"/>
      <c r="S38" s="1014"/>
      <c r="T38" s="1014"/>
    </row>
    <row r="39" spans="1:20" s="1008" customFormat="1" ht="18.75">
      <c r="A39" s="1208"/>
      <c r="B39" s="1208"/>
      <c r="C39" s="1208"/>
      <c r="D39" s="1105">
        <v>3</v>
      </c>
      <c r="F39" s="1030" t="str">
        <f>"4."&amp;mergeValue(A39) &amp;"."&amp;mergeValue(B39)&amp;"."&amp;mergeValue(C39)&amp;"."&amp;mergeValue(D39)</f>
        <v>4.4.1.1.3</v>
      </c>
      <c r="G39" s="819" t="s">
        <v>497</v>
      </c>
      <c r="H39" s="1110" t="str">
        <f>IF(Территории!R16="","","" &amp; Территории!R16 &amp; "")</f>
        <v>Пудомягское (41618404)</v>
      </c>
      <c r="I39" s="1209"/>
      <c r="J39" s="616"/>
      <c r="K39" s="1014"/>
      <c r="L39" s="1014"/>
      <c r="M39" s="1014"/>
      <c r="N39" s="1014"/>
      <c r="O39" s="1014"/>
      <c r="P39" s="1014"/>
      <c r="Q39" s="1014"/>
      <c r="R39" s="1014"/>
      <c r="S39" s="1014"/>
      <c r="T39" s="1014"/>
    </row>
    <row r="40" spans="1:20" s="1008" customFormat="1" ht="45">
      <c r="A40" s="1208">
        <v>5</v>
      </c>
      <c r="B40" s="1014"/>
      <c r="C40" s="1014"/>
      <c r="D40" s="1014"/>
      <c r="F40" s="1030" t="str">
        <f>"2." &amp;mergeValue(A40)</f>
        <v>2.5</v>
      </c>
      <c r="G40" s="816" t="s">
        <v>493</v>
      </c>
      <c r="H40" s="1110" t="str">
        <f>IF('Перечень тарифов'!R34="","наименование отсутствует","" &amp; 'Перечень тарифов'!R34 &amp; "")</f>
        <v>Без наружной сети горячего водоснабжения, с изолированными стояками, с полотенцесушителями</v>
      </c>
      <c r="I40" s="817" t="s">
        <v>589</v>
      </c>
      <c r="J40" s="616"/>
      <c r="K40" s="1014"/>
      <c r="L40" s="1014"/>
      <c r="M40" s="1014"/>
      <c r="N40" s="1014"/>
      <c r="O40" s="1014"/>
      <c r="P40" s="1014"/>
      <c r="Q40" s="1014"/>
      <c r="R40" s="1014"/>
      <c r="S40" s="1014"/>
      <c r="T40" s="1014"/>
    </row>
    <row r="41" spans="1:20" s="1008" customFormat="1" ht="56.25">
      <c r="A41" s="1208"/>
      <c r="B41" s="1014"/>
      <c r="C41" s="1014"/>
      <c r="D41" s="1014"/>
      <c r="F41" s="1030" t="str">
        <f>"3." &amp;mergeValue(A41)</f>
        <v>3.5</v>
      </c>
      <c r="G41" s="816" t="s">
        <v>494</v>
      </c>
      <c r="H41"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1" s="817" t="s">
        <v>587</v>
      </c>
      <c r="J41" s="616"/>
      <c r="K41" s="1014"/>
      <c r="L41" s="1014"/>
      <c r="M41" s="1014"/>
      <c r="N41" s="1014"/>
      <c r="O41" s="1014"/>
      <c r="P41" s="1014"/>
      <c r="Q41" s="1014"/>
      <c r="R41" s="1014"/>
      <c r="S41" s="1014"/>
      <c r="T41" s="1014"/>
    </row>
    <row r="42" spans="1:20" s="1008" customFormat="1" ht="22.5">
      <c r="A42" s="1208"/>
      <c r="B42" s="1014"/>
      <c r="C42" s="1014"/>
      <c r="D42" s="1014"/>
      <c r="F42" s="1030" t="str">
        <f>"4."&amp;mergeValue(A42)</f>
        <v>4.5</v>
      </c>
      <c r="G42" s="816" t="s">
        <v>495</v>
      </c>
      <c r="H42" s="1120" t="s">
        <v>457</v>
      </c>
      <c r="I42" s="817"/>
      <c r="J42" s="616"/>
      <c r="K42" s="1014"/>
      <c r="L42" s="1014"/>
      <c r="M42" s="1014"/>
      <c r="N42" s="1014"/>
      <c r="O42" s="1014"/>
      <c r="P42" s="1014"/>
      <c r="Q42" s="1014"/>
      <c r="R42" s="1014"/>
      <c r="S42" s="1014"/>
      <c r="T42" s="1014"/>
    </row>
    <row r="43" spans="1:20" s="1008" customFormat="1" ht="18.75">
      <c r="A43" s="1208"/>
      <c r="B43" s="1208">
        <v>1</v>
      </c>
      <c r="C43" s="1105"/>
      <c r="D43" s="1105"/>
      <c r="F43" s="1030" t="str">
        <f>"4."&amp;mergeValue(A43) &amp;"."&amp;mergeValue(B43)</f>
        <v>4.5.1</v>
      </c>
      <c r="G43" s="831" t="s">
        <v>591</v>
      </c>
      <c r="H43" s="1110" t="str">
        <f>IF(region_name="","",region_name)</f>
        <v>Ленинградская область</v>
      </c>
      <c r="I43" s="817" t="s">
        <v>498</v>
      </c>
      <c r="J43" s="616"/>
      <c r="K43" s="1014"/>
      <c r="L43" s="1014"/>
      <c r="M43" s="1014"/>
      <c r="N43" s="1014"/>
      <c r="O43" s="1014"/>
      <c r="P43" s="1014"/>
      <c r="Q43" s="1014"/>
      <c r="R43" s="1014"/>
      <c r="S43" s="1014"/>
      <c r="T43" s="1014"/>
    </row>
    <row r="44" spans="1:20" s="1008" customFormat="1" ht="22.5">
      <c r="A44" s="1208"/>
      <c r="B44" s="1208"/>
      <c r="C44" s="1208">
        <v>1</v>
      </c>
      <c r="D44" s="1105"/>
      <c r="F44" s="1030" t="str">
        <f>"4."&amp;mergeValue(A44) &amp;"."&amp;mergeValue(B44)&amp;"."&amp;mergeValue(C44)</f>
        <v>4.5.1.1</v>
      </c>
      <c r="G44" s="818" t="s">
        <v>496</v>
      </c>
      <c r="H44" s="1110" t="str">
        <f>IF(Территории!H13="","","" &amp; Территории!H13 &amp; "")</f>
        <v>Гатчинский муниципальный район</v>
      </c>
      <c r="I44" s="817" t="s">
        <v>499</v>
      </c>
      <c r="J44" s="616"/>
      <c r="K44" s="1014"/>
      <c r="L44" s="1014"/>
      <c r="M44" s="1014"/>
      <c r="N44" s="1014"/>
      <c r="O44" s="1014"/>
      <c r="P44" s="1014"/>
      <c r="Q44" s="1014"/>
      <c r="R44" s="1014"/>
      <c r="S44" s="1014"/>
      <c r="T44" s="1014"/>
    </row>
    <row r="45" spans="1:20" s="1008" customFormat="1" ht="18.75">
      <c r="A45" s="1208"/>
      <c r="B45" s="1208"/>
      <c r="C45" s="1208"/>
      <c r="D45" s="1105">
        <v>1</v>
      </c>
      <c r="F45" s="1030" t="str">
        <f>"4."&amp;mergeValue(A45) &amp;"."&amp;mergeValue(B45)&amp;"."&amp;mergeValue(C45)&amp;"."&amp;mergeValue(D45)</f>
        <v>4.5.1.1.1</v>
      </c>
      <c r="G45" s="819" t="s">
        <v>497</v>
      </c>
      <c r="H45" s="1110" t="str">
        <f>IF(Территории!R14="","","" &amp; Территории!R14 &amp; "")</f>
        <v>Вырицкое (41618154)</v>
      </c>
      <c r="I45" s="1209" t="s">
        <v>590</v>
      </c>
      <c r="J45" s="616"/>
      <c r="K45" s="1014"/>
      <c r="L45" s="1014"/>
      <c r="M45" s="1014"/>
      <c r="N45" s="1014"/>
      <c r="O45" s="1014"/>
      <c r="P45" s="1014"/>
      <c r="Q45" s="1014"/>
      <c r="R45" s="1014"/>
      <c r="S45" s="1014"/>
      <c r="T45" s="1014"/>
    </row>
    <row r="46" spans="1:20" s="1008" customFormat="1" ht="18.75">
      <c r="A46" s="1208"/>
      <c r="B46" s="1208"/>
      <c r="C46" s="1208"/>
      <c r="D46" s="1105">
        <v>2</v>
      </c>
      <c r="F46" s="1030" t="str">
        <f>"4."&amp;mergeValue(A46) &amp;"."&amp;mergeValue(B46)&amp;"."&amp;mergeValue(C46)&amp;"."&amp;mergeValue(D46)</f>
        <v>4.5.1.1.2</v>
      </c>
      <c r="G46" s="819" t="s">
        <v>497</v>
      </c>
      <c r="H46" s="1110" t="str">
        <f>IF(Территории!R15="","","" &amp; Территории!R15 &amp; "")</f>
        <v>Большеколпанское (41618408)</v>
      </c>
      <c r="I46" s="1209"/>
      <c r="J46" s="616"/>
      <c r="K46" s="1014"/>
      <c r="L46" s="1014"/>
      <c r="M46" s="1014"/>
      <c r="N46" s="1014"/>
      <c r="O46" s="1014"/>
      <c r="P46" s="1014"/>
      <c r="Q46" s="1014"/>
      <c r="R46" s="1014"/>
      <c r="S46" s="1014"/>
      <c r="T46" s="1014"/>
    </row>
    <row r="47" spans="1:20" s="1008" customFormat="1" ht="18.75">
      <c r="A47" s="1208"/>
      <c r="B47" s="1208"/>
      <c r="C47" s="1208"/>
      <c r="D47" s="1105">
        <v>3</v>
      </c>
      <c r="F47" s="1030" t="str">
        <f>"4."&amp;mergeValue(A47) &amp;"."&amp;mergeValue(B47)&amp;"."&amp;mergeValue(C47)&amp;"."&amp;mergeValue(D47)</f>
        <v>4.5.1.1.3</v>
      </c>
      <c r="G47" s="819" t="s">
        <v>497</v>
      </c>
      <c r="H47" s="1110" t="str">
        <f>IF(Территории!R16="","","" &amp; Территории!R16 &amp; "")</f>
        <v>Пудомягское (41618404)</v>
      </c>
      <c r="I47" s="1209"/>
      <c r="J47" s="616"/>
      <c r="K47" s="1014"/>
      <c r="L47" s="1014"/>
      <c r="M47" s="1014"/>
      <c r="N47" s="1014"/>
      <c r="O47" s="1014"/>
      <c r="P47" s="1014"/>
      <c r="Q47" s="1014"/>
      <c r="R47" s="1014"/>
      <c r="S47" s="1014"/>
      <c r="T47" s="1014"/>
    </row>
    <row r="48" spans="1:20" s="1008" customFormat="1" ht="45">
      <c r="A48" s="1208">
        <v>6</v>
      </c>
      <c r="B48" s="1014"/>
      <c r="C48" s="1014"/>
      <c r="D48" s="1014"/>
      <c r="F48" s="1030" t="str">
        <f>"2." &amp;mergeValue(A48)</f>
        <v>2.6</v>
      </c>
      <c r="G48" s="816" t="s">
        <v>493</v>
      </c>
      <c r="H48" s="1110" t="str">
        <f>IF('Перечень тарифов'!R36="","наименование отсутствует","" &amp; 'Перечень тарифов'!R36 &amp; "")</f>
        <v>Без наружной сети горячего водоснабжения, с изолированными стояками, без полотенцесушителей</v>
      </c>
      <c r="I48" s="817" t="s">
        <v>589</v>
      </c>
      <c r="J48" s="616"/>
      <c r="K48" s="1014"/>
      <c r="L48" s="1014"/>
      <c r="M48" s="1014"/>
      <c r="N48" s="1014"/>
      <c r="O48" s="1014"/>
      <c r="P48" s="1014"/>
      <c r="Q48" s="1014"/>
      <c r="R48" s="1014"/>
      <c r="S48" s="1014"/>
      <c r="T48" s="1014"/>
    </row>
    <row r="49" spans="1:20" s="1008" customFormat="1" ht="56.25">
      <c r="A49" s="1208"/>
      <c r="B49" s="1014"/>
      <c r="C49" s="1014"/>
      <c r="D49" s="1014"/>
      <c r="F49" s="1030" t="str">
        <f>"3." &amp;mergeValue(A49)</f>
        <v>3.6</v>
      </c>
      <c r="G49" s="816" t="s">
        <v>494</v>
      </c>
      <c r="H49"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9" s="817" t="s">
        <v>587</v>
      </c>
      <c r="J49" s="616"/>
      <c r="K49" s="1014"/>
      <c r="L49" s="1014"/>
      <c r="M49" s="1014"/>
      <c r="N49" s="1014"/>
      <c r="O49" s="1014"/>
      <c r="P49" s="1014"/>
      <c r="Q49" s="1014"/>
      <c r="R49" s="1014"/>
      <c r="S49" s="1014"/>
      <c r="T49" s="1014"/>
    </row>
    <row r="50" spans="1:20" s="1008" customFormat="1" ht="22.5">
      <c r="A50" s="1208"/>
      <c r="B50" s="1014"/>
      <c r="C50" s="1014"/>
      <c r="D50" s="1014"/>
      <c r="F50" s="1030" t="str">
        <f>"4."&amp;mergeValue(A50)</f>
        <v>4.6</v>
      </c>
      <c r="G50" s="816" t="s">
        <v>495</v>
      </c>
      <c r="H50" s="1120" t="s">
        <v>457</v>
      </c>
      <c r="I50" s="817"/>
      <c r="J50" s="616"/>
      <c r="K50" s="1014"/>
      <c r="L50" s="1014"/>
      <c r="M50" s="1014"/>
      <c r="N50" s="1014"/>
      <c r="O50" s="1014"/>
      <c r="P50" s="1014"/>
      <c r="Q50" s="1014"/>
      <c r="R50" s="1014"/>
      <c r="S50" s="1014"/>
      <c r="T50" s="1014"/>
    </row>
    <row r="51" spans="1:20" s="1008" customFormat="1" ht="18.75">
      <c r="A51" s="1208"/>
      <c r="B51" s="1208">
        <v>1</v>
      </c>
      <c r="C51" s="1105"/>
      <c r="D51" s="1105"/>
      <c r="F51" s="1030" t="str">
        <f>"4."&amp;mergeValue(A51) &amp;"."&amp;mergeValue(B51)</f>
        <v>4.6.1</v>
      </c>
      <c r="G51" s="831" t="s">
        <v>591</v>
      </c>
      <c r="H51" s="1110" t="str">
        <f>IF(region_name="","",region_name)</f>
        <v>Ленинградская область</v>
      </c>
      <c r="I51" s="817" t="s">
        <v>498</v>
      </c>
      <c r="J51" s="616"/>
      <c r="K51" s="1014"/>
      <c r="L51" s="1014"/>
      <c r="M51" s="1014"/>
      <c r="N51" s="1014"/>
      <c r="O51" s="1014"/>
      <c r="P51" s="1014"/>
      <c r="Q51" s="1014"/>
      <c r="R51" s="1014"/>
      <c r="S51" s="1014"/>
      <c r="T51" s="1014"/>
    </row>
    <row r="52" spans="1:20" s="1008" customFormat="1" ht="22.5">
      <c r="A52" s="1208"/>
      <c r="B52" s="1208"/>
      <c r="C52" s="1208">
        <v>1</v>
      </c>
      <c r="D52" s="1105"/>
      <c r="F52" s="1030" t="str">
        <f>"4."&amp;mergeValue(A52) &amp;"."&amp;mergeValue(B52)&amp;"."&amp;mergeValue(C52)</f>
        <v>4.6.1.1</v>
      </c>
      <c r="G52" s="818" t="s">
        <v>496</v>
      </c>
      <c r="H52" s="1110" t="str">
        <f>IF(Территории!H13="","","" &amp; Территории!H13 &amp; "")</f>
        <v>Гатчинский муниципальный район</v>
      </c>
      <c r="I52" s="817" t="s">
        <v>499</v>
      </c>
      <c r="J52" s="616"/>
      <c r="K52" s="1014"/>
      <c r="L52" s="1014"/>
      <c r="M52" s="1014"/>
      <c r="N52" s="1014"/>
      <c r="O52" s="1014"/>
      <c r="P52" s="1014"/>
      <c r="Q52" s="1014"/>
      <c r="R52" s="1014"/>
      <c r="S52" s="1014"/>
      <c r="T52" s="1014"/>
    </row>
    <row r="53" spans="1:20" s="1008" customFormat="1" ht="18.75">
      <c r="A53" s="1208"/>
      <c r="B53" s="1208"/>
      <c r="C53" s="1208"/>
      <c r="D53" s="1105">
        <v>1</v>
      </c>
      <c r="F53" s="1030" t="str">
        <f>"4."&amp;mergeValue(A53) &amp;"."&amp;mergeValue(B53)&amp;"."&amp;mergeValue(C53)&amp;"."&amp;mergeValue(D53)</f>
        <v>4.6.1.1.1</v>
      </c>
      <c r="G53" s="819" t="s">
        <v>497</v>
      </c>
      <c r="H53" s="1110" t="str">
        <f>IF(Территории!R14="","","" &amp; Территории!R14 &amp; "")</f>
        <v>Вырицкое (41618154)</v>
      </c>
      <c r="I53" s="1209" t="s">
        <v>590</v>
      </c>
      <c r="J53" s="616"/>
      <c r="K53" s="1014"/>
      <c r="L53" s="1014"/>
      <c r="M53" s="1014"/>
      <c r="N53" s="1014"/>
      <c r="O53" s="1014"/>
      <c r="P53" s="1014"/>
      <c r="Q53" s="1014"/>
      <c r="R53" s="1014"/>
      <c r="S53" s="1014"/>
      <c r="T53" s="1014"/>
    </row>
    <row r="54" spans="1:20" s="1008" customFormat="1" ht="18.75">
      <c r="A54" s="1208"/>
      <c r="B54" s="1208"/>
      <c r="C54" s="1208"/>
      <c r="D54" s="1105">
        <v>2</v>
      </c>
      <c r="F54" s="1030" t="str">
        <f>"4."&amp;mergeValue(A54) &amp;"."&amp;mergeValue(B54)&amp;"."&amp;mergeValue(C54)&amp;"."&amp;mergeValue(D54)</f>
        <v>4.6.1.1.2</v>
      </c>
      <c r="G54" s="819" t="s">
        <v>497</v>
      </c>
      <c r="H54" s="1110" t="str">
        <f>IF(Территории!R15="","","" &amp; Территории!R15 &amp; "")</f>
        <v>Большеколпанское (41618408)</v>
      </c>
      <c r="I54" s="1209"/>
      <c r="J54" s="616"/>
      <c r="K54" s="1014"/>
      <c r="L54" s="1014"/>
      <c r="M54" s="1014"/>
      <c r="N54" s="1014"/>
      <c r="O54" s="1014"/>
      <c r="P54" s="1014"/>
      <c r="Q54" s="1014"/>
      <c r="R54" s="1014"/>
      <c r="S54" s="1014"/>
      <c r="T54" s="1014"/>
    </row>
    <row r="55" spans="1:20" s="1008" customFormat="1" ht="18.75">
      <c r="A55" s="1208"/>
      <c r="B55" s="1208"/>
      <c r="C55" s="1208"/>
      <c r="D55" s="1105">
        <v>3</v>
      </c>
      <c r="F55" s="1030" t="str">
        <f>"4."&amp;mergeValue(A55) &amp;"."&amp;mergeValue(B55)&amp;"."&amp;mergeValue(C55)&amp;"."&amp;mergeValue(D55)</f>
        <v>4.6.1.1.3</v>
      </c>
      <c r="G55" s="819" t="s">
        <v>497</v>
      </c>
      <c r="H55" s="1110" t="str">
        <f>IF(Территории!R16="","","" &amp; Территории!R16 &amp; "")</f>
        <v>Пудомягское (41618404)</v>
      </c>
      <c r="I55" s="1209"/>
      <c r="J55" s="616"/>
      <c r="K55" s="1014"/>
      <c r="L55" s="1014"/>
      <c r="M55" s="1014"/>
      <c r="N55" s="1014"/>
      <c r="O55" s="1014"/>
      <c r="P55" s="1014"/>
      <c r="Q55" s="1014"/>
      <c r="R55" s="1014"/>
      <c r="S55" s="1014"/>
      <c r="T55" s="1014"/>
    </row>
    <row r="56" spans="1:20" s="1008" customFormat="1" ht="45">
      <c r="A56" s="1208">
        <v>7</v>
      </c>
      <c r="B56" s="1014"/>
      <c r="C56" s="1014"/>
      <c r="D56" s="1014"/>
      <c r="F56" s="1030" t="str">
        <f>"2." &amp;mergeValue(A56)</f>
        <v>2.7</v>
      </c>
      <c r="G56" s="816" t="s">
        <v>493</v>
      </c>
      <c r="H56" s="1110" t="str">
        <f>IF('Перечень тарифов'!R38="","наименование отсутствует","" &amp; 'Перечень тарифов'!R38 &amp; "")</f>
        <v>Без наружной сети горячего водоснабжения, с неизолированными стояками, с полотенцесушителями</v>
      </c>
      <c r="I56" s="817" t="s">
        <v>589</v>
      </c>
      <c r="J56" s="616"/>
      <c r="K56" s="1014"/>
      <c r="L56" s="1014"/>
      <c r="M56" s="1014"/>
      <c r="N56" s="1014"/>
      <c r="O56" s="1014"/>
      <c r="P56" s="1014"/>
      <c r="Q56" s="1014"/>
      <c r="R56" s="1014"/>
      <c r="S56" s="1014"/>
      <c r="T56" s="1014"/>
    </row>
    <row r="57" spans="1:20" s="1008" customFormat="1" ht="56.25">
      <c r="A57" s="1208"/>
      <c r="B57" s="1014"/>
      <c r="C57" s="1014"/>
      <c r="D57" s="1014"/>
      <c r="F57" s="1030" t="str">
        <f>"3." &amp;mergeValue(A57)</f>
        <v>3.7</v>
      </c>
      <c r="G57" s="816" t="s">
        <v>494</v>
      </c>
      <c r="H5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7" s="817" t="s">
        <v>587</v>
      </c>
      <c r="J57" s="616"/>
      <c r="K57" s="1014"/>
      <c r="L57" s="1014"/>
      <c r="M57" s="1014"/>
      <c r="N57" s="1014"/>
      <c r="O57" s="1014"/>
      <c r="P57" s="1014"/>
      <c r="Q57" s="1014"/>
      <c r="R57" s="1014"/>
      <c r="S57" s="1014"/>
      <c r="T57" s="1014"/>
    </row>
    <row r="58" spans="1:20" s="1008" customFormat="1" ht="22.5">
      <c r="A58" s="1208"/>
      <c r="B58" s="1014"/>
      <c r="C58" s="1014"/>
      <c r="D58" s="1014"/>
      <c r="F58" s="1030" t="str">
        <f>"4."&amp;mergeValue(A58)</f>
        <v>4.7</v>
      </c>
      <c r="G58" s="816" t="s">
        <v>495</v>
      </c>
      <c r="H58" s="1120" t="s">
        <v>457</v>
      </c>
      <c r="I58" s="817"/>
      <c r="J58" s="616"/>
      <c r="K58" s="1014"/>
      <c r="L58" s="1014"/>
      <c r="M58" s="1014"/>
      <c r="N58" s="1014"/>
      <c r="O58" s="1014"/>
      <c r="P58" s="1014"/>
      <c r="Q58" s="1014"/>
      <c r="R58" s="1014"/>
      <c r="S58" s="1014"/>
      <c r="T58" s="1014"/>
    </row>
    <row r="59" spans="1:20" s="1008" customFormat="1" ht="18.75">
      <c r="A59" s="1208"/>
      <c r="B59" s="1208">
        <v>1</v>
      </c>
      <c r="C59" s="1105"/>
      <c r="D59" s="1105"/>
      <c r="F59" s="1030" t="str">
        <f>"4."&amp;mergeValue(A59) &amp;"."&amp;mergeValue(B59)</f>
        <v>4.7.1</v>
      </c>
      <c r="G59" s="831" t="s">
        <v>591</v>
      </c>
      <c r="H59" s="1110" t="str">
        <f>IF(region_name="","",region_name)</f>
        <v>Ленинградская область</v>
      </c>
      <c r="I59" s="817" t="s">
        <v>498</v>
      </c>
      <c r="J59" s="616"/>
      <c r="K59" s="1014"/>
      <c r="L59" s="1014"/>
      <c r="M59" s="1014"/>
      <c r="N59" s="1014"/>
      <c r="O59" s="1014"/>
      <c r="P59" s="1014"/>
      <c r="Q59" s="1014"/>
      <c r="R59" s="1014"/>
      <c r="S59" s="1014"/>
      <c r="T59" s="1014"/>
    </row>
    <row r="60" spans="1:20" s="1008" customFormat="1" ht="22.5">
      <c r="A60" s="1208"/>
      <c r="B60" s="1208"/>
      <c r="C60" s="1208">
        <v>1</v>
      </c>
      <c r="D60" s="1105"/>
      <c r="F60" s="1030" t="str">
        <f>"4."&amp;mergeValue(A60) &amp;"."&amp;mergeValue(B60)&amp;"."&amp;mergeValue(C60)</f>
        <v>4.7.1.1</v>
      </c>
      <c r="G60" s="818" t="s">
        <v>496</v>
      </c>
      <c r="H60" s="1110" t="str">
        <f>IF(Территории!H13="","","" &amp; Территории!H13 &amp; "")</f>
        <v>Гатчинский муниципальный район</v>
      </c>
      <c r="I60" s="817" t="s">
        <v>499</v>
      </c>
      <c r="J60" s="616"/>
      <c r="K60" s="1014"/>
      <c r="L60" s="1014"/>
      <c r="M60" s="1014"/>
      <c r="N60" s="1014"/>
      <c r="O60" s="1014"/>
      <c r="P60" s="1014"/>
      <c r="Q60" s="1014"/>
      <c r="R60" s="1014"/>
      <c r="S60" s="1014"/>
      <c r="T60" s="1014"/>
    </row>
    <row r="61" spans="1:20" s="1008" customFormat="1" ht="18.75">
      <c r="A61" s="1208"/>
      <c r="B61" s="1208"/>
      <c r="C61" s="1208"/>
      <c r="D61" s="1105">
        <v>1</v>
      </c>
      <c r="F61" s="1030" t="str">
        <f>"4."&amp;mergeValue(A61) &amp;"."&amp;mergeValue(B61)&amp;"."&amp;mergeValue(C61)&amp;"."&amp;mergeValue(D61)</f>
        <v>4.7.1.1.1</v>
      </c>
      <c r="G61" s="819" t="s">
        <v>497</v>
      </c>
      <c r="H61" s="1110" t="str">
        <f>IF(Территории!R14="","","" &amp; Территории!R14 &amp; "")</f>
        <v>Вырицкое (41618154)</v>
      </c>
      <c r="I61" s="1209" t="s">
        <v>590</v>
      </c>
      <c r="J61" s="616"/>
      <c r="K61" s="1014"/>
      <c r="L61" s="1014"/>
      <c r="M61" s="1014"/>
      <c r="N61" s="1014"/>
      <c r="O61" s="1014"/>
      <c r="P61" s="1014"/>
      <c r="Q61" s="1014"/>
      <c r="R61" s="1014"/>
      <c r="S61" s="1014"/>
      <c r="T61" s="1014"/>
    </row>
    <row r="62" spans="1:20" s="1008" customFormat="1" ht="18.75">
      <c r="A62" s="1208"/>
      <c r="B62" s="1208"/>
      <c r="C62" s="1208"/>
      <c r="D62" s="1105">
        <v>2</v>
      </c>
      <c r="F62" s="1030" t="str">
        <f>"4."&amp;mergeValue(A62) &amp;"."&amp;mergeValue(B62)&amp;"."&amp;mergeValue(C62)&amp;"."&amp;mergeValue(D62)</f>
        <v>4.7.1.1.2</v>
      </c>
      <c r="G62" s="819" t="s">
        <v>497</v>
      </c>
      <c r="H62" s="1110" t="str">
        <f>IF(Территории!R15="","","" &amp; Территории!R15 &amp; "")</f>
        <v>Большеколпанское (41618408)</v>
      </c>
      <c r="I62" s="1209"/>
      <c r="J62" s="616"/>
      <c r="K62" s="1014"/>
      <c r="L62" s="1014"/>
      <c r="M62" s="1014"/>
      <c r="N62" s="1014"/>
      <c r="O62" s="1014"/>
      <c r="P62" s="1014"/>
      <c r="Q62" s="1014"/>
      <c r="R62" s="1014"/>
      <c r="S62" s="1014"/>
      <c r="T62" s="1014"/>
    </row>
    <row r="63" spans="1:20" s="1008" customFormat="1" ht="18.75">
      <c r="A63" s="1208"/>
      <c r="B63" s="1208"/>
      <c r="C63" s="1208"/>
      <c r="D63" s="1105">
        <v>3</v>
      </c>
      <c r="F63" s="1030" t="str">
        <f>"4."&amp;mergeValue(A63) &amp;"."&amp;mergeValue(B63)&amp;"."&amp;mergeValue(C63)&amp;"."&amp;mergeValue(D63)</f>
        <v>4.7.1.1.3</v>
      </c>
      <c r="G63" s="819" t="s">
        <v>497</v>
      </c>
      <c r="H63" s="1110" t="str">
        <f>IF(Территории!R16="","","" &amp; Территории!R16 &amp; "")</f>
        <v>Пудомягское (41618404)</v>
      </c>
      <c r="I63" s="1209"/>
      <c r="J63" s="616"/>
      <c r="K63" s="1014"/>
      <c r="L63" s="1014"/>
      <c r="M63" s="1014"/>
      <c r="N63" s="1014"/>
      <c r="O63" s="1014"/>
      <c r="P63" s="1014"/>
      <c r="Q63" s="1014"/>
      <c r="R63" s="1014"/>
      <c r="S63" s="1014"/>
      <c r="T63" s="1014"/>
    </row>
    <row r="64" spans="1:20" s="1008" customFormat="1" ht="45">
      <c r="A64" s="1208">
        <v>8</v>
      </c>
      <c r="B64" s="1014"/>
      <c r="C64" s="1014"/>
      <c r="D64" s="1014"/>
      <c r="F64" s="1030" t="str">
        <f>"2." &amp;mergeValue(A64)</f>
        <v>2.8</v>
      </c>
      <c r="G64" s="816" t="s">
        <v>493</v>
      </c>
      <c r="H64" s="1110" t="str">
        <f>IF('Перечень тарифов'!R40="","наименование отсутствует","" &amp; 'Перечень тарифов'!R40 &amp; "")</f>
        <v>Без наружной сети горячего водоснабжения, с неизолированными стояками, без полотенцесушителей</v>
      </c>
      <c r="I64" s="817" t="s">
        <v>589</v>
      </c>
      <c r="J64" s="616"/>
      <c r="K64" s="1014"/>
      <c r="L64" s="1014"/>
      <c r="M64" s="1014"/>
      <c r="N64" s="1014"/>
      <c r="O64" s="1014"/>
      <c r="P64" s="1014"/>
      <c r="Q64" s="1014"/>
      <c r="R64" s="1014"/>
      <c r="S64" s="1014"/>
      <c r="T64" s="1014"/>
    </row>
    <row r="65" spans="1:20" s="1008" customFormat="1" ht="56.25">
      <c r="A65" s="1208"/>
      <c r="B65" s="1014"/>
      <c r="C65" s="1014"/>
      <c r="D65" s="1014"/>
      <c r="F65" s="1030" t="str">
        <f>"3." &amp;mergeValue(A65)</f>
        <v>3.8</v>
      </c>
      <c r="G65" s="816" t="s">
        <v>494</v>
      </c>
      <c r="H6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65" s="817" t="s">
        <v>587</v>
      </c>
      <c r="J65" s="616"/>
      <c r="K65" s="1014"/>
      <c r="L65" s="1014"/>
      <c r="M65" s="1014"/>
      <c r="N65" s="1014"/>
      <c r="O65" s="1014"/>
      <c r="P65" s="1014"/>
      <c r="Q65" s="1014"/>
      <c r="R65" s="1014"/>
      <c r="S65" s="1014"/>
      <c r="T65" s="1014"/>
    </row>
    <row r="66" spans="1:20" s="1008" customFormat="1" ht="22.5">
      <c r="A66" s="1208"/>
      <c r="B66" s="1014"/>
      <c r="C66" s="1014"/>
      <c r="D66" s="1014"/>
      <c r="F66" s="1030" t="str">
        <f>"4."&amp;mergeValue(A66)</f>
        <v>4.8</v>
      </c>
      <c r="G66" s="816" t="s">
        <v>495</v>
      </c>
      <c r="H66" s="1120" t="s">
        <v>457</v>
      </c>
      <c r="I66" s="817"/>
      <c r="J66" s="616"/>
      <c r="K66" s="1014"/>
      <c r="L66" s="1014"/>
      <c r="M66" s="1014"/>
      <c r="N66" s="1014"/>
      <c r="O66" s="1014"/>
      <c r="P66" s="1014"/>
      <c r="Q66" s="1014"/>
      <c r="R66" s="1014"/>
      <c r="S66" s="1014"/>
      <c r="T66" s="1014"/>
    </row>
    <row r="67" spans="1:20" s="1008" customFormat="1" ht="18.75">
      <c r="A67" s="1208"/>
      <c r="B67" s="1208">
        <v>1</v>
      </c>
      <c r="C67" s="1105"/>
      <c r="D67" s="1105"/>
      <c r="F67" s="1030" t="str">
        <f>"4."&amp;mergeValue(A67) &amp;"."&amp;mergeValue(B67)</f>
        <v>4.8.1</v>
      </c>
      <c r="G67" s="831" t="s">
        <v>591</v>
      </c>
      <c r="H67" s="1110" t="str">
        <f>IF(region_name="","",region_name)</f>
        <v>Ленинградская область</v>
      </c>
      <c r="I67" s="817" t="s">
        <v>498</v>
      </c>
      <c r="J67" s="616"/>
      <c r="K67" s="1014"/>
      <c r="L67" s="1014"/>
      <c r="M67" s="1014"/>
      <c r="N67" s="1014"/>
      <c r="O67" s="1014"/>
      <c r="P67" s="1014"/>
      <c r="Q67" s="1014"/>
      <c r="R67" s="1014"/>
      <c r="S67" s="1014"/>
      <c r="T67" s="1014"/>
    </row>
    <row r="68" spans="1:20" s="1008" customFormat="1" ht="22.5">
      <c r="A68" s="1208"/>
      <c r="B68" s="1208"/>
      <c r="C68" s="1208">
        <v>1</v>
      </c>
      <c r="D68" s="1105"/>
      <c r="F68" s="1030" t="str">
        <f>"4."&amp;mergeValue(A68) &amp;"."&amp;mergeValue(B68)&amp;"."&amp;mergeValue(C68)</f>
        <v>4.8.1.1</v>
      </c>
      <c r="G68" s="818" t="s">
        <v>496</v>
      </c>
      <c r="H68" s="1110" t="str">
        <f>IF(Территории!H13="","","" &amp; Территории!H13 &amp; "")</f>
        <v>Гатчинский муниципальный район</v>
      </c>
      <c r="I68" s="817" t="s">
        <v>499</v>
      </c>
      <c r="J68" s="616"/>
      <c r="K68" s="1014"/>
      <c r="L68" s="1014"/>
      <c r="M68" s="1014"/>
      <c r="N68" s="1014"/>
      <c r="O68" s="1014"/>
      <c r="P68" s="1014"/>
      <c r="Q68" s="1014"/>
      <c r="R68" s="1014"/>
      <c r="S68" s="1014"/>
      <c r="T68" s="1014"/>
    </row>
    <row r="69" spans="1:20" s="1008" customFormat="1" ht="18.75">
      <c r="A69" s="1208"/>
      <c r="B69" s="1208"/>
      <c r="C69" s="1208"/>
      <c r="D69" s="1105">
        <v>1</v>
      </c>
      <c r="F69" s="1030" t="str">
        <f>"4."&amp;mergeValue(A69) &amp;"."&amp;mergeValue(B69)&amp;"."&amp;mergeValue(C69)&amp;"."&amp;mergeValue(D69)</f>
        <v>4.8.1.1.1</v>
      </c>
      <c r="G69" s="819" t="s">
        <v>497</v>
      </c>
      <c r="H69" s="1110" t="str">
        <f>IF(Территории!R14="","","" &amp; Территории!R14 &amp; "")</f>
        <v>Вырицкое (41618154)</v>
      </c>
      <c r="I69" s="1209" t="s">
        <v>590</v>
      </c>
      <c r="J69" s="616"/>
      <c r="K69" s="1014"/>
      <c r="L69" s="1014"/>
      <c r="M69" s="1014"/>
      <c r="N69" s="1014"/>
      <c r="O69" s="1014"/>
      <c r="P69" s="1014"/>
      <c r="Q69" s="1014"/>
      <c r="R69" s="1014"/>
      <c r="S69" s="1014"/>
      <c r="T69" s="1014"/>
    </row>
    <row r="70" spans="1:20" s="1008" customFormat="1" ht="18.75">
      <c r="A70" s="1208"/>
      <c r="B70" s="1208"/>
      <c r="C70" s="1208"/>
      <c r="D70" s="1105">
        <v>2</v>
      </c>
      <c r="F70" s="1030" t="str">
        <f>"4."&amp;mergeValue(A70) &amp;"."&amp;mergeValue(B70)&amp;"."&amp;mergeValue(C70)&amp;"."&amp;mergeValue(D70)</f>
        <v>4.8.1.1.2</v>
      </c>
      <c r="G70" s="819" t="s">
        <v>497</v>
      </c>
      <c r="H70" s="1110" t="str">
        <f>IF(Территории!R15="","","" &amp; Территории!R15 &amp; "")</f>
        <v>Большеколпанское (41618408)</v>
      </c>
      <c r="I70" s="1209"/>
      <c r="J70" s="616"/>
      <c r="K70" s="1014"/>
      <c r="L70" s="1014"/>
      <c r="M70" s="1014"/>
      <c r="N70" s="1014"/>
      <c r="O70" s="1014"/>
      <c r="P70" s="1014"/>
      <c r="Q70" s="1014"/>
      <c r="R70" s="1014"/>
      <c r="S70" s="1014"/>
      <c r="T70" s="1014"/>
    </row>
    <row r="71" spans="1:20" s="1008" customFormat="1" ht="18.75">
      <c r="A71" s="1208"/>
      <c r="B71" s="1208"/>
      <c r="C71" s="1208"/>
      <c r="D71" s="1105">
        <v>3</v>
      </c>
      <c r="F71" s="1030" t="str">
        <f>"4."&amp;mergeValue(A71) &amp;"."&amp;mergeValue(B71)&amp;"."&amp;mergeValue(C71)&amp;"."&amp;mergeValue(D71)</f>
        <v>4.8.1.1.3</v>
      </c>
      <c r="G71" s="819" t="s">
        <v>497</v>
      </c>
      <c r="H71" s="1110" t="str">
        <f>IF(Территории!R16="","","" &amp; Территории!R16 &amp; "")</f>
        <v>Пудомягское (41618404)</v>
      </c>
      <c r="I71" s="1209"/>
      <c r="J71" s="616"/>
      <c r="K71" s="1014"/>
      <c r="L71" s="1014"/>
      <c r="M71" s="1014"/>
      <c r="N71" s="1014"/>
      <c r="O71" s="1014"/>
      <c r="P71" s="1014"/>
      <c r="Q71" s="1014"/>
      <c r="R71" s="1014"/>
      <c r="S71" s="1014"/>
      <c r="T71" s="1014"/>
    </row>
    <row r="72" spans="1:20" s="326" customFormat="1" ht="3" customHeight="1">
      <c r="A72" s="327"/>
      <c r="B72" s="327"/>
      <c r="C72" s="327"/>
      <c r="D72" s="327"/>
      <c r="F72" s="345"/>
      <c r="G72" s="346"/>
      <c r="H72" s="347"/>
      <c r="I72" s="348"/>
      <c r="J72" s="327"/>
      <c r="K72" s="327"/>
      <c r="L72" s="327"/>
      <c r="M72" s="327"/>
      <c r="N72" s="327"/>
      <c r="O72" s="327"/>
      <c r="P72" s="327"/>
      <c r="Q72" s="327"/>
      <c r="R72" s="327"/>
      <c r="S72" s="327"/>
      <c r="T72" s="327"/>
    </row>
    <row r="73" spans="1:20" s="326" customFormat="1" ht="15" customHeight="1">
      <c r="A73" s="327"/>
      <c r="B73" s="327"/>
      <c r="C73" s="327"/>
      <c r="D73" s="327"/>
      <c r="F73" s="325"/>
      <c r="G73" s="1203" t="s">
        <v>592</v>
      </c>
      <c r="H73" s="1203"/>
      <c r="I73" s="226"/>
      <c r="J73" s="327"/>
      <c r="K73" s="327"/>
      <c r="L73" s="327"/>
      <c r="M73" s="327"/>
      <c r="N73" s="327"/>
      <c r="O73" s="327"/>
      <c r="P73" s="327"/>
      <c r="Q73" s="327"/>
      <c r="R73" s="327"/>
      <c r="S73" s="327"/>
      <c r="T73" s="327"/>
    </row>
  </sheetData>
  <sheetProtection algorithmName="SHA-512" hashValue="wqjMRdnkKgNuDwIm6o10r+2cThg990NGqOFL+aJkFeglQ6kCvLHOE5LEU9DIKdyL4gK458ux2M8xPA7vtGfMTQ==" saltValue="V1YRoPazWxFGmd2XEWxidg==" spinCount="100000" sheet="1" objects="1" scenarios="1" formatColumns="0" formatRows="0"/>
  <mergeCells count="36">
    <mergeCell ref="G73:H73"/>
    <mergeCell ref="F2:H2"/>
    <mergeCell ref="F4:H4"/>
    <mergeCell ref="I4:I5"/>
    <mergeCell ref="A8:A15"/>
    <mergeCell ref="C12:C15"/>
    <mergeCell ref="I13:I15"/>
    <mergeCell ref="B11:B15"/>
    <mergeCell ref="A16:A23"/>
    <mergeCell ref="B19:B23"/>
    <mergeCell ref="C20:C23"/>
    <mergeCell ref="I21:I23"/>
    <mergeCell ref="A24:A31"/>
    <mergeCell ref="B27:B31"/>
    <mergeCell ref="C28:C31"/>
    <mergeCell ref="I29:I31"/>
    <mergeCell ref="A32:A39"/>
    <mergeCell ref="B35:B39"/>
    <mergeCell ref="C36:C39"/>
    <mergeCell ref="I37:I39"/>
    <mergeCell ref="A40:A47"/>
    <mergeCell ref="B43:B47"/>
    <mergeCell ref="C44:C47"/>
    <mergeCell ref="I45:I47"/>
    <mergeCell ref="A64:A71"/>
    <mergeCell ref="B67:B71"/>
    <mergeCell ref="C68:C71"/>
    <mergeCell ref="I69:I71"/>
    <mergeCell ref="A48:A55"/>
    <mergeCell ref="B51:B55"/>
    <mergeCell ref="C52:C55"/>
    <mergeCell ref="I53:I55"/>
    <mergeCell ref="A56:A63"/>
    <mergeCell ref="B59:B63"/>
    <mergeCell ref="C60:C63"/>
    <mergeCell ref="I61:I63"/>
  </mergeCells>
  <dataValidations count="1">
    <dataValidation type="textLength" operator="lessThanOrEqual" allowBlank="1" showInputMessage="1" showErrorMessage="1" errorTitle="Ошибка" error="Допускается ввод не более 900 символов!" sqref="I72:I73">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Z101"/>
  <sheetViews>
    <sheetView showGridLines="0" topLeftCell="I83" zoomScale="85" zoomScaleNormal="85" workbookViewId="0">
      <selection activeCell="AI94" sqref="AI94:AI95"/>
    </sheetView>
  </sheetViews>
  <sheetFormatPr defaultColWidth="10.5703125" defaultRowHeight="14.25"/>
  <cols>
    <col min="1" max="6" width="10.5703125" style="501" hidden="1" customWidth="1"/>
    <col min="7" max="8" width="11.140625" style="507"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6" width="23.7109375" style="478" customWidth="1"/>
    <col min="17"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customWidth="1"/>
    <col min="27" max="28" width="23.7109375" style="1058" customWidth="1"/>
    <col min="29" max="33" width="23.7109375" style="1058" hidden="1" customWidth="1"/>
    <col min="34" max="34" width="1.7109375" style="1058" hidden="1" customWidth="1"/>
    <col min="35" max="35" width="11.7109375" style="1058" customWidth="1"/>
    <col min="36" max="36" width="3.7109375" style="1058" customWidth="1"/>
    <col min="37" max="37" width="11.7109375" style="1058" customWidth="1"/>
    <col min="38" max="38" width="8.5703125" style="1058" hidden="1" customWidth="1"/>
    <col min="39" max="39" width="4.7109375" style="478" customWidth="1"/>
    <col min="40" max="40" width="115.7109375" style="478" customWidth="1"/>
    <col min="41" max="45" width="10.5703125" style="501"/>
    <col min="46" max="261" width="10.5703125" style="478"/>
    <col min="262" max="269" width="0" style="478" hidden="1" customWidth="1"/>
    <col min="270" max="272" width="3.7109375" style="478" customWidth="1"/>
    <col min="273" max="273" width="12.7109375" style="478" customWidth="1"/>
    <col min="274" max="274" width="47.42578125" style="478" customWidth="1"/>
    <col min="275" max="283" width="0" style="478" hidden="1" customWidth="1"/>
    <col min="284" max="284" width="11.7109375" style="478" customWidth="1"/>
    <col min="285" max="285" width="6.42578125" style="478" bestFit="1" customWidth="1"/>
    <col min="286" max="286" width="11.7109375" style="478" customWidth="1"/>
    <col min="287" max="287" width="0" style="478" hidden="1" customWidth="1"/>
    <col min="288" max="288" width="3.7109375" style="478" customWidth="1"/>
    <col min="289" max="289" width="11.140625" style="478" bestFit="1" customWidth="1"/>
    <col min="290" max="517" width="10.5703125" style="478"/>
    <col min="518" max="525" width="0" style="478" hidden="1" customWidth="1"/>
    <col min="526" max="528" width="3.7109375" style="478" customWidth="1"/>
    <col min="529" max="529" width="12.7109375" style="478" customWidth="1"/>
    <col min="530" max="530" width="47.42578125" style="478" customWidth="1"/>
    <col min="531" max="539" width="0" style="478" hidden="1" customWidth="1"/>
    <col min="540" max="540" width="11.7109375" style="478" customWidth="1"/>
    <col min="541" max="541" width="6.42578125" style="478" bestFit="1" customWidth="1"/>
    <col min="542" max="542" width="11.7109375" style="478" customWidth="1"/>
    <col min="543" max="543" width="0" style="478" hidden="1" customWidth="1"/>
    <col min="544" max="544" width="3.7109375" style="478" customWidth="1"/>
    <col min="545" max="545" width="11.140625" style="478" bestFit="1" customWidth="1"/>
    <col min="546" max="773" width="10.5703125" style="478"/>
    <col min="774" max="781" width="0" style="478" hidden="1" customWidth="1"/>
    <col min="782" max="784" width="3.7109375" style="478" customWidth="1"/>
    <col min="785" max="785" width="12.7109375" style="478" customWidth="1"/>
    <col min="786" max="786" width="47.42578125" style="478" customWidth="1"/>
    <col min="787" max="795" width="0" style="478" hidden="1" customWidth="1"/>
    <col min="796" max="796" width="11.7109375" style="478" customWidth="1"/>
    <col min="797" max="797" width="6.42578125" style="478" bestFit="1" customWidth="1"/>
    <col min="798" max="798" width="11.7109375" style="478" customWidth="1"/>
    <col min="799" max="799" width="0" style="478" hidden="1" customWidth="1"/>
    <col min="800" max="800" width="3.7109375" style="478" customWidth="1"/>
    <col min="801" max="801" width="11.140625" style="478" bestFit="1" customWidth="1"/>
    <col min="802" max="1029" width="10.5703125" style="478"/>
    <col min="1030" max="1037" width="0" style="478" hidden="1" customWidth="1"/>
    <col min="1038" max="1040" width="3.7109375" style="478" customWidth="1"/>
    <col min="1041" max="1041" width="12.7109375" style="478" customWidth="1"/>
    <col min="1042" max="1042" width="47.42578125" style="478" customWidth="1"/>
    <col min="1043" max="1051" width="0" style="478" hidden="1" customWidth="1"/>
    <col min="1052" max="1052" width="11.7109375" style="478" customWidth="1"/>
    <col min="1053" max="1053" width="6.42578125" style="478" bestFit="1" customWidth="1"/>
    <col min="1054" max="1054" width="11.7109375" style="478" customWidth="1"/>
    <col min="1055" max="1055" width="0" style="478" hidden="1" customWidth="1"/>
    <col min="1056" max="1056" width="3.7109375" style="478" customWidth="1"/>
    <col min="1057" max="1057" width="11.140625" style="478" bestFit="1" customWidth="1"/>
    <col min="1058" max="1285" width="10.5703125" style="478"/>
    <col min="1286" max="1293" width="0" style="478" hidden="1" customWidth="1"/>
    <col min="1294" max="1296" width="3.7109375" style="478" customWidth="1"/>
    <col min="1297" max="1297" width="12.7109375" style="478" customWidth="1"/>
    <col min="1298" max="1298" width="47.42578125" style="478" customWidth="1"/>
    <col min="1299" max="1307" width="0" style="478" hidden="1" customWidth="1"/>
    <col min="1308" max="1308" width="11.7109375" style="478" customWidth="1"/>
    <col min="1309" max="1309" width="6.42578125" style="478" bestFit="1" customWidth="1"/>
    <col min="1310" max="1310" width="11.7109375" style="478" customWidth="1"/>
    <col min="1311" max="1311" width="0" style="478" hidden="1" customWidth="1"/>
    <col min="1312" max="1312" width="3.7109375" style="478" customWidth="1"/>
    <col min="1313" max="1313" width="11.140625" style="478" bestFit="1" customWidth="1"/>
    <col min="1314" max="1541" width="10.5703125" style="478"/>
    <col min="1542" max="1549" width="0" style="478" hidden="1" customWidth="1"/>
    <col min="1550" max="1552" width="3.7109375" style="478" customWidth="1"/>
    <col min="1553" max="1553" width="12.7109375" style="478" customWidth="1"/>
    <col min="1554" max="1554" width="47.42578125" style="478" customWidth="1"/>
    <col min="1555" max="1563" width="0" style="478" hidden="1" customWidth="1"/>
    <col min="1564" max="1564" width="11.7109375" style="478" customWidth="1"/>
    <col min="1565" max="1565" width="6.42578125" style="478" bestFit="1" customWidth="1"/>
    <col min="1566" max="1566" width="11.7109375" style="478" customWidth="1"/>
    <col min="1567" max="1567" width="0" style="478" hidden="1" customWidth="1"/>
    <col min="1568" max="1568" width="3.7109375" style="478" customWidth="1"/>
    <col min="1569" max="1569" width="11.140625" style="478" bestFit="1" customWidth="1"/>
    <col min="1570" max="1797" width="10.5703125" style="478"/>
    <col min="1798" max="1805" width="0" style="478" hidden="1" customWidth="1"/>
    <col min="1806" max="1808" width="3.7109375" style="478" customWidth="1"/>
    <col min="1809" max="1809" width="12.7109375" style="478" customWidth="1"/>
    <col min="1810" max="1810" width="47.42578125" style="478" customWidth="1"/>
    <col min="1811" max="1819" width="0" style="478" hidden="1" customWidth="1"/>
    <col min="1820" max="1820" width="11.7109375" style="478" customWidth="1"/>
    <col min="1821" max="1821" width="6.42578125" style="478" bestFit="1" customWidth="1"/>
    <col min="1822" max="1822" width="11.7109375" style="478" customWidth="1"/>
    <col min="1823" max="1823" width="0" style="478" hidden="1" customWidth="1"/>
    <col min="1824" max="1824" width="3.7109375" style="478" customWidth="1"/>
    <col min="1825" max="1825" width="11.140625" style="478" bestFit="1" customWidth="1"/>
    <col min="1826" max="2053" width="10.5703125" style="478"/>
    <col min="2054" max="2061" width="0" style="478" hidden="1" customWidth="1"/>
    <col min="2062" max="2064" width="3.7109375" style="478" customWidth="1"/>
    <col min="2065" max="2065" width="12.7109375" style="478" customWidth="1"/>
    <col min="2066" max="2066" width="47.42578125" style="478" customWidth="1"/>
    <col min="2067" max="2075" width="0" style="478" hidden="1" customWidth="1"/>
    <col min="2076" max="2076" width="11.7109375" style="478" customWidth="1"/>
    <col min="2077" max="2077" width="6.42578125" style="478" bestFit="1" customWidth="1"/>
    <col min="2078" max="2078" width="11.7109375" style="478" customWidth="1"/>
    <col min="2079" max="2079" width="0" style="478" hidden="1" customWidth="1"/>
    <col min="2080" max="2080" width="3.7109375" style="478" customWidth="1"/>
    <col min="2081" max="2081" width="11.140625" style="478" bestFit="1" customWidth="1"/>
    <col min="2082" max="2309" width="10.5703125" style="478"/>
    <col min="2310" max="2317" width="0" style="478" hidden="1" customWidth="1"/>
    <col min="2318" max="2320" width="3.7109375" style="478" customWidth="1"/>
    <col min="2321" max="2321" width="12.7109375" style="478" customWidth="1"/>
    <col min="2322" max="2322" width="47.42578125" style="478" customWidth="1"/>
    <col min="2323" max="2331" width="0" style="478" hidden="1" customWidth="1"/>
    <col min="2332" max="2332" width="11.7109375" style="478" customWidth="1"/>
    <col min="2333" max="2333" width="6.42578125" style="478" bestFit="1" customWidth="1"/>
    <col min="2334" max="2334" width="11.7109375" style="478" customWidth="1"/>
    <col min="2335" max="2335" width="0" style="478" hidden="1" customWidth="1"/>
    <col min="2336" max="2336" width="3.7109375" style="478" customWidth="1"/>
    <col min="2337" max="2337" width="11.140625" style="478" bestFit="1" customWidth="1"/>
    <col min="2338" max="2565" width="10.5703125" style="478"/>
    <col min="2566" max="2573" width="0" style="478" hidden="1" customWidth="1"/>
    <col min="2574" max="2576" width="3.7109375" style="478" customWidth="1"/>
    <col min="2577" max="2577" width="12.7109375" style="478" customWidth="1"/>
    <col min="2578" max="2578" width="47.42578125" style="478" customWidth="1"/>
    <col min="2579" max="2587" width="0" style="478" hidden="1" customWidth="1"/>
    <col min="2588" max="2588" width="11.7109375" style="478" customWidth="1"/>
    <col min="2589" max="2589" width="6.42578125" style="478" bestFit="1" customWidth="1"/>
    <col min="2590" max="2590" width="11.7109375" style="478" customWidth="1"/>
    <col min="2591" max="2591" width="0" style="478" hidden="1" customWidth="1"/>
    <col min="2592" max="2592" width="3.7109375" style="478" customWidth="1"/>
    <col min="2593" max="2593" width="11.140625" style="478" bestFit="1" customWidth="1"/>
    <col min="2594" max="2821" width="10.5703125" style="478"/>
    <col min="2822" max="2829" width="0" style="478" hidden="1" customWidth="1"/>
    <col min="2830" max="2832" width="3.7109375" style="478" customWidth="1"/>
    <col min="2833" max="2833" width="12.7109375" style="478" customWidth="1"/>
    <col min="2834" max="2834" width="47.42578125" style="478" customWidth="1"/>
    <col min="2835" max="2843" width="0" style="478" hidden="1" customWidth="1"/>
    <col min="2844" max="2844" width="11.7109375" style="478" customWidth="1"/>
    <col min="2845" max="2845" width="6.42578125" style="478" bestFit="1" customWidth="1"/>
    <col min="2846" max="2846" width="11.7109375" style="478" customWidth="1"/>
    <col min="2847" max="2847" width="0" style="478" hidden="1" customWidth="1"/>
    <col min="2848" max="2848" width="3.7109375" style="478" customWidth="1"/>
    <col min="2849" max="2849" width="11.140625" style="478" bestFit="1" customWidth="1"/>
    <col min="2850" max="3077" width="10.5703125" style="478"/>
    <col min="3078" max="3085" width="0" style="478" hidden="1" customWidth="1"/>
    <col min="3086" max="3088" width="3.7109375" style="478" customWidth="1"/>
    <col min="3089" max="3089" width="12.7109375" style="478" customWidth="1"/>
    <col min="3090" max="3090" width="47.42578125" style="478" customWidth="1"/>
    <col min="3091" max="3099" width="0" style="478" hidden="1" customWidth="1"/>
    <col min="3100" max="3100" width="11.7109375" style="478" customWidth="1"/>
    <col min="3101" max="3101" width="6.42578125" style="478" bestFit="1" customWidth="1"/>
    <col min="3102" max="3102" width="11.7109375" style="478" customWidth="1"/>
    <col min="3103" max="3103" width="0" style="478" hidden="1" customWidth="1"/>
    <col min="3104" max="3104" width="3.7109375" style="478" customWidth="1"/>
    <col min="3105" max="3105" width="11.140625" style="478" bestFit="1" customWidth="1"/>
    <col min="3106" max="3333" width="10.5703125" style="478"/>
    <col min="3334" max="3341" width="0" style="478" hidden="1" customWidth="1"/>
    <col min="3342" max="3344" width="3.7109375" style="478" customWidth="1"/>
    <col min="3345" max="3345" width="12.7109375" style="478" customWidth="1"/>
    <col min="3346" max="3346" width="47.42578125" style="478" customWidth="1"/>
    <col min="3347" max="3355" width="0" style="478" hidden="1" customWidth="1"/>
    <col min="3356" max="3356" width="11.7109375" style="478" customWidth="1"/>
    <col min="3357" max="3357" width="6.42578125" style="478" bestFit="1" customWidth="1"/>
    <col min="3358" max="3358" width="11.7109375" style="478" customWidth="1"/>
    <col min="3359" max="3359" width="0" style="478" hidden="1" customWidth="1"/>
    <col min="3360" max="3360" width="3.7109375" style="478" customWidth="1"/>
    <col min="3361" max="3361" width="11.140625" style="478" bestFit="1" customWidth="1"/>
    <col min="3362" max="3589" width="10.5703125" style="478"/>
    <col min="3590" max="3597" width="0" style="478" hidden="1" customWidth="1"/>
    <col min="3598" max="3600" width="3.7109375" style="478" customWidth="1"/>
    <col min="3601" max="3601" width="12.7109375" style="478" customWidth="1"/>
    <col min="3602" max="3602" width="47.42578125" style="478" customWidth="1"/>
    <col min="3603" max="3611" width="0" style="478" hidden="1" customWidth="1"/>
    <col min="3612" max="3612" width="11.7109375" style="478" customWidth="1"/>
    <col min="3613" max="3613" width="6.42578125" style="478" bestFit="1" customWidth="1"/>
    <col min="3614" max="3614" width="11.7109375" style="478" customWidth="1"/>
    <col min="3615" max="3615" width="0" style="478" hidden="1" customWidth="1"/>
    <col min="3616" max="3616" width="3.7109375" style="478" customWidth="1"/>
    <col min="3617" max="3617" width="11.140625" style="478" bestFit="1" customWidth="1"/>
    <col min="3618" max="3845" width="10.5703125" style="478"/>
    <col min="3846" max="3853" width="0" style="478" hidden="1" customWidth="1"/>
    <col min="3854" max="3856" width="3.7109375" style="478" customWidth="1"/>
    <col min="3857" max="3857" width="12.7109375" style="478" customWidth="1"/>
    <col min="3858" max="3858" width="47.42578125" style="478" customWidth="1"/>
    <col min="3859" max="3867" width="0" style="478" hidden="1" customWidth="1"/>
    <col min="3868" max="3868" width="11.7109375" style="478" customWidth="1"/>
    <col min="3869" max="3869" width="6.42578125" style="478" bestFit="1" customWidth="1"/>
    <col min="3870" max="3870" width="11.7109375" style="478" customWidth="1"/>
    <col min="3871" max="3871" width="0" style="478" hidden="1" customWidth="1"/>
    <col min="3872" max="3872" width="3.7109375" style="478" customWidth="1"/>
    <col min="3873" max="3873" width="11.140625" style="478" bestFit="1" customWidth="1"/>
    <col min="3874" max="4101" width="10.5703125" style="478"/>
    <col min="4102" max="4109" width="0" style="478" hidden="1" customWidth="1"/>
    <col min="4110" max="4112" width="3.7109375" style="478" customWidth="1"/>
    <col min="4113" max="4113" width="12.7109375" style="478" customWidth="1"/>
    <col min="4114" max="4114" width="47.42578125" style="478" customWidth="1"/>
    <col min="4115" max="4123" width="0" style="478" hidden="1" customWidth="1"/>
    <col min="4124" max="4124" width="11.7109375" style="478" customWidth="1"/>
    <col min="4125" max="4125" width="6.42578125" style="478" bestFit="1" customWidth="1"/>
    <col min="4126" max="4126" width="11.7109375" style="478" customWidth="1"/>
    <col min="4127" max="4127" width="0" style="478" hidden="1" customWidth="1"/>
    <col min="4128" max="4128" width="3.7109375" style="478" customWidth="1"/>
    <col min="4129" max="4129" width="11.140625" style="478" bestFit="1" customWidth="1"/>
    <col min="4130" max="4357" width="10.5703125" style="478"/>
    <col min="4358" max="4365" width="0" style="478" hidden="1" customWidth="1"/>
    <col min="4366" max="4368" width="3.7109375" style="478" customWidth="1"/>
    <col min="4369" max="4369" width="12.7109375" style="478" customWidth="1"/>
    <col min="4370" max="4370" width="47.42578125" style="478" customWidth="1"/>
    <col min="4371" max="4379" width="0" style="478" hidden="1" customWidth="1"/>
    <col min="4380" max="4380" width="11.7109375" style="478" customWidth="1"/>
    <col min="4381" max="4381" width="6.42578125" style="478" bestFit="1" customWidth="1"/>
    <col min="4382" max="4382" width="11.7109375" style="478" customWidth="1"/>
    <col min="4383" max="4383" width="0" style="478" hidden="1" customWidth="1"/>
    <col min="4384" max="4384" width="3.7109375" style="478" customWidth="1"/>
    <col min="4385" max="4385" width="11.140625" style="478" bestFit="1" customWidth="1"/>
    <col min="4386" max="4613" width="10.5703125" style="478"/>
    <col min="4614" max="4621" width="0" style="478" hidden="1" customWidth="1"/>
    <col min="4622" max="4624" width="3.7109375" style="478" customWidth="1"/>
    <col min="4625" max="4625" width="12.7109375" style="478" customWidth="1"/>
    <col min="4626" max="4626" width="47.42578125" style="478" customWidth="1"/>
    <col min="4627" max="4635" width="0" style="478" hidden="1" customWidth="1"/>
    <col min="4636" max="4636" width="11.7109375" style="478" customWidth="1"/>
    <col min="4637" max="4637" width="6.42578125" style="478" bestFit="1" customWidth="1"/>
    <col min="4638" max="4638" width="11.7109375" style="478" customWidth="1"/>
    <col min="4639" max="4639" width="0" style="478" hidden="1" customWidth="1"/>
    <col min="4640" max="4640" width="3.7109375" style="478" customWidth="1"/>
    <col min="4641" max="4641" width="11.140625" style="478" bestFit="1" customWidth="1"/>
    <col min="4642" max="4869" width="10.5703125" style="478"/>
    <col min="4870" max="4877" width="0" style="478" hidden="1" customWidth="1"/>
    <col min="4878" max="4880" width="3.7109375" style="478" customWidth="1"/>
    <col min="4881" max="4881" width="12.7109375" style="478" customWidth="1"/>
    <col min="4882" max="4882" width="47.42578125" style="478" customWidth="1"/>
    <col min="4883" max="4891" width="0" style="478" hidden="1" customWidth="1"/>
    <col min="4892" max="4892" width="11.7109375" style="478" customWidth="1"/>
    <col min="4893" max="4893" width="6.42578125" style="478" bestFit="1" customWidth="1"/>
    <col min="4894" max="4894" width="11.7109375" style="478" customWidth="1"/>
    <col min="4895" max="4895" width="0" style="478" hidden="1" customWidth="1"/>
    <col min="4896" max="4896" width="3.7109375" style="478" customWidth="1"/>
    <col min="4897" max="4897" width="11.140625" style="478" bestFit="1" customWidth="1"/>
    <col min="4898" max="5125" width="10.5703125" style="478"/>
    <col min="5126" max="5133" width="0" style="478" hidden="1" customWidth="1"/>
    <col min="5134" max="5136" width="3.7109375" style="478" customWidth="1"/>
    <col min="5137" max="5137" width="12.7109375" style="478" customWidth="1"/>
    <col min="5138" max="5138" width="47.42578125" style="478" customWidth="1"/>
    <col min="5139" max="5147" width="0" style="478" hidden="1" customWidth="1"/>
    <col min="5148" max="5148" width="11.7109375" style="478" customWidth="1"/>
    <col min="5149" max="5149" width="6.42578125" style="478" bestFit="1" customWidth="1"/>
    <col min="5150" max="5150" width="11.7109375" style="478" customWidth="1"/>
    <col min="5151" max="5151" width="0" style="478" hidden="1" customWidth="1"/>
    <col min="5152" max="5152" width="3.7109375" style="478" customWidth="1"/>
    <col min="5153" max="5153" width="11.140625" style="478" bestFit="1" customWidth="1"/>
    <col min="5154" max="5381" width="10.5703125" style="478"/>
    <col min="5382" max="5389" width="0" style="478" hidden="1" customWidth="1"/>
    <col min="5390" max="5392" width="3.7109375" style="478" customWidth="1"/>
    <col min="5393" max="5393" width="12.7109375" style="478" customWidth="1"/>
    <col min="5394" max="5394" width="47.42578125" style="478" customWidth="1"/>
    <col min="5395" max="5403" width="0" style="478" hidden="1" customWidth="1"/>
    <col min="5404" max="5404" width="11.7109375" style="478" customWidth="1"/>
    <col min="5405" max="5405" width="6.42578125" style="478" bestFit="1" customWidth="1"/>
    <col min="5406" max="5406" width="11.7109375" style="478" customWidth="1"/>
    <col min="5407" max="5407" width="0" style="478" hidden="1" customWidth="1"/>
    <col min="5408" max="5408" width="3.7109375" style="478" customWidth="1"/>
    <col min="5409" max="5409" width="11.140625" style="478" bestFit="1" customWidth="1"/>
    <col min="5410" max="5637" width="10.5703125" style="478"/>
    <col min="5638" max="5645" width="0" style="478" hidden="1" customWidth="1"/>
    <col min="5646" max="5648" width="3.7109375" style="478" customWidth="1"/>
    <col min="5649" max="5649" width="12.7109375" style="478" customWidth="1"/>
    <col min="5650" max="5650" width="47.42578125" style="478" customWidth="1"/>
    <col min="5651" max="5659" width="0" style="478" hidden="1" customWidth="1"/>
    <col min="5660" max="5660" width="11.7109375" style="478" customWidth="1"/>
    <col min="5661" max="5661" width="6.42578125" style="478" bestFit="1" customWidth="1"/>
    <col min="5662" max="5662" width="11.7109375" style="478" customWidth="1"/>
    <col min="5663" max="5663" width="0" style="478" hidden="1" customWidth="1"/>
    <col min="5664" max="5664" width="3.7109375" style="478" customWidth="1"/>
    <col min="5665" max="5665" width="11.140625" style="478" bestFit="1" customWidth="1"/>
    <col min="5666" max="5893" width="10.5703125" style="478"/>
    <col min="5894" max="5901" width="0" style="478" hidden="1" customWidth="1"/>
    <col min="5902" max="5904" width="3.7109375" style="478" customWidth="1"/>
    <col min="5905" max="5905" width="12.7109375" style="478" customWidth="1"/>
    <col min="5906" max="5906" width="47.42578125" style="478" customWidth="1"/>
    <col min="5907" max="5915" width="0" style="478" hidden="1" customWidth="1"/>
    <col min="5916" max="5916" width="11.7109375" style="478" customWidth="1"/>
    <col min="5917" max="5917" width="6.42578125" style="478" bestFit="1" customWidth="1"/>
    <col min="5918" max="5918" width="11.7109375" style="478" customWidth="1"/>
    <col min="5919" max="5919" width="0" style="478" hidden="1" customWidth="1"/>
    <col min="5920" max="5920" width="3.7109375" style="478" customWidth="1"/>
    <col min="5921" max="5921" width="11.140625" style="478" bestFit="1" customWidth="1"/>
    <col min="5922" max="6149" width="10.5703125" style="478"/>
    <col min="6150" max="6157" width="0" style="478" hidden="1" customWidth="1"/>
    <col min="6158" max="6160" width="3.7109375" style="478" customWidth="1"/>
    <col min="6161" max="6161" width="12.7109375" style="478" customWidth="1"/>
    <col min="6162" max="6162" width="47.42578125" style="478" customWidth="1"/>
    <col min="6163" max="6171" width="0" style="478" hidden="1" customWidth="1"/>
    <col min="6172" max="6172" width="11.7109375" style="478" customWidth="1"/>
    <col min="6173" max="6173" width="6.42578125" style="478" bestFit="1" customWidth="1"/>
    <col min="6174" max="6174" width="11.7109375" style="478" customWidth="1"/>
    <col min="6175" max="6175" width="0" style="478" hidden="1" customWidth="1"/>
    <col min="6176" max="6176" width="3.7109375" style="478" customWidth="1"/>
    <col min="6177" max="6177" width="11.140625" style="478" bestFit="1" customWidth="1"/>
    <col min="6178" max="6405" width="10.5703125" style="478"/>
    <col min="6406" max="6413" width="0" style="478" hidden="1" customWidth="1"/>
    <col min="6414" max="6416" width="3.7109375" style="478" customWidth="1"/>
    <col min="6417" max="6417" width="12.7109375" style="478" customWidth="1"/>
    <col min="6418" max="6418" width="47.42578125" style="478" customWidth="1"/>
    <col min="6419" max="6427" width="0" style="478" hidden="1" customWidth="1"/>
    <col min="6428" max="6428" width="11.7109375" style="478" customWidth="1"/>
    <col min="6429" max="6429" width="6.42578125" style="478" bestFit="1" customWidth="1"/>
    <col min="6430" max="6430" width="11.7109375" style="478" customWidth="1"/>
    <col min="6431" max="6431" width="0" style="478" hidden="1" customWidth="1"/>
    <col min="6432" max="6432" width="3.7109375" style="478" customWidth="1"/>
    <col min="6433" max="6433" width="11.140625" style="478" bestFit="1" customWidth="1"/>
    <col min="6434" max="6661" width="10.5703125" style="478"/>
    <col min="6662" max="6669" width="0" style="478" hidden="1" customWidth="1"/>
    <col min="6670" max="6672" width="3.7109375" style="478" customWidth="1"/>
    <col min="6673" max="6673" width="12.7109375" style="478" customWidth="1"/>
    <col min="6674" max="6674" width="47.42578125" style="478" customWidth="1"/>
    <col min="6675" max="6683" width="0" style="478" hidden="1" customWidth="1"/>
    <col min="6684" max="6684" width="11.7109375" style="478" customWidth="1"/>
    <col min="6685" max="6685" width="6.42578125" style="478" bestFit="1" customWidth="1"/>
    <col min="6686" max="6686" width="11.7109375" style="478" customWidth="1"/>
    <col min="6687" max="6687" width="0" style="478" hidden="1" customWidth="1"/>
    <col min="6688" max="6688" width="3.7109375" style="478" customWidth="1"/>
    <col min="6689" max="6689" width="11.140625" style="478" bestFit="1" customWidth="1"/>
    <col min="6690" max="6917" width="10.5703125" style="478"/>
    <col min="6918" max="6925" width="0" style="478" hidden="1" customWidth="1"/>
    <col min="6926" max="6928" width="3.7109375" style="478" customWidth="1"/>
    <col min="6929" max="6929" width="12.7109375" style="478" customWidth="1"/>
    <col min="6930" max="6930" width="47.42578125" style="478" customWidth="1"/>
    <col min="6931" max="6939" width="0" style="478" hidden="1" customWidth="1"/>
    <col min="6940" max="6940" width="11.7109375" style="478" customWidth="1"/>
    <col min="6941" max="6941" width="6.42578125" style="478" bestFit="1" customWidth="1"/>
    <col min="6942" max="6942" width="11.7109375" style="478" customWidth="1"/>
    <col min="6943" max="6943" width="0" style="478" hidden="1" customWidth="1"/>
    <col min="6944" max="6944" width="3.7109375" style="478" customWidth="1"/>
    <col min="6945" max="6945" width="11.140625" style="478" bestFit="1" customWidth="1"/>
    <col min="6946" max="7173" width="10.5703125" style="478"/>
    <col min="7174" max="7181" width="0" style="478" hidden="1" customWidth="1"/>
    <col min="7182" max="7184" width="3.7109375" style="478" customWidth="1"/>
    <col min="7185" max="7185" width="12.7109375" style="478" customWidth="1"/>
    <col min="7186" max="7186" width="47.42578125" style="478" customWidth="1"/>
    <col min="7187" max="7195" width="0" style="478" hidden="1" customWidth="1"/>
    <col min="7196" max="7196" width="11.7109375" style="478" customWidth="1"/>
    <col min="7197" max="7197" width="6.42578125" style="478" bestFit="1" customWidth="1"/>
    <col min="7198" max="7198" width="11.7109375" style="478" customWidth="1"/>
    <col min="7199" max="7199" width="0" style="478" hidden="1" customWidth="1"/>
    <col min="7200" max="7200" width="3.7109375" style="478" customWidth="1"/>
    <col min="7201" max="7201" width="11.140625" style="478" bestFit="1" customWidth="1"/>
    <col min="7202" max="7429" width="10.5703125" style="478"/>
    <col min="7430" max="7437" width="0" style="478" hidden="1" customWidth="1"/>
    <col min="7438" max="7440" width="3.7109375" style="478" customWidth="1"/>
    <col min="7441" max="7441" width="12.7109375" style="478" customWidth="1"/>
    <col min="7442" max="7442" width="47.42578125" style="478" customWidth="1"/>
    <col min="7443" max="7451" width="0" style="478" hidden="1" customWidth="1"/>
    <col min="7452" max="7452" width="11.7109375" style="478" customWidth="1"/>
    <col min="7453" max="7453" width="6.42578125" style="478" bestFit="1" customWidth="1"/>
    <col min="7454" max="7454" width="11.7109375" style="478" customWidth="1"/>
    <col min="7455" max="7455" width="0" style="478" hidden="1" customWidth="1"/>
    <col min="7456" max="7456" width="3.7109375" style="478" customWidth="1"/>
    <col min="7457" max="7457" width="11.140625" style="478" bestFit="1" customWidth="1"/>
    <col min="7458" max="7685" width="10.5703125" style="478"/>
    <col min="7686" max="7693" width="0" style="478" hidden="1" customWidth="1"/>
    <col min="7694" max="7696" width="3.7109375" style="478" customWidth="1"/>
    <col min="7697" max="7697" width="12.7109375" style="478" customWidth="1"/>
    <col min="7698" max="7698" width="47.42578125" style="478" customWidth="1"/>
    <col min="7699" max="7707" width="0" style="478" hidden="1" customWidth="1"/>
    <col min="7708" max="7708" width="11.7109375" style="478" customWidth="1"/>
    <col min="7709" max="7709" width="6.42578125" style="478" bestFit="1" customWidth="1"/>
    <col min="7710" max="7710" width="11.7109375" style="478" customWidth="1"/>
    <col min="7711" max="7711" width="0" style="478" hidden="1" customWidth="1"/>
    <col min="7712" max="7712" width="3.7109375" style="478" customWidth="1"/>
    <col min="7713" max="7713" width="11.140625" style="478" bestFit="1" customWidth="1"/>
    <col min="7714" max="7941" width="10.5703125" style="478"/>
    <col min="7942" max="7949" width="0" style="478" hidden="1" customWidth="1"/>
    <col min="7950" max="7952" width="3.7109375" style="478" customWidth="1"/>
    <col min="7953" max="7953" width="12.7109375" style="478" customWidth="1"/>
    <col min="7954" max="7954" width="47.42578125" style="478" customWidth="1"/>
    <col min="7955" max="7963" width="0" style="478" hidden="1" customWidth="1"/>
    <col min="7964" max="7964" width="11.7109375" style="478" customWidth="1"/>
    <col min="7965" max="7965" width="6.42578125" style="478" bestFit="1" customWidth="1"/>
    <col min="7966" max="7966" width="11.7109375" style="478" customWidth="1"/>
    <col min="7967" max="7967" width="0" style="478" hidden="1" customWidth="1"/>
    <col min="7968" max="7968" width="3.7109375" style="478" customWidth="1"/>
    <col min="7969" max="7969" width="11.140625" style="478" bestFit="1" customWidth="1"/>
    <col min="7970" max="8197" width="10.5703125" style="478"/>
    <col min="8198" max="8205" width="0" style="478" hidden="1" customWidth="1"/>
    <col min="8206" max="8208" width="3.7109375" style="478" customWidth="1"/>
    <col min="8209" max="8209" width="12.7109375" style="478" customWidth="1"/>
    <col min="8210" max="8210" width="47.42578125" style="478" customWidth="1"/>
    <col min="8211" max="8219" width="0" style="478" hidden="1" customWidth="1"/>
    <col min="8220" max="8220" width="11.7109375" style="478" customWidth="1"/>
    <col min="8221" max="8221" width="6.42578125" style="478" bestFit="1" customWidth="1"/>
    <col min="8222" max="8222" width="11.7109375" style="478" customWidth="1"/>
    <col min="8223" max="8223" width="0" style="478" hidden="1" customWidth="1"/>
    <col min="8224" max="8224" width="3.7109375" style="478" customWidth="1"/>
    <col min="8225" max="8225" width="11.140625" style="478" bestFit="1" customWidth="1"/>
    <col min="8226" max="8453" width="10.5703125" style="478"/>
    <col min="8454" max="8461" width="0" style="478" hidden="1" customWidth="1"/>
    <col min="8462" max="8464" width="3.7109375" style="478" customWidth="1"/>
    <col min="8465" max="8465" width="12.7109375" style="478" customWidth="1"/>
    <col min="8466" max="8466" width="47.42578125" style="478" customWidth="1"/>
    <col min="8467" max="8475" width="0" style="478" hidden="1" customWidth="1"/>
    <col min="8476" max="8476" width="11.7109375" style="478" customWidth="1"/>
    <col min="8477" max="8477" width="6.42578125" style="478" bestFit="1" customWidth="1"/>
    <col min="8478" max="8478" width="11.7109375" style="478" customWidth="1"/>
    <col min="8479" max="8479" width="0" style="478" hidden="1" customWidth="1"/>
    <col min="8480" max="8480" width="3.7109375" style="478" customWidth="1"/>
    <col min="8481" max="8481" width="11.140625" style="478" bestFit="1" customWidth="1"/>
    <col min="8482" max="8709" width="10.5703125" style="478"/>
    <col min="8710" max="8717" width="0" style="478" hidden="1" customWidth="1"/>
    <col min="8718" max="8720" width="3.7109375" style="478" customWidth="1"/>
    <col min="8721" max="8721" width="12.7109375" style="478" customWidth="1"/>
    <col min="8722" max="8722" width="47.42578125" style="478" customWidth="1"/>
    <col min="8723" max="8731" width="0" style="478" hidden="1" customWidth="1"/>
    <col min="8732" max="8732" width="11.7109375" style="478" customWidth="1"/>
    <col min="8733" max="8733" width="6.42578125" style="478" bestFit="1" customWidth="1"/>
    <col min="8734" max="8734" width="11.7109375" style="478" customWidth="1"/>
    <col min="8735" max="8735" width="0" style="478" hidden="1" customWidth="1"/>
    <col min="8736" max="8736" width="3.7109375" style="478" customWidth="1"/>
    <col min="8737" max="8737" width="11.140625" style="478" bestFit="1" customWidth="1"/>
    <col min="8738" max="8965" width="10.5703125" style="478"/>
    <col min="8966" max="8973" width="0" style="478" hidden="1" customWidth="1"/>
    <col min="8974" max="8976" width="3.7109375" style="478" customWidth="1"/>
    <col min="8977" max="8977" width="12.7109375" style="478" customWidth="1"/>
    <col min="8978" max="8978" width="47.42578125" style="478" customWidth="1"/>
    <col min="8979" max="8987" width="0" style="478" hidden="1" customWidth="1"/>
    <col min="8988" max="8988" width="11.7109375" style="478" customWidth="1"/>
    <col min="8989" max="8989" width="6.42578125" style="478" bestFit="1" customWidth="1"/>
    <col min="8990" max="8990" width="11.7109375" style="478" customWidth="1"/>
    <col min="8991" max="8991" width="0" style="478" hidden="1" customWidth="1"/>
    <col min="8992" max="8992" width="3.7109375" style="478" customWidth="1"/>
    <col min="8993" max="8993" width="11.140625" style="478" bestFit="1" customWidth="1"/>
    <col min="8994" max="9221" width="10.5703125" style="478"/>
    <col min="9222" max="9229" width="0" style="478" hidden="1" customWidth="1"/>
    <col min="9230" max="9232" width="3.7109375" style="478" customWidth="1"/>
    <col min="9233" max="9233" width="12.7109375" style="478" customWidth="1"/>
    <col min="9234" max="9234" width="47.42578125" style="478" customWidth="1"/>
    <col min="9235" max="9243" width="0" style="478" hidden="1" customWidth="1"/>
    <col min="9244" max="9244" width="11.7109375" style="478" customWidth="1"/>
    <col min="9245" max="9245" width="6.42578125" style="478" bestFit="1" customWidth="1"/>
    <col min="9246" max="9246" width="11.7109375" style="478" customWidth="1"/>
    <col min="9247" max="9247" width="0" style="478" hidden="1" customWidth="1"/>
    <col min="9248" max="9248" width="3.7109375" style="478" customWidth="1"/>
    <col min="9249" max="9249" width="11.140625" style="478" bestFit="1" customWidth="1"/>
    <col min="9250" max="9477" width="10.5703125" style="478"/>
    <col min="9478" max="9485" width="0" style="478" hidden="1" customWidth="1"/>
    <col min="9486" max="9488" width="3.7109375" style="478" customWidth="1"/>
    <col min="9489" max="9489" width="12.7109375" style="478" customWidth="1"/>
    <col min="9490" max="9490" width="47.42578125" style="478" customWidth="1"/>
    <col min="9491" max="9499" width="0" style="478" hidden="1" customWidth="1"/>
    <col min="9500" max="9500" width="11.7109375" style="478" customWidth="1"/>
    <col min="9501" max="9501" width="6.42578125" style="478" bestFit="1" customWidth="1"/>
    <col min="9502" max="9502" width="11.7109375" style="478" customWidth="1"/>
    <col min="9503" max="9503" width="0" style="478" hidden="1" customWidth="1"/>
    <col min="9504" max="9504" width="3.7109375" style="478" customWidth="1"/>
    <col min="9505" max="9505" width="11.140625" style="478" bestFit="1" customWidth="1"/>
    <col min="9506" max="9733" width="10.5703125" style="478"/>
    <col min="9734" max="9741" width="0" style="478" hidden="1" customWidth="1"/>
    <col min="9742" max="9744" width="3.7109375" style="478" customWidth="1"/>
    <col min="9745" max="9745" width="12.7109375" style="478" customWidth="1"/>
    <col min="9746" max="9746" width="47.42578125" style="478" customWidth="1"/>
    <col min="9747" max="9755" width="0" style="478" hidden="1" customWidth="1"/>
    <col min="9756" max="9756" width="11.7109375" style="478" customWidth="1"/>
    <col min="9757" max="9757" width="6.42578125" style="478" bestFit="1" customWidth="1"/>
    <col min="9758" max="9758" width="11.7109375" style="478" customWidth="1"/>
    <col min="9759" max="9759" width="0" style="478" hidden="1" customWidth="1"/>
    <col min="9760" max="9760" width="3.7109375" style="478" customWidth="1"/>
    <col min="9761" max="9761" width="11.140625" style="478" bestFit="1" customWidth="1"/>
    <col min="9762" max="9989" width="10.5703125" style="478"/>
    <col min="9990" max="9997" width="0" style="478" hidden="1" customWidth="1"/>
    <col min="9998" max="10000" width="3.7109375" style="478" customWidth="1"/>
    <col min="10001" max="10001" width="12.7109375" style="478" customWidth="1"/>
    <col min="10002" max="10002" width="47.42578125" style="478" customWidth="1"/>
    <col min="10003" max="10011" width="0" style="478" hidden="1" customWidth="1"/>
    <col min="10012" max="10012" width="11.7109375" style="478" customWidth="1"/>
    <col min="10013" max="10013" width="6.42578125" style="478" bestFit="1" customWidth="1"/>
    <col min="10014" max="10014" width="11.7109375" style="478" customWidth="1"/>
    <col min="10015" max="10015" width="0" style="478" hidden="1" customWidth="1"/>
    <col min="10016" max="10016" width="3.7109375" style="478" customWidth="1"/>
    <col min="10017" max="10017" width="11.140625" style="478" bestFit="1" customWidth="1"/>
    <col min="10018" max="10245" width="10.5703125" style="478"/>
    <col min="10246" max="10253" width="0" style="478" hidden="1" customWidth="1"/>
    <col min="10254" max="10256" width="3.7109375" style="478" customWidth="1"/>
    <col min="10257" max="10257" width="12.7109375" style="478" customWidth="1"/>
    <col min="10258" max="10258" width="47.42578125" style="478" customWidth="1"/>
    <col min="10259" max="10267" width="0" style="478" hidden="1" customWidth="1"/>
    <col min="10268" max="10268" width="11.7109375" style="478" customWidth="1"/>
    <col min="10269" max="10269" width="6.42578125" style="478" bestFit="1" customWidth="1"/>
    <col min="10270" max="10270" width="11.7109375" style="478" customWidth="1"/>
    <col min="10271" max="10271" width="0" style="478" hidden="1" customWidth="1"/>
    <col min="10272" max="10272" width="3.7109375" style="478" customWidth="1"/>
    <col min="10273" max="10273" width="11.140625" style="478" bestFit="1" customWidth="1"/>
    <col min="10274" max="10501" width="10.5703125" style="478"/>
    <col min="10502" max="10509" width="0" style="478" hidden="1" customWidth="1"/>
    <col min="10510" max="10512" width="3.7109375" style="478" customWidth="1"/>
    <col min="10513" max="10513" width="12.7109375" style="478" customWidth="1"/>
    <col min="10514" max="10514" width="47.42578125" style="478" customWidth="1"/>
    <col min="10515" max="10523" width="0" style="478" hidden="1" customWidth="1"/>
    <col min="10524" max="10524" width="11.7109375" style="478" customWidth="1"/>
    <col min="10525" max="10525" width="6.42578125" style="478" bestFit="1" customWidth="1"/>
    <col min="10526" max="10526" width="11.7109375" style="478" customWidth="1"/>
    <col min="10527" max="10527" width="0" style="478" hidden="1" customWidth="1"/>
    <col min="10528" max="10528" width="3.7109375" style="478" customWidth="1"/>
    <col min="10529" max="10529" width="11.140625" style="478" bestFit="1" customWidth="1"/>
    <col min="10530" max="10757" width="10.5703125" style="478"/>
    <col min="10758" max="10765" width="0" style="478" hidden="1" customWidth="1"/>
    <col min="10766" max="10768" width="3.7109375" style="478" customWidth="1"/>
    <col min="10769" max="10769" width="12.7109375" style="478" customWidth="1"/>
    <col min="10770" max="10770" width="47.42578125" style="478" customWidth="1"/>
    <col min="10771" max="10779" width="0" style="478" hidden="1" customWidth="1"/>
    <col min="10780" max="10780" width="11.7109375" style="478" customWidth="1"/>
    <col min="10781" max="10781" width="6.42578125" style="478" bestFit="1" customWidth="1"/>
    <col min="10782" max="10782" width="11.7109375" style="478" customWidth="1"/>
    <col min="10783" max="10783" width="0" style="478" hidden="1" customWidth="1"/>
    <col min="10784" max="10784" width="3.7109375" style="478" customWidth="1"/>
    <col min="10785" max="10785" width="11.140625" style="478" bestFit="1" customWidth="1"/>
    <col min="10786" max="11013" width="10.5703125" style="478"/>
    <col min="11014" max="11021" width="0" style="478" hidden="1" customWidth="1"/>
    <col min="11022" max="11024" width="3.7109375" style="478" customWidth="1"/>
    <col min="11025" max="11025" width="12.7109375" style="478" customWidth="1"/>
    <col min="11026" max="11026" width="47.42578125" style="478" customWidth="1"/>
    <col min="11027" max="11035" width="0" style="478" hidden="1" customWidth="1"/>
    <col min="11036" max="11036" width="11.7109375" style="478" customWidth="1"/>
    <col min="11037" max="11037" width="6.42578125" style="478" bestFit="1" customWidth="1"/>
    <col min="11038" max="11038" width="11.7109375" style="478" customWidth="1"/>
    <col min="11039" max="11039" width="0" style="478" hidden="1" customWidth="1"/>
    <col min="11040" max="11040" width="3.7109375" style="478" customWidth="1"/>
    <col min="11041" max="11041" width="11.140625" style="478" bestFit="1" customWidth="1"/>
    <col min="11042" max="11269" width="10.5703125" style="478"/>
    <col min="11270" max="11277" width="0" style="478" hidden="1" customWidth="1"/>
    <col min="11278" max="11280" width="3.7109375" style="478" customWidth="1"/>
    <col min="11281" max="11281" width="12.7109375" style="478" customWidth="1"/>
    <col min="11282" max="11282" width="47.42578125" style="478" customWidth="1"/>
    <col min="11283" max="11291" width="0" style="478" hidden="1" customWidth="1"/>
    <col min="11292" max="11292" width="11.7109375" style="478" customWidth="1"/>
    <col min="11293" max="11293" width="6.42578125" style="478" bestFit="1" customWidth="1"/>
    <col min="11294" max="11294" width="11.7109375" style="478" customWidth="1"/>
    <col min="11295" max="11295" width="0" style="478" hidden="1" customWidth="1"/>
    <col min="11296" max="11296" width="3.7109375" style="478" customWidth="1"/>
    <col min="11297" max="11297" width="11.140625" style="478" bestFit="1" customWidth="1"/>
    <col min="11298" max="11525" width="10.5703125" style="478"/>
    <col min="11526" max="11533" width="0" style="478" hidden="1" customWidth="1"/>
    <col min="11534" max="11536" width="3.7109375" style="478" customWidth="1"/>
    <col min="11537" max="11537" width="12.7109375" style="478" customWidth="1"/>
    <col min="11538" max="11538" width="47.42578125" style="478" customWidth="1"/>
    <col min="11539" max="11547" width="0" style="478" hidden="1" customWidth="1"/>
    <col min="11548" max="11548" width="11.7109375" style="478" customWidth="1"/>
    <col min="11549" max="11549" width="6.42578125" style="478" bestFit="1" customWidth="1"/>
    <col min="11550" max="11550" width="11.7109375" style="478" customWidth="1"/>
    <col min="11551" max="11551" width="0" style="478" hidden="1" customWidth="1"/>
    <col min="11552" max="11552" width="3.7109375" style="478" customWidth="1"/>
    <col min="11553" max="11553" width="11.140625" style="478" bestFit="1" customWidth="1"/>
    <col min="11554" max="11781" width="10.5703125" style="478"/>
    <col min="11782" max="11789" width="0" style="478" hidden="1" customWidth="1"/>
    <col min="11790" max="11792" width="3.7109375" style="478" customWidth="1"/>
    <col min="11793" max="11793" width="12.7109375" style="478" customWidth="1"/>
    <col min="11794" max="11794" width="47.42578125" style="478" customWidth="1"/>
    <col min="11795" max="11803" width="0" style="478" hidden="1" customWidth="1"/>
    <col min="11804" max="11804" width="11.7109375" style="478" customWidth="1"/>
    <col min="11805" max="11805" width="6.42578125" style="478" bestFit="1" customWidth="1"/>
    <col min="11806" max="11806" width="11.7109375" style="478" customWidth="1"/>
    <col min="11807" max="11807" width="0" style="478" hidden="1" customWidth="1"/>
    <col min="11808" max="11808" width="3.7109375" style="478" customWidth="1"/>
    <col min="11809" max="11809" width="11.140625" style="478" bestFit="1" customWidth="1"/>
    <col min="11810" max="12037" width="10.5703125" style="478"/>
    <col min="12038" max="12045" width="0" style="478" hidden="1" customWidth="1"/>
    <col min="12046" max="12048" width="3.7109375" style="478" customWidth="1"/>
    <col min="12049" max="12049" width="12.7109375" style="478" customWidth="1"/>
    <col min="12050" max="12050" width="47.42578125" style="478" customWidth="1"/>
    <col min="12051" max="12059" width="0" style="478" hidden="1" customWidth="1"/>
    <col min="12060" max="12060" width="11.7109375" style="478" customWidth="1"/>
    <col min="12061" max="12061" width="6.42578125" style="478" bestFit="1" customWidth="1"/>
    <col min="12062" max="12062" width="11.7109375" style="478" customWidth="1"/>
    <col min="12063" max="12063" width="0" style="478" hidden="1" customWidth="1"/>
    <col min="12064" max="12064" width="3.7109375" style="478" customWidth="1"/>
    <col min="12065" max="12065" width="11.140625" style="478" bestFit="1" customWidth="1"/>
    <col min="12066" max="12293" width="10.5703125" style="478"/>
    <col min="12294" max="12301" width="0" style="478" hidden="1" customWidth="1"/>
    <col min="12302" max="12304" width="3.7109375" style="478" customWidth="1"/>
    <col min="12305" max="12305" width="12.7109375" style="478" customWidth="1"/>
    <col min="12306" max="12306" width="47.42578125" style="478" customWidth="1"/>
    <col min="12307" max="12315" width="0" style="478" hidden="1" customWidth="1"/>
    <col min="12316" max="12316" width="11.7109375" style="478" customWidth="1"/>
    <col min="12317" max="12317" width="6.42578125" style="478" bestFit="1" customWidth="1"/>
    <col min="12318" max="12318" width="11.7109375" style="478" customWidth="1"/>
    <col min="12319" max="12319" width="0" style="478" hidden="1" customWidth="1"/>
    <col min="12320" max="12320" width="3.7109375" style="478" customWidth="1"/>
    <col min="12321" max="12321" width="11.140625" style="478" bestFit="1" customWidth="1"/>
    <col min="12322" max="12549" width="10.5703125" style="478"/>
    <col min="12550" max="12557" width="0" style="478" hidden="1" customWidth="1"/>
    <col min="12558" max="12560" width="3.7109375" style="478" customWidth="1"/>
    <col min="12561" max="12561" width="12.7109375" style="478" customWidth="1"/>
    <col min="12562" max="12562" width="47.42578125" style="478" customWidth="1"/>
    <col min="12563" max="12571" width="0" style="478" hidden="1" customWidth="1"/>
    <col min="12572" max="12572" width="11.7109375" style="478" customWidth="1"/>
    <col min="12573" max="12573" width="6.42578125" style="478" bestFit="1" customWidth="1"/>
    <col min="12574" max="12574" width="11.7109375" style="478" customWidth="1"/>
    <col min="12575" max="12575" width="0" style="478" hidden="1" customWidth="1"/>
    <col min="12576" max="12576" width="3.7109375" style="478" customWidth="1"/>
    <col min="12577" max="12577" width="11.140625" style="478" bestFit="1" customWidth="1"/>
    <col min="12578" max="12805" width="10.5703125" style="478"/>
    <col min="12806" max="12813" width="0" style="478" hidden="1" customWidth="1"/>
    <col min="12814" max="12816" width="3.7109375" style="478" customWidth="1"/>
    <col min="12817" max="12817" width="12.7109375" style="478" customWidth="1"/>
    <col min="12818" max="12818" width="47.42578125" style="478" customWidth="1"/>
    <col min="12819" max="12827" width="0" style="478" hidden="1" customWidth="1"/>
    <col min="12828" max="12828" width="11.7109375" style="478" customWidth="1"/>
    <col min="12829" max="12829" width="6.42578125" style="478" bestFit="1" customWidth="1"/>
    <col min="12830" max="12830" width="11.7109375" style="478" customWidth="1"/>
    <col min="12831" max="12831" width="0" style="478" hidden="1" customWidth="1"/>
    <col min="12832" max="12832" width="3.7109375" style="478" customWidth="1"/>
    <col min="12833" max="12833" width="11.140625" style="478" bestFit="1" customWidth="1"/>
    <col min="12834" max="13061" width="10.5703125" style="478"/>
    <col min="13062" max="13069" width="0" style="478" hidden="1" customWidth="1"/>
    <col min="13070" max="13072" width="3.7109375" style="478" customWidth="1"/>
    <col min="13073" max="13073" width="12.7109375" style="478" customWidth="1"/>
    <col min="13074" max="13074" width="47.42578125" style="478" customWidth="1"/>
    <col min="13075" max="13083" width="0" style="478" hidden="1" customWidth="1"/>
    <col min="13084" max="13084" width="11.7109375" style="478" customWidth="1"/>
    <col min="13085" max="13085" width="6.42578125" style="478" bestFit="1" customWidth="1"/>
    <col min="13086" max="13086" width="11.7109375" style="478" customWidth="1"/>
    <col min="13087" max="13087" width="0" style="478" hidden="1" customWidth="1"/>
    <col min="13088" max="13088" width="3.7109375" style="478" customWidth="1"/>
    <col min="13089" max="13089" width="11.140625" style="478" bestFit="1" customWidth="1"/>
    <col min="13090" max="13317" width="10.5703125" style="478"/>
    <col min="13318" max="13325" width="0" style="478" hidden="1" customWidth="1"/>
    <col min="13326" max="13328" width="3.7109375" style="478" customWidth="1"/>
    <col min="13329" max="13329" width="12.7109375" style="478" customWidth="1"/>
    <col min="13330" max="13330" width="47.42578125" style="478" customWidth="1"/>
    <col min="13331" max="13339" width="0" style="478" hidden="1" customWidth="1"/>
    <col min="13340" max="13340" width="11.7109375" style="478" customWidth="1"/>
    <col min="13341" max="13341" width="6.42578125" style="478" bestFit="1" customWidth="1"/>
    <col min="13342" max="13342" width="11.7109375" style="478" customWidth="1"/>
    <col min="13343" max="13343" width="0" style="478" hidden="1" customWidth="1"/>
    <col min="13344" max="13344" width="3.7109375" style="478" customWidth="1"/>
    <col min="13345" max="13345" width="11.140625" style="478" bestFit="1" customWidth="1"/>
    <col min="13346" max="13573" width="10.5703125" style="478"/>
    <col min="13574" max="13581" width="0" style="478" hidden="1" customWidth="1"/>
    <col min="13582" max="13584" width="3.7109375" style="478" customWidth="1"/>
    <col min="13585" max="13585" width="12.7109375" style="478" customWidth="1"/>
    <col min="13586" max="13586" width="47.42578125" style="478" customWidth="1"/>
    <col min="13587" max="13595" width="0" style="478" hidden="1" customWidth="1"/>
    <col min="13596" max="13596" width="11.7109375" style="478" customWidth="1"/>
    <col min="13597" max="13597" width="6.42578125" style="478" bestFit="1" customWidth="1"/>
    <col min="13598" max="13598" width="11.7109375" style="478" customWidth="1"/>
    <col min="13599" max="13599" width="0" style="478" hidden="1" customWidth="1"/>
    <col min="13600" max="13600" width="3.7109375" style="478" customWidth="1"/>
    <col min="13601" max="13601" width="11.140625" style="478" bestFit="1" customWidth="1"/>
    <col min="13602" max="13829" width="10.5703125" style="478"/>
    <col min="13830" max="13837" width="0" style="478" hidden="1" customWidth="1"/>
    <col min="13838" max="13840" width="3.7109375" style="478" customWidth="1"/>
    <col min="13841" max="13841" width="12.7109375" style="478" customWidth="1"/>
    <col min="13842" max="13842" width="47.42578125" style="478" customWidth="1"/>
    <col min="13843" max="13851" width="0" style="478" hidden="1" customWidth="1"/>
    <col min="13852" max="13852" width="11.7109375" style="478" customWidth="1"/>
    <col min="13853" max="13853" width="6.42578125" style="478" bestFit="1" customWidth="1"/>
    <col min="13854" max="13854" width="11.7109375" style="478" customWidth="1"/>
    <col min="13855" max="13855" width="0" style="478" hidden="1" customWidth="1"/>
    <col min="13856" max="13856" width="3.7109375" style="478" customWidth="1"/>
    <col min="13857" max="13857" width="11.140625" style="478" bestFit="1" customWidth="1"/>
    <col min="13858" max="14085" width="10.5703125" style="478"/>
    <col min="14086" max="14093" width="0" style="478" hidden="1" customWidth="1"/>
    <col min="14094" max="14096" width="3.7109375" style="478" customWidth="1"/>
    <col min="14097" max="14097" width="12.7109375" style="478" customWidth="1"/>
    <col min="14098" max="14098" width="47.42578125" style="478" customWidth="1"/>
    <col min="14099" max="14107" width="0" style="478" hidden="1" customWidth="1"/>
    <col min="14108" max="14108" width="11.7109375" style="478" customWidth="1"/>
    <col min="14109" max="14109" width="6.42578125" style="478" bestFit="1" customWidth="1"/>
    <col min="14110" max="14110" width="11.7109375" style="478" customWidth="1"/>
    <col min="14111" max="14111" width="0" style="478" hidden="1" customWidth="1"/>
    <col min="14112" max="14112" width="3.7109375" style="478" customWidth="1"/>
    <col min="14113" max="14113" width="11.140625" style="478" bestFit="1" customWidth="1"/>
    <col min="14114" max="14341" width="10.5703125" style="478"/>
    <col min="14342" max="14349" width="0" style="478" hidden="1" customWidth="1"/>
    <col min="14350" max="14352" width="3.7109375" style="478" customWidth="1"/>
    <col min="14353" max="14353" width="12.7109375" style="478" customWidth="1"/>
    <col min="14354" max="14354" width="47.42578125" style="478" customWidth="1"/>
    <col min="14355" max="14363" width="0" style="478" hidden="1" customWidth="1"/>
    <col min="14364" max="14364" width="11.7109375" style="478" customWidth="1"/>
    <col min="14365" max="14365" width="6.42578125" style="478" bestFit="1" customWidth="1"/>
    <col min="14366" max="14366" width="11.7109375" style="478" customWidth="1"/>
    <col min="14367" max="14367" width="0" style="478" hidden="1" customWidth="1"/>
    <col min="14368" max="14368" width="3.7109375" style="478" customWidth="1"/>
    <col min="14369" max="14369" width="11.140625" style="478" bestFit="1" customWidth="1"/>
    <col min="14370" max="14597" width="10.5703125" style="478"/>
    <col min="14598" max="14605" width="0" style="478" hidden="1" customWidth="1"/>
    <col min="14606" max="14608" width="3.7109375" style="478" customWidth="1"/>
    <col min="14609" max="14609" width="12.7109375" style="478" customWidth="1"/>
    <col min="14610" max="14610" width="47.42578125" style="478" customWidth="1"/>
    <col min="14611" max="14619" width="0" style="478" hidden="1" customWidth="1"/>
    <col min="14620" max="14620" width="11.7109375" style="478" customWidth="1"/>
    <col min="14621" max="14621" width="6.42578125" style="478" bestFit="1" customWidth="1"/>
    <col min="14622" max="14622" width="11.7109375" style="478" customWidth="1"/>
    <col min="14623" max="14623" width="0" style="478" hidden="1" customWidth="1"/>
    <col min="14624" max="14624" width="3.7109375" style="478" customWidth="1"/>
    <col min="14625" max="14625" width="11.140625" style="478" bestFit="1" customWidth="1"/>
    <col min="14626" max="14853" width="10.5703125" style="478"/>
    <col min="14854" max="14861" width="0" style="478" hidden="1" customWidth="1"/>
    <col min="14862" max="14864" width="3.7109375" style="478" customWidth="1"/>
    <col min="14865" max="14865" width="12.7109375" style="478" customWidth="1"/>
    <col min="14866" max="14866" width="47.42578125" style="478" customWidth="1"/>
    <col min="14867" max="14875" width="0" style="478" hidden="1" customWidth="1"/>
    <col min="14876" max="14876" width="11.7109375" style="478" customWidth="1"/>
    <col min="14877" max="14877" width="6.42578125" style="478" bestFit="1" customWidth="1"/>
    <col min="14878" max="14878" width="11.7109375" style="478" customWidth="1"/>
    <col min="14879" max="14879" width="0" style="478" hidden="1" customWidth="1"/>
    <col min="14880" max="14880" width="3.7109375" style="478" customWidth="1"/>
    <col min="14881" max="14881" width="11.140625" style="478" bestFit="1" customWidth="1"/>
    <col min="14882" max="15109" width="10.5703125" style="478"/>
    <col min="15110" max="15117" width="0" style="478" hidden="1" customWidth="1"/>
    <col min="15118" max="15120" width="3.7109375" style="478" customWidth="1"/>
    <col min="15121" max="15121" width="12.7109375" style="478" customWidth="1"/>
    <col min="15122" max="15122" width="47.42578125" style="478" customWidth="1"/>
    <col min="15123" max="15131" width="0" style="478" hidden="1" customWidth="1"/>
    <col min="15132" max="15132" width="11.7109375" style="478" customWidth="1"/>
    <col min="15133" max="15133" width="6.42578125" style="478" bestFit="1" customWidth="1"/>
    <col min="15134" max="15134" width="11.7109375" style="478" customWidth="1"/>
    <col min="15135" max="15135" width="0" style="478" hidden="1" customWidth="1"/>
    <col min="15136" max="15136" width="3.7109375" style="478" customWidth="1"/>
    <col min="15137" max="15137" width="11.140625" style="478" bestFit="1" customWidth="1"/>
    <col min="15138" max="15365" width="10.5703125" style="478"/>
    <col min="15366" max="15373" width="0" style="478" hidden="1" customWidth="1"/>
    <col min="15374" max="15376" width="3.7109375" style="478" customWidth="1"/>
    <col min="15377" max="15377" width="12.7109375" style="478" customWidth="1"/>
    <col min="15378" max="15378" width="47.42578125" style="478" customWidth="1"/>
    <col min="15379" max="15387" width="0" style="478" hidden="1" customWidth="1"/>
    <col min="15388" max="15388" width="11.7109375" style="478" customWidth="1"/>
    <col min="15389" max="15389" width="6.42578125" style="478" bestFit="1" customWidth="1"/>
    <col min="15390" max="15390" width="11.7109375" style="478" customWidth="1"/>
    <col min="15391" max="15391" width="0" style="478" hidden="1" customWidth="1"/>
    <col min="15392" max="15392" width="3.7109375" style="478" customWidth="1"/>
    <col min="15393" max="15393" width="11.140625" style="478" bestFit="1" customWidth="1"/>
    <col min="15394" max="15621" width="10.5703125" style="478"/>
    <col min="15622" max="15629" width="0" style="478" hidden="1" customWidth="1"/>
    <col min="15630" max="15632" width="3.7109375" style="478" customWidth="1"/>
    <col min="15633" max="15633" width="12.7109375" style="478" customWidth="1"/>
    <col min="15634" max="15634" width="47.42578125" style="478" customWidth="1"/>
    <col min="15635" max="15643" width="0" style="478" hidden="1" customWidth="1"/>
    <col min="15644" max="15644" width="11.7109375" style="478" customWidth="1"/>
    <col min="15645" max="15645" width="6.42578125" style="478" bestFit="1" customWidth="1"/>
    <col min="15646" max="15646" width="11.7109375" style="478" customWidth="1"/>
    <col min="15647" max="15647" width="0" style="478" hidden="1" customWidth="1"/>
    <col min="15648" max="15648" width="3.7109375" style="478" customWidth="1"/>
    <col min="15649" max="15649" width="11.140625" style="478" bestFit="1" customWidth="1"/>
    <col min="15650" max="15877" width="10.5703125" style="478"/>
    <col min="15878" max="15885" width="0" style="478" hidden="1" customWidth="1"/>
    <col min="15886" max="15888" width="3.7109375" style="478" customWidth="1"/>
    <col min="15889" max="15889" width="12.7109375" style="478" customWidth="1"/>
    <col min="15890" max="15890" width="47.42578125" style="478" customWidth="1"/>
    <col min="15891" max="15899" width="0" style="478" hidden="1" customWidth="1"/>
    <col min="15900" max="15900" width="11.7109375" style="478" customWidth="1"/>
    <col min="15901" max="15901" width="6.42578125" style="478" bestFit="1" customWidth="1"/>
    <col min="15902" max="15902" width="11.7109375" style="478" customWidth="1"/>
    <col min="15903" max="15903" width="0" style="478" hidden="1" customWidth="1"/>
    <col min="15904" max="15904" width="3.7109375" style="478" customWidth="1"/>
    <col min="15905" max="15905" width="11.140625" style="478" bestFit="1" customWidth="1"/>
    <col min="15906" max="16133" width="10.5703125" style="478"/>
    <col min="16134" max="16141" width="0" style="478" hidden="1" customWidth="1"/>
    <col min="16142" max="16144" width="3.7109375" style="478" customWidth="1"/>
    <col min="16145" max="16145" width="12.7109375" style="478" customWidth="1"/>
    <col min="16146" max="16146" width="47.42578125" style="478" customWidth="1"/>
    <col min="16147" max="16155" width="0" style="478" hidden="1" customWidth="1"/>
    <col min="16156" max="16156" width="11.7109375" style="478" customWidth="1"/>
    <col min="16157" max="16157" width="6.42578125" style="478" bestFit="1" customWidth="1"/>
    <col min="16158" max="16158" width="11.7109375" style="478" customWidth="1"/>
    <col min="16159" max="16159" width="0" style="478" hidden="1" customWidth="1"/>
    <col min="16160" max="16160" width="3.7109375" style="478" customWidth="1"/>
    <col min="16161" max="16161" width="11.140625" style="478" bestFit="1" customWidth="1"/>
    <col min="16162" max="16384" width="10.5703125" style="478"/>
  </cols>
  <sheetData>
    <row r="1" spans="1:45" hidden="1"/>
    <row r="2" spans="1:45" hidden="1"/>
    <row r="3" spans="1:45" hidden="1"/>
    <row r="4" spans="1:45" ht="3" customHeight="1">
      <c r="J4" s="483"/>
      <c r="K4" s="483"/>
      <c r="L4" s="479"/>
      <c r="M4" s="479"/>
      <c r="N4" s="479"/>
      <c r="O4" s="486"/>
      <c r="P4" s="486"/>
      <c r="Q4" s="486"/>
      <c r="R4" s="486"/>
      <c r="S4" s="486"/>
      <c r="T4" s="486"/>
      <c r="U4" s="486"/>
      <c r="V4" s="486"/>
      <c r="W4" s="486"/>
      <c r="X4" s="486"/>
      <c r="Y4" s="486"/>
      <c r="Z4" s="479"/>
      <c r="AA4" s="999"/>
      <c r="AB4" s="999"/>
      <c r="AC4" s="999"/>
      <c r="AD4" s="999"/>
      <c r="AE4" s="999"/>
      <c r="AF4" s="999"/>
      <c r="AG4" s="999"/>
      <c r="AH4" s="999"/>
      <c r="AI4" s="999"/>
      <c r="AJ4" s="999"/>
      <c r="AK4" s="999"/>
      <c r="AL4" s="992"/>
    </row>
    <row r="5" spans="1:45" ht="22.5" customHeight="1">
      <c r="J5" s="483"/>
      <c r="K5" s="483"/>
      <c r="L5" s="1236" t="s">
        <v>665</v>
      </c>
      <c r="M5" s="1236"/>
      <c r="N5" s="1236"/>
      <c r="O5" s="1236"/>
      <c r="P5" s="1236"/>
      <c r="Q5" s="1236"/>
      <c r="R5" s="1236"/>
      <c r="S5" s="1236"/>
      <c r="T5" s="1236"/>
      <c r="U5" s="580"/>
      <c r="V5" s="524"/>
      <c r="W5" s="524"/>
      <c r="X5" s="586"/>
      <c r="Y5" s="586"/>
      <c r="Z5" s="498"/>
      <c r="AA5" s="580"/>
      <c r="AB5" s="580"/>
      <c r="AC5" s="580"/>
      <c r="AD5" s="580"/>
      <c r="AE5" s="580"/>
      <c r="AF5" s="580"/>
      <c r="AG5" s="580"/>
      <c r="AJ5" s="1009"/>
      <c r="AK5" s="1009"/>
      <c r="AL5" s="580"/>
    </row>
    <row r="6" spans="1:45" ht="3" customHeight="1">
      <c r="J6" s="483"/>
      <c r="K6" s="483"/>
      <c r="L6" s="479"/>
      <c r="M6" s="479"/>
      <c r="N6" s="479"/>
      <c r="O6" s="482"/>
      <c r="P6" s="482"/>
      <c r="Q6" s="482"/>
      <c r="R6" s="482"/>
      <c r="S6" s="482"/>
      <c r="T6" s="482"/>
      <c r="U6" s="479"/>
      <c r="V6" s="479"/>
      <c r="AA6" s="756"/>
      <c r="AB6" s="756"/>
      <c r="AC6" s="756"/>
      <c r="AD6" s="756"/>
      <c r="AE6" s="756"/>
      <c r="AF6" s="756"/>
      <c r="AG6" s="992"/>
      <c r="AH6" s="992"/>
    </row>
    <row r="7" spans="1:45" s="524" customFormat="1" ht="22.5">
      <c r="A7" s="586"/>
      <c r="B7" s="586"/>
      <c r="C7" s="586"/>
      <c r="D7" s="586"/>
      <c r="E7" s="586"/>
      <c r="F7" s="586"/>
      <c r="G7" s="592"/>
      <c r="H7" s="592"/>
      <c r="I7" s="532"/>
      <c r="J7" s="530"/>
      <c r="K7" s="530"/>
      <c r="L7" s="525"/>
      <c r="M7" s="618" t="s">
        <v>501</v>
      </c>
      <c r="N7" s="667"/>
      <c r="O7" s="1254" t="str">
        <f>IF(NameOrPr_ch="",IF(NameOrPr="","",NameOrPr),NameOrPr_ch)</f>
        <v>Комитет по тарифам и ценовой политике Лен.области (ЛенРТК)</v>
      </c>
      <c r="P7" s="1255"/>
      <c r="Q7" s="1255"/>
      <c r="R7" s="1255"/>
      <c r="S7" s="1255"/>
      <c r="T7" s="1256"/>
      <c r="U7" s="670"/>
      <c r="V7" s="525"/>
      <c r="AA7"/>
      <c r="AB7"/>
      <c r="AC7"/>
      <c r="AD7"/>
      <c r="AE7"/>
      <c r="AF7"/>
      <c r="AG7"/>
      <c r="AH7"/>
      <c r="AI7"/>
      <c r="AJ7"/>
      <c r="AK7"/>
      <c r="AL7"/>
      <c r="AO7" s="586"/>
      <c r="AP7" s="586"/>
      <c r="AQ7" s="586"/>
      <c r="AR7" s="586"/>
      <c r="AS7" s="586"/>
    </row>
    <row r="8" spans="1:45" s="493" customFormat="1" ht="18.75">
      <c r="A8" s="506"/>
      <c r="B8" s="506"/>
      <c r="C8" s="506"/>
      <c r="D8" s="506"/>
      <c r="E8" s="506"/>
      <c r="F8" s="506"/>
      <c r="G8" s="506"/>
      <c r="H8" s="506"/>
      <c r="L8" s="500"/>
      <c r="M8" s="618" t="s">
        <v>595</v>
      </c>
      <c r="N8" s="667"/>
      <c r="O8" s="1254" t="str">
        <f>IF(datePr_ch="",IF(datePr="","",datePr),datePr_ch)</f>
        <v>20.12.2019</v>
      </c>
      <c r="P8" s="1255"/>
      <c r="Q8" s="1255"/>
      <c r="R8" s="1255"/>
      <c r="S8" s="1255"/>
      <c r="T8" s="1256"/>
      <c r="U8" s="668"/>
      <c r="V8" s="488"/>
      <c r="AA8"/>
      <c r="AB8"/>
      <c r="AC8"/>
      <c r="AD8"/>
      <c r="AE8"/>
      <c r="AF8"/>
      <c r="AG8"/>
      <c r="AH8"/>
      <c r="AI8"/>
      <c r="AJ8"/>
      <c r="AK8"/>
      <c r="AL8"/>
      <c r="AO8" s="506"/>
      <c r="AP8" s="506"/>
      <c r="AQ8" s="506"/>
      <c r="AR8" s="506"/>
      <c r="AS8" s="506"/>
    </row>
    <row r="9" spans="1:45" s="493" customFormat="1" ht="18.75">
      <c r="A9" s="506"/>
      <c r="B9" s="506"/>
      <c r="C9" s="506"/>
      <c r="D9" s="506"/>
      <c r="E9" s="506"/>
      <c r="F9" s="506"/>
      <c r="G9" s="506"/>
      <c r="H9" s="506"/>
      <c r="L9" s="553"/>
      <c r="M9" s="618" t="s">
        <v>594</v>
      </c>
      <c r="N9" s="667"/>
      <c r="O9" s="1254" t="str">
        <f>IF(numberPr_ch="",IF(numberPr="","",numberPr),numberPr_ch)</f>
        <v>711-п</v>
      </c>
      <c r="P9" s="1255"/>
      <c r="Q9" s="1255"/>
      <c r="R9" s="1255"/>
      <c r="S9" s="1255"/>
      <c r="T9" s="1256"/>
      <c r="U9" s="668"/>
      <c r="V9" s="488"/>
      <c r="AA9"/>
      <c r="AB9"/>
      <c r="AC9"/>
      <c r="AD9"/>
      <c r="AE9"/>
      <c r="AF9"/>
      <c r="AG9"/>
      <c r="AH9"/>
      <c r="AI9"/>
      <c r="AJ9"/>
      <c r="AK9"/>
      <c r="AL9"/>
      <c r="AO9" s="506"/>
      <c r="AP9" s="506"/>
      <c r="AQ9" s="506"/>
      <c r="AR9" s="506"/>
      <c r="AS9" s="506"/>
    </row>
    <row r="10" spans="1:45" s="493" customFormat="1" ht="18.75">
      <c r="A10" s="506"/>
      <c r="B10" s="506"/>
      <c r="C10" s="506"/>
      <c r="D10" s="506"/>
      <c r="E10" s="506"/>
      <c r="F10" s="506"/>
      <c r="G10" s="506"/>
      <c r="H10" s="506"/>
      <c r="L10" s="553"/>
      <c r="M10" s="618" t="s">
        <v>500</v>
      </c>
      <c r="N10" s="667"/>
      <c r="O10" s="1254" t="str">
        <f>IF(IstPub_ch="",IF(IstPub="","",IstPub),IstPub_ch)</f>
        <v>http://tarif.lenobl.ru/dokumenty/docs_category_3/</v>
      </c>
      <c r="P10" s="1255"/>
      <c r="Q10" s="1255"/>
      <c r="R10" s="1255"/>
      <c r="S10" s="1255"/>
      <c r="T10" s="1256"/>
      <c r="U10" s="668"/>
      <c r="V10" s="488"/>
      <c r="AA10"/>
      <c r="AB10"/>
      <c r="AC10"/>
      <c r="AD10"/>
      <c r="AE10"/>
      <c r="AF10"/>
      <c r="AG10"/>
      <c r="AH10"/>
      <c r="AI10"/>
      <c r="AJ10"/>
      <c r="AK10"/>
      <c r="AL10"/>
      <c r="AO10" s="506"/>
      <c r="AP10" s="506"/>
      <c r="AQ10" s="506"/>
      <c r="AR10" s="506"/>
      <c r="AS10" s="506"/>
    </row>
    <row r="11" spans="1:45" s="493" customFormat="1" ht="11.25" hidden="1">
      <c r="A11" s="506"/>
      <c r="B11" s="506"/>
      <c r="C11" s="506"/>
      <c r="D11" s="506"/>
      <c r="E11" s="506"/>
      <c r="F11" s="506"/>
      <c r="G11" s="506"/>
      <c r="H11" s="506"/>
      <c r="L11" s="553"/>
      <c r="M11" s="553"/>
      <c r="N11" s="567"/>
      <c r="O11" s="583"/>
      <c r="P11" s="583"/>
      <c r="Q11" s="583"/>
      <c r="R11" s="583"/>
      <c r="S11" s="583"/>
      <c r="T11" s="583"/>
      <c r="U11" s="488"/>
      <c r="V11" s="488"/>
      <c r="Z11" s="504" t="s">
        <v>372</v>
      </c>
      <c r="AA11" s="768"/>
      <c r="AB11" s="768"/>
      <c r="AC11" s="768"/>
      <c r="AD11" s="768"/>
      <c r="AE11" s="768"/>
      <c r="AF11" s="768"/>
      <c r="AG11" s="488"/>
      <c r="AH11" s="488"/>
      <c r="AI11" s="1008"/>
      <c r="AJ11" s="1008"/>
      <c r="AK11" s="1008"/>
      <c r="AL11" s="1012" t="s">
        <v>372</v>
      </c>
      <c r="AO11" s="506"/>
      <c r="AP11" s="506"/>
      <c r="AQ11" s="506"/>
      <c r="AR11" s="506"/>
      <c r="AS11" s="506"/>
    </row>
    <row r="12" spans="1:45">
      <c r="J12" s="483"/>
      <c r="K12" s="483"/>
      <c r="L12" s="479"/>
      <c r="M12" s="479"/>
      <c r="N12" s="479"/>
      <c r="O12" s="1253"/>
      <c r="P12" s="1253"/>
      <c r="Q12" s="1253"/>
      <c r="R12" s="1253"/>
      <c r="S12" s="1253"/>
      <c r="T12" s="1253"/>
      <c r="U12" s="1253"/>
      <c r="V12" s="1253"/>
      <c r="W12" s="1253"/>
      <c r="X12" s="1253"/>
      <c r="Y12" s="1253"/>
      <c r="Z12" s="1253"/>
      <c r="AA12" s="1253" t="s">
        <v>1897</v>
      </c>
      <c r="AB12" s="1253"/>
      <c r="AC12" s="1253"/>
      <c r="AD12" s="1253"/>
      <c r="AE12" s="1253"/>
      <c r="AF12" s="1253"/>
      <c r="AG12" s="1253"/>
      <c r="AH12" s="1253"/>
      <c r="AI12" s="1253"/>
      <c r="AJ12" s="1253"/>
      <c r="AK12" s="1253"/>
      <c r="AL12" s="1253"/>
    </row>
    <row r="13" spans="1:45" ht="14.25" customHeight="1">
      <c r="J13" s="483"/>
      <c r="K13" s="483"/>
      <c r="L13" s="1220" t="s">
        <v>453</v>
      </c>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154" t="s">
        <v>454</v>
      </c>
    </row>
    <row r="14" spans="1:45" ht="14.25" customHeight="1">
      <c r="J14" s="483"/>
      <c r="K14" s="483"/>
      <c r="L14" s="1220" t="s">
        <v>91</v>
      </c>
      <c r="M14" s="1220" t="s">
        <v>638</v>
      </c>
      <c r="N14" s="579"/>
      <c r="O14" s="1154" t="s">
        <v>640</v>
      </c>
      <c r="P14" s="1154"/>
      <c r="Q14" s="1154"/>
      <c r="R14" s="1154"/>
      <c r="S14" s="1154"/>
      <c r="T14" s="1154"/>
      <c r="U14" s="1154"/>
      <c r="V14" s="1154"/>
      <c r="W14" s="1154"/>
      <c r="X14" s="1154"/>
      <c r="Y14" s="1154"/>
      <c r="Z14" s="1220" t="s">
        <v>340</v>
      </c>
      <c r="AA14" s="1154" t="s">
        <v>640</v>
      </c>
      <c r="AB14" s="1154"/>
      <c r="AC14" s="1154"/>
      <c r="AD14" s="1154"/>
      <c r="AE14" s="1154"/>
      <c r="AF14" s="1154"/>
      <c r="AG14" s="1154"/>
      <c r="AH14" s="1154"/>
      <c r="AI14" s="1154"/>
      <c r="AJ14" s="1154"/>
      <c r="AK14" s="1154"/>
      <c r="AL14" s="1220" t="s">
        <v>340</v>
      </c>
      <c r="AM14" s="1252" t="s">
        <v>274</v>
      </c>
      <c r="AN14" s="1154"/>
    </row>
    <row r="15" spans="1:45" s="524" customFormat="1" ht="14.25" customHeight="1">
      <c r="A15" s="586"/>
      <c r="B15" s="586"/>
      <c r="C15" s="586"/>
      <c r="D15" s="586"/>
      <c r="E15" s="586"/>
      <c r="F15" s="586"/>
      <c r="G15" s="592"/>
      <c r="H15" s="592"/>
      <c r="I15" s="532"/>
      <c r="J15" s="530"/>
      <c r="K15" s="530"/>
      <c r="L15" s="1220"/>
      <c r="M15" s="1220"/>
      <c r="N15" s="579"/>
      <c r="O15" s="1261" t="s">
        <v>666</v>
      </c>
      <c r="P15" s="1261" t="s">
        <v>619</v>
      </c>
      <c r="Q15" s="1261" t="s">
        <v>620</v>
      </c>
      <c r="R15" s="1261" t="s">
        <v>270</v>
      </c>
      <c r="S15" s="1261"/>
      <c r="T15" s="1261" t="s">
        <v>270</v>
      </c>
      <c r="U15" s="1261"/>
      <c r="V15" s="653"/>
      <c r="W15" s="1262" t="s">
        <v>653</v>
      </c>
      <c r="X15" s="1262"/>
      <c r="Y15" s="1262"/>
      <c r="Z15" s="1220"/>
      <c r="AA15" s="1261" t="s">
        <v>666</v>
      </c>
      <c r="AB15" s="1261" t="s">
        <v>619</v>
      </c>
      <c r="AC15" s="1261" t="s">
        <v>620</v>
      </c>
      <c r="AD15" s="1261" t="s">
        <v>270</v>
      </c>
      <c r="AE15" s="1261"/>
      <c r="AF15" s="1261" t="s">
        <v>270</v>
      </c>
      <c r="AG15" s="1261"/>
      <c r="AH15" s="1113"/>
      <c r="AI15" s="1262" t="s">
        <v>653</v>
      </c>
      <c r="AJ15" s="1262"/>
      <c r="AK15" s="1262"/>
      <c r="AL15" s="1220"/>
      <c r="AM15" s="1252"/>
      <c r="AN15" s="1154"/>
      <c r="AO15" s="586"/>
      <c r="AP15" s="586"/>
      <c r="AQ15" s="586"/>
      <c r="AR15" s="586"/>
      <c r="AS15" s="586"/>
    </row>
    <row r="16" spans="1:45" ht="56.25" customHeight="1">
      <c r="J16" s="483"/>
      <c r="K16" s="483"/>
      <c r="L16" s="1220"/>
      <c r="M16" s="1220"/>
      <c r="N16" s="579"/>
      <c r="O16" s="1261"/>
      <c r="P16" s="1261"/>
      <c r="Q16" s="1261"/>
      <c r="R16" s="536" t="s">
        <v>621</v>
      </c>
      <c r="S16" s="536" t="s">
        <v>622</v>
      </c>
      <c r="T16" s="536" t="s">
        <v>623</v>
      </c>
      <c r="U16" s="536" t="s">
        <v>624</v>
      </c>
      <c r="V16" s="536"/>
      <c r="W16" s="537" t="s">
        <v>273</v>
      </c>
      <c r="X16" s="1263" t="s">
        <v>272</v>
      </c>
      <c r="Y16" s="1263"/>
      <c r="Z16" s="1220"/>
      <c r="AA16" s="1261"/>
      <c r="AB16" s="1261"/>
      <c r="AC16" s="1261"/>
      <c r="AD16" s="757" t="s">
        <v>621</v>
      </c>
      <c r="AE16" s="757" t="s">
        <v>622</v>
      </c>
      <c r="AF16" s="757" t="s">
        <v>623</v>
      </c>
      <c r="AG16" s="757" t="s">
        <v>624</v>
      </c>
      <c r="AH16" s="757"/>
      <c r="AI16" s="1114" t="s">
        <v>273</v>
      </c>
      <c r="AJ16" s="1263" t="s">
        <v>272</v>
      </c>
      <c r="AK16" s="1263"/>
      <c r="AL16" s="1220"/>
      <c r="AM16" s="1252"/>
      <c r="AN16" s="1154"/>
    </row>
    <row r="17" spans="1:52">
      <c r="J17" s="483"/>
      <c r="K17" s="491">
        <v>1</v>
      </c>
      <c r="L17" s="480" t="s">
        <v>92</v>
      </c>
      <c r="M17" s="480" t="s">
        <v>48</v>
      </c>
      <c r="N17" s="497" t="s">
        <v>48</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6">
        <f ca="1">OFFSET(V17,0,-1)</f>
        <v>9</v>
      </c>
      <c r="W17" s="489">
        <f t="shared" ca="1" si="0"/>
        <v>10</v>
      </c>
      <c r="X17" s="1238">
        <f ca="1">OFFSET(X17,0,-1)+1</f>
        <v>11</v>
      </c>
      <c r="Y17" s="1238"/>
      <c r="Z17" s="489">
        <f ca="1">OFFSET(Z17,0,-2)+1</f>
        <v>12</v>
      </c>
      <c r="AA17" s="1115">
        <f ca="1">OFFSET(AA17,0,-1)+1</f>
        <v>13</v>
      </c>
      <c r="AB17" s="1115">
        <f t="shared" ref="AB17:AI17" ca="1" si="1">OFFSET(AB17,0,-1)+1</f>
        <v>14</v>
      </c>
      <c r="AC17" s="1115">
        <f t="shared" ca="1" si="1"/>
        <v>15</v>
      </c>
      <c r="AD17" s="1115">
        <f t="shared" ca="1" si="1"/>
        <v>16</v>
      </c>
      <c r="AE17" s="1115">
        <f t="shared" ca="1" si="1"/>
        <v>17</v>
      </c>
      <c r="AF17" s="1115">
        <f t="shared" ca="1" si="1"/>
        <v>18</v>
      </c>
      <c r="AG17" s="1115">
        <f t="shared" ca="1" si="1"/>
        <v>19</v>
      </c>
      <c r="AH17" s="652">
        <f ca="1">OFFSET(AH17,0,-1)</f>
        <v>19</v>
      </c>
      <c r="AI17" s="1115">
        <f t="shared" ca="1" si="1"/>
        <v>20</v>
      </c>
      <c r="AJ17" s="1238">
        <f ca="1">OFFSET(AJ17,0,-1)+1</f>
        <v>21</v>
      </c>
      <c r="AK17" s="1238"/>
      <c r="AL17" s="1115">
        <f ca="1">OFFSET(AL17,0,-2)+1</f>
        <v>22</v>
      </c>
      <c r="AN17" s="489">
        <f ca="1">OFFSET(AN17,0,-2)+1</f>
        <v>23</v>
      </c>
    </row>
    <row r="18" spans="1:52" ht="22.5">
      <c r="A18" s="1239">
        <v>1</v>
      </c>
      <c r="B18" s="1053"/>
      <c r="C18" s="1053"/>
      <c r="D18" s="1053"/>
      <c r="E18" s="1054"/>
      <c r="F18" s="1055"/>
      <c r="G18" s="1053"/>
      <c r="H18" s="1053"/>
      <c r="I18" s="1042"/>
      <c r="J18" s="1046"/>
      <c r="K18" s="1046"/>
      <c r="L18" s="594">
        <f>mergeValue(A18)</f>
        <v>1</v>
      </c>
      <c r="M18" s="642" t="s">
        <v>20</v>
      </c>
      <c r="N18" s="581"/>
      <c r="O18" s="1251" t="str">
        <f>IF('Перечень тарифов'!J26="","","" &amp; 'Перечень тарифов'!J26 &amp; "")</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Гатчинского муниципального района Ленинградской области в 2020 году</v>
      </c>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631" t="s">
        <v>475</v>
      </c>
    </row>
    <row r="19" spans="1:52" ht="22.5">
      <c r="A19" s="1239"/>
      <c r="B19" s="1239">
        <v>1</v>
      </c>
      <c r="C19" s="1053"/>
      <c r="D19" s="1053"/>
      <c r="E19" s="1055"/>
      <c r="F19" s="1055"/>
      <c r="G19" s="1053"/>
      <c r="H19" s="1053"/>
      <c r="I19" s="1048"/>
      <c r="J19" s="1044"/>
      <c r="K19" s="1043"/>
      <c r="L19" s="594" t="str">
        <f>mergeValue(A19) &amp;"."&amp; mergeValue(B19)</f>
        <v>1.1</v>
      </c>
      <c r="M19" s="547" t="s">
        <v>16</v>
      </c>
      <c r="N19" s="581"/>
      <c r="O19" s="1251" t="str">
        <f>IF('Перечень тарифов'!N26="","","" &amp; 'Перечень тарифов'!N26 &amp; "")</f>
        <v>Гатчинский муниципальный район, Вырицкое (41618154);
Гатчинский муниципальный район, Большеколпанское (41618408);
Гатчинский муниципальный район, Пудомягское (41618404);</v>
      </c>
      <c r="P19" s="1251"/>
      <c r="Q19" s="1251"/>
      <c r="R19" s="1251"/>
      <c r="S19" s="1251"/>
      <c r="T19" s="1251"/>
      <c r="U19" s="1251"/>
      <c r="V19" s="1251"/>
      <c r="W19" s="1251"/>
      <c r="X19" s="1251"/>
      <c r="Y19" s="1251"/>
      <c r="Z19" s="1251"/>
      <c r="AA19" s="1251"/>
      <c r="AB19" s="1251"/>
      <c r="AC19" s="1251"/>
      <c r="AD19" s="1251"/>
      <c r="AE19" s="1251"/>
      <c r="AF19" s="1251"/>
      <c r="AG19" s="1251"/>
      <c r="AH19" s="1251"/>
      <c r="AI19" s="1251"/>
      <c r="AJ19" s="1251"/>
      <c r="AK19" s="1251"/>
      <c r="AL19" s="1251"/>
      <c r="AM19" s="1251"/>
      <c r="AN19" s="631" t="s">
        <v>476</v>
      </c>
    </row>
    <row r="20" spans="1:52" ht="22.5">
      <c r="A20" s="1239"/>
      <c r="B20" s="1239"/>
      <c r="C20" s="1239">
        <v>1</v>
      </c>
      <c r="D20" s="1053"/>
      <c r="E20" s="1055"/>
      <c r="F20" s="1055"/>
      <c r="G20" s="1053"/>
      <c r="H20" s="1053"/>
      <c r="I20" s="1048"/>
      <c r="J20" s="1044"/>
      <c r="K20" s="1043"/>
      <c r="L20" s="594" t="str">
        <f>mergeValue(A20) &amp;"."&amp; mergeValue(B20)&amp;"."&amp; mergeValue(C20)</f>
        <v>1.1.1</v>
      </c>
      <c r="M20" s="548" t="s">
        <v>7</v>
      </c>
      <c r="N20" s="581"/>
      <c r="O20" s="1251" t="str">
        <f>IF('Перечень тарифов'!R26="","","" &amp; 'Перечень тарифов'!R26 &amp; "")</f>
        <v>С наружной сетью горячего водоснабжения, с изолированными стояками, с полотенцесушителями</v>
      </c>
      <c r="P20" s="1251"/>
      <c r="Q20" s="1251"/>
      <c r="R20" s="1251"/>
      <c r="S20" s="1251"/>
      <c r="T20" s="1251"/>
      <c r="U20" s="1251"/>
      <c r="V20" s="1251"/>
      <c r="W20" s="1251"/>
      <c r="X20" s="1251"/>
      <c r="Y20" s="1251"/>
      <c r="Z20" s="1251"/>
      <c r="AA20" s="1251"/>
      <c r="AB20" s="1251"/>
      <c r="AC20" s="1251"/>
      <c r="AD20" s="1251"/>
      <c r="AE20" s="1251"/>
      <c r="AF20" s="1251"/>
      <c r="AG20" s="1251"/>
      <c r="AH20" s="1251"/>
      <c r="AI20" s="1251"/>
      <c r="AJ20" s="1251"/>
      <c r="AK20" s="1251"/>
      <c r="AL20" s="1251"/>
      <c r="AM20" s="1251"/>
      <c r="AN20" s="631" t="s">
        <v>632</v>
      </c>
    </row>
    <row r="21" spans="1:52" hidden="1">
      <c r="A21" s="1239"/>
      <c r="B21" s="1239"/>
      <c r="C21" s="1239"/>
      <c r="D21" s="1239">
        <v>1</v>
      </c>
      <c r="E21" s="1055"/>
      <c r="F21" s="1055"/>
      <c r="G21" s="1053"/>
      <c r="H21" s="1053"/>
      <c r="I21" s="1048"/>
      <c r="J21" s="1044"/>
      <c r="K21" s="1043"/>
      <c r="L21" s="594" t="str">
        <f>mergeValue(A21) &amp;"."&amp; mergeValue(B21)&amp;"."&amp; mergeValue(C21)&amp;"."&amp; mergeValue(D21)</f>
        <v>1.1.1.1</v>
      </c>
      <c r="M21" s="549"/>
      <c r="N21" s="58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631"/>
    </row>
    <row r="22" spans="1:52" ht="0.2" customHeight="1">
      <c r="A22" s="1239"/>
      <c r="B22" s="1239"/>
      <c r="C22" s="1239"/>
      <c r="D22" s="1239"/>
      <c r="E22" s="1239">
        <v>1</v>
      </c>
      <c r="F22" s="1055"/>
      <c r="G22" s="1053"/>
      <c r="H22" s="1053"/>
      <c r="I22" s="1047"/>
      <c r="J22" s="1044"/>
      <c r="K22" s="1043"/>
      <c r="L22" s="594"/>
      <c r="M22" s="555"/>
      <c r="N22" s="582"/>
      <c r="O22" s="632"/>
      <c r="P22" s="632"/>
      <c r="Q22" s="632"/>
      <c r="R22" s="632"/>
      <c r="S22" s="632"/>
      <c r="T22" s="632"/>
      <c r="U22" s="632"/>
      <c r="V22" s="632"/>
      <c r="W22" s="632"/>
      <c r="X22" s="632"/>
      <c r="Y22" s="632"/>
      <c r="Z22" s="632"/>
      <c r="AA22" s="1118"/>
      <c r="AB22" s="1118"/>
      <c r="AC22" s="1118"/>
      <c r="AD22" s="1118"/>
      <c r="AE22" s="1118"/>
      <c r="AF22" s="1118"/>
      <c r="AG22" s="1118"/>
      <c r="AH22" s="1118"/>
      <c r="AI22" s="1118"/>
      <c r="AJ22" s="1118"/>
      <c r="AK22" s="1118"/>
      <c r="AL22" s="1118"/>
      <c r="AM22" s="509"/>
      <c r="AN22" s="631"/>
    </row>
    <row r="23" spans="1:52" ht="90">
      <c r="A23" s="1239"/>
      <c r="B23" s="1239"/>
      <c r="C23" s="1239"/>
      <c r="D23" s="1239"/>
      <c r="E23" s="1239"/>
      <c r="F23" s="1239">
        <v>1</v>
      </c>
      <c r="G23" s="1053"/>
      <c r="H23" s="1053"/>
      <c r="I23" s="1270"/>
      <c r="J23" s="1044"/>
      <c r="K23" s="1043"/>
      <c r="L23" s="594" t="str">
        <f>mergeValue(A23) &amp;"."&amp; mergeValue(B23)&amp;"."&amp; mergeValue(C23)&amp;"."&amp; mergeValue(D23)&amp;"."&amp; mergeValue(F23)</f>
        <v>1.1.1.1.1</v>
      </c>
      <c r="M23" s="556" t="s">
        <v>10</v>
      </c>
      <c r="N23" s="582"/>
      <c r="O23" s="1242" t="s">
        <v>771</v>
      </c>
      <c r="P23" s="1243"/>
      <c r="Q23" s="1243"/>
      <c r="R23" s="1243"/>
      <c r="S23" s="1243"/>
      <c r="T23" s="1243"/>
      <c r="U23" s="1243"/>
      <c r="V23" s="1243"/>
      <c r="W23" s="1243"/>
      <c r="X23" s="1243"/>
      <c r="Y23" s="1243"/>
      <c r="Z23" s="1243"/>
      <c r="AA23" s="1243"/>
      <c r="AB23" s="1243"/>
      <c r="AC23" s="1243"/>
      <c r="AD23" s="1243"/>
      <c r="AE23" s="1243"/>
      <c r="AF23" s="1243"/>
      <c r="AG23" s="1243"/>
      <c r="AH23" s="1243"/>
      <c r="AI23" s="1243"/>
      <c r="AJ23" s="1243"/>
      <c r="AK23" s="1243"/>
      <c r="AL23" s="1243"/>
      <c r="AM23" s="1244"/>
      <c r="AN23" s="631" t="s">
        <v>634</v>
      </c>
      <c r="AP23" s="505" t="str">
        <f>strCheckUnique(AQ23:AQ27)</f>
        <v/>
      </c>
      <c r="AR23" s="505"/>
    </row>
    <row r="24" spans="1:52" ht="135">
      <c r="A24" s="1239"/>
      <c r="B24" s="1239"/>
      <c r="C24" s="1239"/>
      <c r="D24" s="1239"/>
      <c r="E24" s="1239"/>
      <c r="F24" s="1239"/>
      <c r="G24" s="1239">
        <v>1</v>
      </c>
      <c r="H24" s="1053"/>
      <c r="I24" s="1270"/>
      <c r="J24" s="1271"/>
      <c r="K24" s="1049"/>
      <c r="L24" s="594" t="str">
        <f>mergeValue(A24) &amp;"."&amp; mergeValue(B24)&amp;"."&amp; mergeValue(C24)&amp;"."&amp; mergeValue(D24)&amp;"."&amp; mergeValue(F24)&amp;"."&amp; mergeValue(G24)</f>
        <v>1.1.1.1.1.1</v>
      </c>
      <c r="M24" s="1066" t="s">
        <v>649</v>
      </c>
      <c r="N24" s="647"/>
      <c r="O24" s="684">
        <v>20.5</v>
      </c>
      <c r="P24" s="684">
        <v>1829.39</v>
      </c>
      <c r="Q24" s="563"/>
      <c r="R24" s="495"/>
      <c r="S24" s="1092"/>
      <c r="T24" s="495"/>
      <c r="U24" s="1092"/>
      <c r="V24" s="585" t="str">
        <f>W24 &amp; "-" &amp; Y24</f>
        <v>01.01.2020-30.06.2020</v>
      </c>
      <c r="W24" s="1245" t="s">
        <v>1891</v>
      </c>
      <c r="X24" s="1235" t="s">
        <v>83</v>
      </c>
      <c r="Y24" s="1245" t="s">
        <v>1910</v>
      </c>
      <c r="Z24" s="1235" t="s">
        <v>83</v>
      </c>
      <c r="AA24" s="684">
        <v>21.24</v>
      </c>
      <c r="AB24" s="684">
        <v>1895.25</v>
      </c>
      <c r="AC24" s="764"/>
      <c r="AD24" s="713"/>
      <c r="AE24" s="1092"/>
      <c r="AF24" s="713"/>
      <c r="AG24" s="1092"/>
      <c r="AH24" s="770" t="str">
        <f>AI24 &amp; "-" &amp; AK24</f>
        <v>01.07.2020-31.12.2020</v>
      </c>
      <c r="AI24" s="1245" t="s">
        <v>1911</v>
      </c>
      <c r="AJ24" s="1235" t="s">
        <v>83</v>
      </c>
      <c r="AK24" s="1245" t="s">
        <v>1892</v>
      </c>
      <c r="AL24" s="1235" t="s">
        <v>84</v>
      </c>
      <c r="AM24" s="538"/>
      <c r="AN24" s="631" t="s">
        <v>667</v>
      </c>
      <c r="AO24" s="501" t="str">
        <f>strCheckDate(O24:AM24)</f>
        <v/>
      </c>
      <c r="AP24" s="505"/>
      <c r="AQ24" s="505" t="str">
        <f>IF(M24="","",M24 )</f>
        <v>горячая вода в системе централизованного теплоснабжения на горячее водоснабжение</v>
      </c>
      <c r="AR24" s="505"/>
      <c r="AS24" s="505"/>
    </row>
    <row r="25" spans="1:52" ht="14.25" hidden="1" customHeight="1">
      <c r="A25" s="1239"/>
      <c r="B25" s="1239"/>
      <c r="C25" s="1239"/>
      <c r="D25" s="1239"/>
      <c r="E25" s="1239"/>
      <c r="F25" s="1239"/>
      <c r="G25" s="1239"/>
      <c r="H25" s="1053"/>
      <c r="I25" s="1270"/>
      <c r="J25" s="1271"/>
      <c r="K25" s="1049"/>
      <c r="L25" s="601"/>
      <c r="M25" s="647"/>
      <c r="N25" s="647"/>
      <c r="O25" s="563"/>
      <c r="P25" s="495"/>
      <c r="Q25" s="495"/>
      <c r="R25" s="495"/>
      <c r="S25" s="495"/>
      <c r="T25" s="495"/>
      <c r="U25" s="560"/>
      <c r="V25" s="585"/>
      <c r="W25" s="1234"/>
      <c r="X25" s="1235"/>
      <c r="Y25" s="1234"/>
      <c r="Z25" s="1235"/>
      <c r="AA25" s="764"/>
      <c r="AB25" s="713"/>
      <c r="AC25" s="713"/>
      <c r="AD25" s="713"/>
      <c r="AE25" s="713"/>
      <c r="AF25" s="713"/>
      <c r="AG25" s="560"/>
      <c r="AH25" s="770"/>
      <c r="AI25" s="1234"/>
      <c r="AJ25" s="1235"/>
      <c r="AK25" s="1234"/>
      <c r="AL25" s="1235"/>
      <c r="AM25" s="538"/>
      <c r="AN25" s="1211"/>
      <c r="AR25" s="505">
        <f ca="1">OFFSET(AR25,-1,0)</f>
        <v>0</v>
      </c>
    </row>
    <row r="26" spans="1:52" s="477" customFormat="1" ht="15" hidden="1" customHeight="1">
      <c r="A26" s="1239"/>
      <c r="B26" s="1239"/>
      <c r="C26" s="1239"/>
      <c r="D26" s="1239"/>
      <c r="E26" s="1239"/>
      <c r="F26" s="1239"/>
      <c r="G26" s="1239"/>
      <c r="H26" s="1053"/>
      <c r="I26" s="1270"/>
      <c r="J26" s="1271"/>
      <c r="K26" s="1050"/>
      <c r="L26" s="539"/>
      <c r="M26" s="558"/>
      <c r="N26" s="552"/>
      <c r="O26" s="546"/>
      <c r="P26" s="546"/>
      <c r="Q26" s="546"/>
      <c r="R26" s="546"/>
      <c r="S26" s="546"/>
      <c r="T26" s="546"/>
      <c r="U26" s="546"/>
      <c r="V26" s="546"/>
      <c r="W26" s="564"/>
      <c r="X26" s="565"/>
      <c r="Y26" s="564"/>
      <c r="Z26" s="552"/>
      <c r="AA26" s="758"/>
      <c r="AB26" s="758"/>
      <c r="AC26" s="758"/>
      <c r="AD26" s="758"/>
      <c r="AE26" s="758"/>
      <c r="AF26" s="758"/>
      <c r="AG26" s="758"/>
      <c r="AH26" s="758"/>
      <c r="AI26" s="1006"/>
      <c r="AJ26" s="1007"/>
      <c r="AK26" s="1006"/>
      <c r="AL26" s="1002"/>
      <c r="AM26" s="561"/>
      <c r="AN26" s="1212"/>
      <c r="AO26" s="502"/>
      <c r="AP26" s="502"/>
      <c r="AQ26" s="502"/>
      <c r="AR26" s="502"/>
      <c r="AS26" s="502"/>
    </row>
    <row r="27" spans="1:52" s="477" customFormat="1" ht="15" customHeight="1">
      <c r="A27" s="1239"/>
      <c r="B27" s="1239"/>
      <c r="C27" s="1239"/>
      <c r="D27" s="1239"/>
      <c r="E27" s="1239"/>
      <c r="F27" s="1239"/>
      <c r="G27" s="1053"/>
      <c r="H27" s="1053"/>
      <c r="I27" s="1270"/>
      <c r="J27" s="1051"/>
      <c r="K27" s="1050"/>
      <c r="L27" s="539"/>
      <c r="M27" s="557" t="s">
        <v>25</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61"/>
      <c r="AO27" s="502"/>
      <c r="AP27" s="502"/>
      <c r="AQ27" s="502"/>
      <c r="AR27" s="502"/>
      <c r="AS27" s="502"/>
    </row>
    <row r="28" spans="1:52" s="477" customFormat="1" ht="15" customHeight="1">
      <c r="A28" s="1239"/>
      <c r="B28" s="1239"/>
      <c r="C28" s="1239"/>
      <c r="D28" s="1239"/>
      <c r="E28" s="1239"/>
      <c r="F28" s="1056"/>
      <c r="G28" s="1053"/>
      <c r="H28" s="1053"/>
      <c r="I28" s="1047"/>
      <c r="J28" s="1045"/>
      <c r="K28" s="1050"/>
      <c r="L28" s="539"/>
      <c r="M28" s="552" t="s">
        <v>11</v>
      </c>
      <c r="N28" s="551"/>
      <c r="O28" s="546"/>
      <c r="P28" s="546"/>
      <c r="Q28" s="546"/>
      <c r="R28" s="546"/>
      <c r="S28" s="546"/>
      <c r="T28" s="546"/>
      <c r="U28" s="546"/>
      <c r="V28" s="546"/>
      <c r="W28" s="574"/>
      <c r="X28" s="565"/>
      <c r="Y28" s="564"/>
      <c r="Z28" s="551"/>
      <c r="AA28" s="758"/>
      <c r="AB28" s="758"/>
      <c r="AC28" s="758"/>
      <c r="AD28" s="758"/>
      <c r="AE28" s="758"/>
      <c r="AF28" s="758"/>
      <c r="AG28" s="758"/>
      <c r="AH28" s="758"/>
      <c r="AI28" s="767"/>
      <c r="AJ28" s="1007"/>
      <c r="AK28" s="1006"/>
      <c r="AL28" s="1041"/>
      <c r="AM28" s="565"/>
      <c r="AN28" s="561"/>
      <c r="AO28" s="502"/>
      <c r="AP28" s="502"/>
      <c r="AQ28" s="502"/>
      <c r="AR28" s="502"/>
      <c r="AS28" s="502"/>
    </row>
    <row r="29" spans="1:52" s="477" customFormat="1" ht="14.25" hidden="1" customHeight="1">
      <c r="A29" s="1239"/>
      <c r="B29" s="1239"/>
      <c r="C29" s="1239"/>
      <c r="D29" s="1055"/>
      <c r="E29" s="1056"/>
      <c r="F29" s="1056"/>
      <c r="G29" s="1053"/>
      <c r="H29" s="1053"/>
      <c r="I29" s="1052"/>
      <c r="J29" s="1045"/>
      <c r="K29" s="1042"/>
      <c r="L29" s="539"/>
      <c r="M29" s="552"/>
      <c r="N29" s="552"/>
      <c r="O29" s="552"/>
      <c r="P29" s="552"/>
      <c r="Q29" s="552"/>
      <c r="R29" s="552"/>
      <c r="S29" s="552"/>
      <c r="T29" s="552"/>
      <c r="U29" s="552"/>
      <c r="V29" s="552"/>
      <c r="W29" s="552"/>
      <c r="X29" s="552"/>
      <c r="Y29" s="552"/>
      <c r="Z29" s="552"/>
      <c r="AA29" s="1002"/>
      <c r="AB29" s="1002"/>
      <c r="AC29" s="1002"/>
      <c r="AD29" s="1002"/>
      <c r="AE29" s="1002"/>
      <c r="AF29" s="1002"/>
      <c r="AG29" s="1002"/>
      <c r="AH29" s="1002"/>
      <c r="AI29" s="1002"/>
      <c r="AJ29" s="1002"/>
      <c r="AK29" s="1002"/>
      <c r="AL29" s="1002"/>
      <c r="AM29" s="552"/>
      <c r="AN29" s="561"/>
      <c r="AO29" s="502"/>
      <c r="AP29" s="502"/>
      <c r="AQ29" s="502"/>
      <c r="AR29" s="502"/>
      <c r="AS29" s="502"/>
    </row>
    <row r="30" spans="1:52" s="1058" customFormat="1" ht="22.5">
      <c r="A30" s="1239"/>
      <c r="B30" s="1239"/>
      <c r="C30" s="1239">
        <v>2</v>
      </c>
      <c r="D30" s="1076"/>
      <c r="E30" s="1108"/>
      <c r="F30" s="1108"/>
      <c r="G30" s="1076"/>
      <c r="H30" s="1076"/>
      <c r="I30" s="1111"/>
      <c r="J30" s="1112"/>
      <c r="L30" s="1116" t="str">
        <f>mergeValue(A30) &amp;"."&amp; mergeValue(B30)&amp;"."&amp; mergeValue(C30)</f>
        <v>1.1.2</v>
      </c>
      <c r="M30" s="694" t="s">
        <v>7</v>
      </c>
      <c r="N30" s="717"/>
      <c r="O30" s="1264" t="str">
        <f>IF('Перечень тарифов'!R28="","","" &amp; 'Перечень тарифов'!R28 &amp; "")</f>
        <v>С наружной сетью горячего водоснабжения, с изолированными стояками, без полотенцесушителей</v>
      </c>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1265"/>
      <c r="AM30" s="1266"/>
      <c r="AN30" s="631" t="s">
        <v>632</v>
      </c>
      <c r="AO30" s="1009"/>
      <c r="AP30" s="1009"/>
      <c r="AQ30" s="1009"/>
      <c r="AR30" s="1009"/>
      <c r="AS30" s="1009"/>
      <c r="AT30" s="1009"/>
      <c r="AU30" s="1009"/>
      <c r="AV30" s="1009"/>
      <c r="AW30" s="1009"/>
      <c r="AX30" s="1009"/>
      <c r="AY30" s="1009"/>
      <c r="AZ30" s="1009"/>
    </row>
    <row r="31" spans="1:52" s="1058" customFormat="1" hidden="1">
      <c r="A31" s="1239"/>
      <c r="B31" s="1239"/>
      <c r="C31" s="1239"/>
      <c r="D31" s="1239">
        <v>1</v>
      </c>
      <c r="E31" s="1108"/>
      <c r="F31" s="1108"/>
      <c r="G31" s="1076"/>
      <c r="H31" s="1076"/>
      <c r="I31" s="1111"/>
      <c r="J31" s="1112"/>
      <c r="L31" s="1116" t="str">
        <f>mergeValue(A31) &amp;"."&amp; mergeValue(B31)&amp;"."&amp; mergeValue(C31)&amp;"."&amp; mergeValue(D31)</f>
        <v>1.1.2.1</v>
      </c>
      <c r="M31" s="695"/>
      <c r="N31" s="717"/>
      <c r="O31" s="1264"/>
      <c r="P31" s="1265"/>
      <c r="Q31" s="1265"/>
      <c r="R31" s="1265"/>
      <c r="S31" s="1265"/>
      <c r="T31" s="1265"/>
      <c r="U31" s="1265"/>
      <c r="V31" s="1265"/>
      <c r="W31" s="1265"/>
      <c r="X31" s="1265"/>
      <c r="Y31" s="1265"/>
      <c r="Z31" s="1265"/>
      <c r="AA31" s="1265"/>
      <c r="AB31" s="1265"/>
      <c r="AC31" s="1265"/>
      <c r="AD31" s="1265"/>
      <c r="AE31" s="1265"/>
      <c r="AF31" s="1265"/>
      <c r="AG31" s="1265"/>
      <c r="AH31" s="1265"/>
      <c r="AI31" s="1265"/>
      <c r="AJ31" s="1265"/>
      <c r="AK31" s="1265"/>
      <c r="AL31" s="1265"/>
      <c r="AM31" s="1266"/>
      <c r="AN31" s="631"/>
      <c r="AO31" s="1009"/>
      <c r="AP31" s="1009"/>
      <c r="AQ31" s="1009"/>
      <c r="AR31" s="1009"/>
      <c r="AS31" s="1009"/>
      <c r="AT31" s="1009"/>
      <c r="AU31" s="1009"/>
      <c r="AV31" s="1009"/>
      <c r="AW31" s="1009"/>
      <c r="AX31" s="1009"/>
      <c r="AY31" s="1009"/>
      <c r="AZ31" s="1009"/>
    </row>
    <row r="32" spans="1:52" s="1058" customFormat="1" ht="0.2" customHeight="1">
      <c r="A32" s="1239"/>
      <c r="B32" s="1239"/>
      <c r="C32" s="1239"/>
      <c r="D32" s="1239"/>
      <c r="E32" s="1239">
        <v>1</v>
      </c>
      <c r="F32" s="1108"/>
      <c r="G32" s="1076"/>
      <c r="H32" s="1076"/>
      <c r="I32" s="1063"/>
      <c r="J32" s="1112"/>
      <c r="L32" s="1116"/>
      <c r="M32" s="555"/>
      <c r="N32" s="817"/>
      <c r="O32" s="1267"/>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9"/>
      <c r="AN32" s="631"/>
      <c r="AO32" s="1009"/>
      <c r="AP32" s="1009"/>
      <c r="AQ32" s="1009"/>
      <c r="AR32" s="1009"/>
      <c r="AS32" s="1009"/>
      <c r="AT32" s="1009"/>
      <c r="AU32" s="1009"/>
      <c r="AV32" s="1009"/>
      <c r="AW32" s="1009"/>
      <c r="AX32" s="1009"/>
      <c r="AY32" s="1009"/>
      <c r="AZ32" s="1009"/>
    </row>
    <row r="33" spans="1:52" s="1058" customFormat="1" ht="90">
      <c r="A33" s="1239"/>
      <c r="B33" s="1239"/>
      <c r="C33" s="1239"/>
      <c r="D33" s="1239"/>
      <c r="E33" s="1239"/>
      <c r="F33" s="1239">
        <v>1</v>
      </c>
      <c r="G33" s="1076"/>
      <c r="H33" s="1076"/>
      <c r="I33" s="1270"/>
      <c r="J33" s="1112"/>
      <c r="L33" s="1116" t="str">
        <f>mergeValue(A33) &amp;"."&amp; mergeValue(B33)&amp;"."&amp; mergeValue(C33)&amp;"."&amp; mergeValue(D33)&amp;"."&amp; mergeValue(F33)</f>
        <v>1.1.2.1.1</v>
      </c>
      <c r="M33" s="556" t="s">
        <v>10</v>
      </c>
      <c r="N33" s="817"/>
      <c r="O33" s="1242" t="s">
        <v>771</v>
      </c>
      <c r="P33" s="1243"/>
      <c r="Q33" s="1243"/>
      <c r="R33" s="1243"/>
      <c r="S33" s="1243"/>
      <c r="T33" s="1243"/>
      <c r="U33" s="1243"/>
      <c r="V33" s="1243"/>
      <c r="W33" s="1243"/>
      <c r="X33" s="1243"/>
      <c r="Y33" s="1243"/>
      <c r="Z33" s="1243"/>
      <c r="AA33" s="1243"/>
      <c r="AB33" s="1243"/>
      <c r="AC33" s="1243"/>
      <c r="AD33" s="1243"/>
      <c r="AE33" s="1243"/>
      <c r="AF33" s="1243"/>
      <c r="AG33" s="1243"/>
      <c r="AH33" s="1243"/>
      <c r="AI33" s="1243"/>
      <c r="AJ33" s="1243"/>
      <c r="AK33" s="1243"/>
      <c r="AL33" s="1243"/>
      <c r="AM33" s="1244"/>
      <c r="AN33" s="631" t="s">
        <v>634</v>
      </c>
      <c r="AO33" s="1009"/>
      <c r="AP33" s="830" t="str">
        <f>strCheckUnique(AQ33:AQ37)</f>
        <v/>
      </c>
      <c r="AQ33" s="1009"/>
      <c r="AR33" s="830"/>
      <c r="AS33" s="1009"/>
      <c r="AT33" s="1009"/>
      <c r="AU33" s="1009"/>
      <c r="AV33" s="1009"/>
      <c r="AW33" s="1009"/>
      <c r="AX33" s="1009"/>
      <c r="AY33" s="1009"/>
      <c r="AZ33" s="1009"/>
    </row>
    <row r="34" spans="1:52" s="1058" customFormat="1" ht="135">
      <c r="A34" s="1239"/>
      <c r="B34" s="1239"/>
      <c r="C34" s="1239"/>
      <c r="D34" s="1239"/>
      <c r="E34" s="1239"/>
      <c r="F34" s="1239"/>
      <c r="G34" s="1239">
        <v>1</v>
      </c>
      <c r="H34" s="1076"/>
      <c r="I34" s="1270"/>
      <c r="J34" s="1271"/>
      <c r="K34" s="1065"/>
      <c r="L34" s="1116" t="str">
        <f>mergeValue(A34) &amp;"."&amp; mergeValue(B34)&amp;"."&amp; mergeValue(C34)&amp;"."&amp; mergeValue(D34)&amp;"."&amp; mergeValue(F34)&amp;"."&amp; mergeValue(G34)</f>
        <v>1.1.2.1.1.1</v>
      </c>
      <c r="M34" s="1066" t="s">
        <v>649</v>
      </c>
      <c r="N34" s="647"/>
      <c r="O34" s="684">
        <v>20.5</v>
      </c>
      <c r="P34" s="684">
        <v>200.61</v>
      </c>
      <c r="Q34" s="764"/>
      <c r="R34" s="713"/>
      <c r="S34" s="1092"/>
      <c r="T34" s="713"/>
      <c r="U34" s="1092"/>
      <c r="V34" s="770" t="str">
        <f>W34 &amp; "-" &amp; Y34</f>
        <v>01.01.2020-30.06.2020</v>
      </c>
      <c r="W34" s="1245" t="s">
        <v>1891</v>
      </c>
      <c r="X34" s="1235" t="s">
        <v>83</v>
      </c>
      <c r="Y34" s="1245" t="s">
        <v>1910</v>
      </c>
      <c r="Z34" s="1235" t="s">
        <v>83</v>
      </c>
      <c r="AA34" s="684">
        <v>21.24</v>
      </c>
      <c r="AB34" s="684">
        <v>2075.7399999999998</v>
      </c>
      <c r="AC34" s="764"/>
      <c r="AD34" s="713"/>
      <c r="AE34" s="1092"/>
      <c r="AF34" s="713"/>
      <c r="AG34" s="1092"/>
      <c r="AH34" s="770" t="str">
        <f>AI34 &amp; "-" &amp; AK34</f>
        <v>01.07.2020-31.12.2020</v>
      </c>
      <c r="AI34" s="1245" t="s">
        <v>1911</v>
      </c>
      <c r="AJ34" s="1235" t="s">
        <v>83</v>
      </c>
      <c r="AK34" s="1245" t="s">
        <v>1892</v>
      </c>
      <c r="AL34" s="1235" t="s">
        <v>84</v>
      </c>
      <c r="AM34" s="538"/>
      <c r="AN34" s="631" t="s">
        <v>667</v>
      </c>
      <c r="AO34" s="1009" t="str">
        <f>strCheckDate(O34:AM34)</f>
        <v/>
      </c>
      <c r="AP34" s="830"/>
      <c r="AQ34" s="830" t="str">
        <f>IF(M34="","",M34 )</f>
        <v>горячая вода в системе централизованного теплоснабжения на горячее водоснабжение</v>
      </c>
      <c r="AR34" s="830"/>
      <c r="AS34" s="830"/>
      <c r="AT34" s="830"/>
      <c r="AU34" s="1009"/>
      <c r="AV34" s="1009"/>
      <c r="AW34" s="1009"/>
      <c r="AX34" s="1009"/>
      <c r="AY34" s="1009"/>
      <c r="AZ34" s="1009"/>
    </row>
    <row r="35" spans="1:52" s="1058" customFormat="1" ht="0.2" customHeight="1">
      <c r="A35" s="1239"/>
      <c r="B35" s="1239"/>
      <c r="C35" s="1239"/>
      <c r="D35" s="1239"/>
      <c r="E35" s="1239"/>
      <c r="F35" s="1239"/>
      <c r="G35" s="1239"/>
      <c r="H35" s="1076"/>
      <c r="I35" s="1270"/>
      <c r="J35" s="1271"/>
      <c r="K35" s="1065"/>
      <c r="L35" s="801"/>
      <c r="M35" s="647"/>
      <c r="N35" s="647"/>
      <c r="O35" s="764"/>
      <c r="P35" s="713"/>
      <c r="Q35" s="713"/>
      <c r="R35" s="713"/>
      <c r="S35" s="713"/>
      <c r="T35" s="713"/>
      <c r="U35" s="560"/>
      <c r="V35" s="770"/>
      <c r="W35" s="1234"/>
      <c r="X35" s="1235"/>
      <c r="Y35" s="1234"/>
      <c r="Z35" s="1235"/>
      <c r="AA35" s="764"/>
      <c r="AB35" s="713"/>
      <c r="AC35" s="713"/>
      <c r="AD35" s="713"/>
      <c r="AE35" s="713"/>
      <c r="AF35" s="713"/>
      <c r="AG35" s="560"/>
      <c r="AH35" s="770"/>
      <c r="AI35" s="1234"/>
      <c r="AJ35" s="1235"/>
      <c r="AK35" s="1234"/>
      <c r="AL35" s="1235"/>
      <c r="AM35" s="538"/>
      <c r="AN35" s="1209"/>
      <c r="AO35" s="1009"/>
      <c r="AP35" s="1009"/>
      <c r="AQ35" s="1009"/>
      <c r="AR35" s="830">
        <f ca="1">OFFSET(AR35,-1,0)</f>
        <v>0</v>
      </c>
      <c r="AS35" s="1009"/>
      <c r="AT35" s="1009"/>
      <c r="AU35" s="1009"/>
      <c r="AV35" s="1009"/>
      <c r="AW35" s="1009"/>
      <c r="AX35" s="1009"/>
      <c r="AY35" s="1009"/>
      <c r="AZ35" s="1009"/>
    </row>
    <row r="36" spans="1:52" s="1057" customFormat="1" ht="15" hidden="1" customHeight="1">
      <c r="A36" s="1239"/>
      <c r="B36" s="1239"/>
      <c r="C36" s="1239"/>
      <c r="D36" s="1239"/>
      <c r="E36" s="1239"/>
      <c r="F36" s="1239"/>
      <c r="G36" s="1239"/>
      <c r="H36" s="1076"/>
      <c r="I36" s="1270"/>
      <c r="J36" s="1271"/>
      <c r="K36" s="1067"/>
      <c r="L36" s="689"/>
      <c r="M36" s="558"/>
      <c r="N36" s="1002"/>
      <c r="O36" s="758"/>
      <c r="P36" s="758"/>
      <c r="Q36" s="758"/>
      <c r="R36" s="758"/>
      <c r="S36" s="758"/>
      <c r="T36" s="758"/>
      <c r="U36" s="758"/>
      <c r="V36" s="758"/>
      <c r="W36" s="1006"/>
      <c r="X36" s="1007"/>
      <c r="Y36" s="1006"/>
      <c r="Z36" s="1002"/>
      <c r="AA36" s="758"/>
      <c r="AB36" s="758"/>
      <c r="AC36" s="758"/>
      <c r="AD36" s="758"/>
      <c r="AE36" s="758"/>
      <c r="AF36" s="758"/>
      <c r="AG36" s="758"/>
      <c r="AH36" s="758"/>
      <c r="AI36" s="1006"/>
      <c r="AJ36" s="1007"/>
      <c r="AK36" s="1006"/>
      <c r="AL36" s="1002"/>
      <c r="AM36" s="763"/>
      <c r="AN36" s="1209"/>
      <c r="AO36" s="1074"/>
      <c r="AP36" s="1074"/>
      <c r="AQ36" s="1074"/>
      <c r="AR36" s="1074"/>
      <c r="AS36" s="1074"/>
      <c r="AT36" s="1074"/>
      <c r="AU36" s="1074"/>
      <c r="AV36" s="1074"/>
      <c r="AW36" s="1074"/>
      <c r="AX36" s="1074"/>
      <c r="AY36" s="1074"/>
      <c r="AZ36" s="1074"/>
    </row>
    <row r="37" spans="1:52" s="1057" customFormat="1" ht="15" customHeight="1">
      <c r="A37" s="1239"/>
      <c r="B37" s="1239"/>
      <c r="C37" s="1239"/>
      <c r="D37" s="1239"/>
      <c r="E37" s="1239"/>
      <c r="F37" s="1239"/>
      <c r="G37" s="1076"/>
      <c r="H37" s="1076"/>
      <c r="I37" s="1270"/>
      <c r="J37" s="1073"/>
      <c r="K37" s="1067"/>
      <c r="L37" s="689"/>
      <c r="M37" s="557" t="s">
        <v>25</v>
      </c>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763"/>
      <c r="AO37" s="1074"/>
      <c r="AP37" s="1074"/>
      <c r="AQ37" s="1074"/>
      <c r="AR37" s="1074"/>
      <c r="AS37" s="1074"/>
      <c r="AT37" s="1074"/>
      <c r="AU37" s="1074"/>
      <c r="AV37" s="1074"/>
      <c r="AW37" s="1074"/>
      <c r="AX37" s="1074"/>
      <c r="AY37" s="1074"/>
      <c r="AZ37" s="1074"/>
    </row>
    <row r="38" spans="1:52" s="1057" customFormat="1" ht="15" customHeight="1">
      <c r="A38" s="1239"/>
      <c r="B38" s="1239"/>
      <c r="C38" s="1239"/>
      <c r="D38" s="1239"/>
      <c r="E38" s="1239"/>
      <c r="F38" s="1079" t="s">
        <v>252</v>
      </c>
      <c r="G38" s="1076"/>
      <c r="H38" s="1076"/>
      <c r="I38" s="1063"/>
      <c r="J38" s="1061"/>
      <c r="K38" s="1067"/>
      <c r="L38" s="689"/>
      <c r="M38" s="1002" t="s">
        <v>11</v>
      </c>
      <c r="N38" s="1041"/>
      <c r="O38" s="758"/>
      <c r="P38" s="758"/>
      <c r="Q38" s="758"/>
      <c r="R38" s="758"/>
      <c r="S38" s="758"/>
      <c r="T38" s="758"/>
      <c r="U38" s="758"/>
      <c r="V38" s="758"/>
      <c r="W38" s="767"/>
      <c r="X38" s="1007"/>
      <c r="Y38" s="1006"/>
      <c r="Z38" s="1041"/>
      <c r="AA38" s="758"/>
      <c r="AB38" s="758"/>
      <c r="AC38" s="758"/>
      <c r="AD38" s="758"/>
      <c r="AE38" s="758"/>
      <c r="AF38" s="758"/>
      <c r="AG38" s="758"/>
      <c r="AH38" s="758"/>
      <c r="AI38" s="767"/>
      <c r="AJ38" s="1007"/>
      <c r="AK38" s="1006"/>
      <c r="AL38" s="1041"/>
      <c r="AM38" s="1007"/>
      <c r="AN38" s="763"/>
      <c r="AO38" s="1074"/>
      <c r="AP38" s="1074"/>
      <c r="AQ38" s="1074"/>
      <c r="AR38" s="1074"/>
      <c r="AS38" s="1074"/>
      <c r="AT38" s="1074"/>
      <c r="AU38" s="1074"/>
      <c r="AV38" s="1074"/>
      <c r="AW38" s="1074"/>
      <c r="AX38" s="1074"/>
      <c r="AY38" s="1074"/>
      <c r="AZ38" s="1074"/>
    </row>
    <row r="39" spans="1:52" s="1057" customFormat="1" ht="0.2" customHeight="1">
      <c r="A39" s="1239"/>
      <c r="B39" s="1239"/>
      <c r="C39" s="1239"/>
      <c r="D39" s="1108"/>
      <c r="E39" s="1079" t="s">
        <v>252</v>
      </c>
      <c r="F39" s="1079" t="s">
        <v>252</v>
      </c>
      <c r="G39" s="1076"/>
      <c r="H39" s="1076"/>
      <c r="I39" s="1074"/>
      <c r="J39" s="1061"/>
      <c r="L39" s="689"/>
      <c r="M39" s="1002"/>
      <c r="N39" s="1002"/>
      <c r="O39" s="1002"/>
      <c r="P39" s="1002"/>
      <c r="Q39" s="1002"/>
      <c r="R39" s="1002"/>
      <c r="S39" s="1002"/>
      <c r="T39" s="1002"/>
      <c r="U39" s="1002"/>
      <c r="V39" s="1002"/>
      <c r="W39" s="1002"/>
      <c r="X39" s="1002"/>
      <c r="Y39" s="1002"/>
      <c r="Z39" s="1002"/>
      <c r="AA39" s="1002"/>
      <c r="AB39" s="1002"/>
      <c r="AC39" s="1002"/>
      <c r="AD39" s="1002"/>
      <c r="AE39" s="1002"/>
      <c r="AF39" s="1002"/>
      <c r="AG39" s="1002"/>
      <c r="AH39" s="1002"/>
      <c r="AI39" s="1002"/>
      <c r="AJ39" s="1002"/>
      <c r="AK39" s="1002"/>
      <c r="AL39" s="1002"/>
      <c r="AM39" s="1002"/>
      <c r="AN39" s="763"/>
      <c r="AO39" s="1074"/>
      <c r="AP39" s="1074"/>
      <c r="AQ39" s="1074"/>
      <c r="AR39" s="1074"/>
      <c r="AS39" s="1074"/>
      <c r="AT39" s="1074"/>
      <c r="AU39" s="1074"/>
      <c r="AV39" s="1074"/>
      <c r="AW39" s="1074"/>
      <c r="AX39" s="1074"/>
      <c r="AY39" s="1074"/>
      <c r="AZ39" s="1074"/>
    </row>
    <row r="40" spans="1:52" s="1058" customFormat="1" ht="22.5">
      <c r="A40" s="1239"/>
      <c r="B40" s="1239"/>
      <c r="C40" s="1239">
        <v>3</v>
      </c>
      <c r="D40" s="1076"/>
      <c r="E40" s="1108"/>
      <c r="F40" s="1108"/>
      <c r="G40" s="1076"/>
      <c r="H40" s="1076"/>
      <c r="I40" s="1111"/>
      <c r="J40" s="1112"/>
      <c r="L40" s="1116" t="str">
        <f>mergeValue(A40) &amp;"."&amp; mergeValue(B40)&amp;"."&amp; mergeValue(C40)</f>
        <v>1.1.3</v>
      </c>
      <c r="M40" s="694" t="s">
        <v>7</v>
      </c>
      <c r="N40" s="717"/>
      <c r="O40" s="1264" t="str">
        <f>IF('Перечень тарифов'!R30="","","" &amp; 'Перечень тарифов'!R30 &amp; "")</f>
        <v>С наружной сетью горячего водоснабжения, с неизолированными стояками, с полотенцесушителями</v>
      </c>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6"/>
      <c r="AN40" s="631" t="s">
        <v>632</v>
      </c>
      <c r="AO40" s="1009"/>
      <c r="AP40" s="1009"/>
      <c r="AQ40" s="1009"/>
      <c r="AR40" s="1009"/>
      <c r="AS40" s="1009"/>
      <c r="AT40" s="1009"/>
      <c r="AU40" s="1009"/>
      <c r="AV40" s="1009"/>
      <c r="AW40" s="1009"/>
      <c r="AX40" s="1009"/>
      <c r="AY40" s="1009"/>
      <c r="AZ40" s="1009"/>
    </row>
    <row r="41" spans="1:52" s="1058" customFormat="1" hidden="1">
      <c r="A41" s="1239"/>
      <c r="B41" s="1239"/>
      <c r="C41" s="1239"/>
      <c r="D41" s="1239">
        <v>1</v>
      </c>
      <c r="E41" s="1108"/>
      <c r="F41" s="1108"/>
      <c r="G41" s="1076"/>
      <c r="H41" s="1076"/>
      <c r="I41" s="1111"/>
      <c r="J41" s="1112"/>
      <c r="L41" s="1116" t="str">
        <f>mergeValue(A41) &amp;"."&amp; mergeValue(B41)&amp;"."&amp; mergeValue(C41)&amp;"."&amp; mergeValue(D41)</f>
        <v>1.1.3.1</v>
      </c>
      <c r="M41" s="695"/>
      <c r="N41" s="717"/>
      <c r="O41" s="1264"/>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6"/>
      <c r="AN41" s="631"/>
      <c r="AO41" s="1009"/>
      <c r="AP41" s="1009"/>
      <c r="AQ41" s="1009"/>
      <c r="AR41" s="1009"/>
      <c r="AS41" s="1009"/>
      <c r="AT41" s="1009"/>
      <c r="AU41" s="1009"/>
      <c r="AV41" s="1009"/>
      <c r="AW41" s="1009"/>
      <c r="AX41" s="1009"/>
      <c r="AY41" s="1009"/>
      <c r="AZ41" s="1009"/>
    </row>
    <row r="42" spans="1:52" s="1058" customFormat="1" ht="0.2" customHeight="1">
      <c r="A42" s="1239"/>
      <c r="B42" s="1239"/>
      <c r="C42" s="1239"/>
      <c r="D42" s="1239"/>
      <c r="E42" s="1239">
        <v>1</v>
      </c>
      <c r="F42" s="1108"/>
      <c r="G42" s="1076"/>
      <c r="H42" s="1076"/>
      <c r="I42" s="1063"/>
      <c r="J42" s="1112"/>
      <c r="L42" s="1116"/>
      <c r="M42" s="555"/>
      <c r="N42" s="817"/>
      <c r="O42" s="1267"/>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9"/>
      <c r="AN42" s="631"/>
      <c r="AO42" s="1009"/>
      <c r="AP42" s="1009"/>
      <c r="AQ42" s="1009"/>
      <c r="AR42" s="1009"/>
      <c r="AS42" s="1009"/>
      <c r="AT42" s="1009"/>
      <c r="AU42" s="1009"/>
      <c r="AV42" s="1009"/>
      <c r="AW42" s="1009"/>
      <c r="AX42" s="1009"/>
      <c r="AY42" s="1009"/>
      <c r="AZ42" s="1009"/>
    </row>
    <row r="43" spans="1:52" s="1058" customFormat="1" ht="90">
      <c r="A43" s="1239"/>
      <c r="B43" s="1239"/>
      <c r="C43" s="1239"/>
      <c r="D43" s="1239"/>
      <c r="E43" s="1239"/>
      <c r="F43" s="1239">
        <v>1</v>
      </c>
      <c r="G43" s="1076"/>
      <c r="H43" s="1076"/>
      <c r="I43" s="1270"/>
      <c r="J43" s="1112"/>
      <c r="L43" s="1116" t="str">
        <f>mergeValue(A43) &amp;"."&amp; mergeValue(B43)&amp;"."&amp; mergeValue(C43)&amp;"."&amp; mergeValue(D43)&amp;"."&amp; mergeValue(F43)</f>
        <v>1.1.3.1.1</v>
      </c>
      <c r="M43" s="556" t="s">
        <v>10</v>
      </c>
      <c r="N43" s="817"/>
      <c r="O43" s="1242" t="s">
        <v>771</v>
      </c>
      <c r="P43" s="1243"/>
      <c r="Q43" s="1243"/>
      <c r="R43" s="1243"/>
      <c r="S43" s="1243"/>
      <c r="T43" s="1243"/>
      <c r="U43" s="1243"/>
      <c r="V43" s="1243"/>
      <c r="W43" s="1243"/>
      <c r="X43" s="1243"/>
      <c r="Y43" s="1243"/>
      <c r="Z43" s="1243"/>
      <c r="AA43" s="1243"/>
      <c r="AB43" s="1243"/>
      <c r="AC43" s="1243"/>
      <c r="AD43" s="1243"/>
      <c r="AE43" s="1243"/>
      <c r="AF43" s="1243"/>
      <c r="AG43" s="1243"/>
      <c r="AH43" s="1243"/>
      <c r="AI43" s="1243"/>
      <c r="AJ43" s="1243"/>
      <c r="AK43" s="1243"/>
      <c r="AL43" s="1243"/>
      <c r="AM43" s="1244"/>
      <c r="AN43" s="631" t="s">
        <v>634</v>
      </c>
      <c r="AO43" s="1009"/>
      <c r="AP43" s="830" t="str">
        <f>strCheckUnique(AQ43:AQ47)</f>
        <v/>
      </c>
      <c r="AQ43" s="1009"/>
      <c r="AR43" s="830"/>
      <c r="AS43" s="1009"/>
      <c r="AT43" s="1009"/>
      <c r="AU43" s="1009"/>
      <c r="AV43" s="1009"/>
      <c r="AW43" s="1009"/>
      <c r="AX43" s="1009"/>
      <c r="AY43" s="1009"/>
      <c r="AZ43" s="1009"/>
    </row>
    <row r="44" spans="1:52" s="1058" customFormat="1" ht="135">
      <c r="A44" s="1239"/>
      <c r="B44" s="1239"/>
      <c r="C44" s="1239"/>
      <c r="D44" s="1239"/>
      <c r="E44" s="1239"/>
      <c r="F44" s="1239"/>
      <c r="G44" s="1239">
        <v>1</v>
      </c>
      <c r="H44" s="1076"/>
      <c r="I44" s="1270"/>
      <c r="J44" s="1271"/>
      <c r="K44" s="1065"/>
      <c r="L44" s="1116" t="str">
        <f>mergeValue(A44) &amp;"."&amp; mergeValue(B44)&amp;"."&amp; mergeValue(C44)&amp;"."&amp; mergeValue(D44)&amp;"."&amp; mergeValue(F44)&amp;"."&amp; mergeValue(G44)</f>
        <v>1.1.3.1.1.1</v>
      </c>
      <c r="M44" s="1066" t="s">
        <v>649</v>
      </c>
      <c r="N44" s="647"/>
      <c r="O44" s="684">
        <v>20.5</v>
      </c>
      <c r="P44" s="684">
        <v>1705.78</v>
      </c>
      <c r="Q44" s="764"/>
      <c r="R44" s="713"/>
      <c r="S44" s="1092"/>
      <c r="T44" s="713"/>
      <c r="U44" s="1092"/>
      <c r="V44" s="770" t="str">
        <f>W44 &amp; "-" &amp; Y44</f>
        <v>01.01.2020-30.06.2020</v>
      </c>
      <c r="W44" s="1245" t="s">
        <v>1891</v>
      </c>
      <c r="X44" s="1235" t="s">
        <v>83</v>
      </c>
      <c r="Y44" s="1245" t="s">
        <v>1910</v>
      </c>
      <c r="Z44" s="1235" t="s">
        <v>83</v>
      </c>
      <c r="AA44" s="684">
        <v>21.24</v>
      </c>
      <c r="AB44" s="684">
        <v>1767.19</v>
      </c>
      <c r="AC44" s="764"/>
      <c r="AD44" s="713"/>
      <c r="AE44" s="1092"/>
      <c r="AF44" s="713"/>
      <c r="AG44" s="1092"/>
      <c r="AH44" s="770" t="str">
        <f>AI44 &amp; "-" &amp; AK44</f>
        <v>01.07.2020-31.12.2020</v>
      </c>
      <c r="AI44" s="1245" t="s">
        <v>1911</v>
      </c>
      <c r="AJ44" s="1235" t="s">
        <v>83</v>
      </c>
      <c r="AK44" s="1245" t="s">
        <v>1892</v>
      </c>
      <c r="AL44" s="1235" t="s">
        <v>84</v>
      </c>
      <c r="AM44" s="538"/>
      <c r="AN44" s="631" t="s">
        <v>667</v>
      </c>
      <c r="AO44" s="1009" t="str">
        <f>strCheckDate(O44:AM44)</f>
        <v/>
      </c>
      <c r="AP44" s="830"/>
      <c r="AQ44" s="830" t="str">
        <f>IF(M44="","",M44 )</f>
        <v>горячая вода в системе централизованного теплоснабжения на горячее водоснабжение</v>
      </c>
      <c r="AR44" s="830"/>
      <c r="AS44" s="830"/>
      <c r="AT44" s="830"/>
      <c r="AU44" s="1009"/>
      <c r="AV44" s="1009"/>
      <c r="AW44" s="1009"/>
      <c r="AX44" s="1009"/>
      <c r="AY44" s="1009"/>
      <c r="AZ44" s="1009"/>
    </row>
    <row r="45" spans="1:52" s="1058" customFormat="1" ht="0.2" customHeight="1">
      <c r="A45" s="1239"/>
      <c r="B45" s="1239"/>
      <c r="C45" s="1239"/>
      <c r="D45" s="1239"/>
      <c r="E45" s="1239"/>
      <c r="F45" s="1239"/>
      <c r="G45" s="1239"/>
      <c r="H45" s="1076"/>
      <c r="I45" s="1270"/>
      <c r="J45" s="1271"/>
      <c r="K45" s="1065"/>
      <c r="L45" s="801"/>
      <c r="M45" s="647"/>
      <c r="N45" s="647"/>
      <c r="O45" s="764"/>
      <c r="P45" s="713"/>
      <c r="Q45" s="713"/>
      <c r="R45" s="713"/>
      <c r="S45" s="713"/>
      <c r="T45" s="713"/>
      <c r="U45" s="560"/>
      <c r="V45" s="770"/>
      <c r="W45" s="1234"/>
      <c r="X45" s="1235"/>
      <c r="Y45" s="1234"/>
      <c r="Z45" s="1235"/>
      <c r="AA45" s="764"/>
      <c r="AB45" s="713"/>
      <c r="AC45" s="713"/>
      <c r="AD45" s="713"/>
      <c r="AE45" s="713"/>
      <c r="AF45" s="713"/>
      <c r="AG45" s="560"/>
      <c r="AH45" s="770"/>
      <c r="AI45" s="1234"/>
      <c r="AJ45" s="1235"/>
      <c r="AK45" s="1234"/>
      <c r="AL45" s="1235"/>
      <c r="AM45" s="538"/>
      <c r="AN45" s="1209"/>
      <c r="AO45" s="1009"/>
      <c r="AP45" s="1009"/>
      <c r="AQ45" s="1009"/>
      <c r="AR45" s="830">
        <f ca="1">OFFSET(AR45,-1,0)</f>
        <v>0</v>
      </c>
      <c r="AS45" s="1009"/>
      <c r="AT45" s="1009"/>
      <c r="AU45" s="1009"/>
      <c r="AV45" s="1009"/>
      <c r="AW45" s="1009"/>
      <c r="AX45" s="1009"/>
      <c r="AY45" s="1009"/>
      <c r="AZ45" s="1009"/>
    </row>
    <row r="46" spans="1:52" s="1057" customFormat="1" ht="15" hidden="1" customHeight="1">
      <c r="A46" s="1239"/>
      <c r="B46" s="1239"/>
      <c r="C46" s="1239"/>
      <c r="D46" s="1239"/>
      <c r="E46" s="1239"/>
      <c r="F46" s="1239"/>
      <c r="G46" s="1239"/>
      <c r="H46" s="1076"/>
      <c r="I46" s="1270"/>
      <c r="J46" s="1271"/>
      <c r="K46" s="1067"/>
      <c r="L46" s="689"/>
      <c r="M46" s="558"/>
      <c r="N46" s="1002"/>
      <c r="O46" s="758"/>
      <c r="P46" s="758"/>
      <c r="Q46" s="758"/>
      <c r="R46" s="758"/>
      <c r="S46" s="758"/>
      <c r="T46" s="758"/>
      <c r="U46" s="758"/>
      <c r="V46" s="758"/>
      <c r="W46" s="1006"/>
      <c r="X46" s="1007"/>
      <c r="Y46" s="1006"/>
      <c r="Z46" s="1002"/>
      <c r="AA46" s="758"/>
      <c r="AB46" s="758"/>
      <c r="AC46" s="758"/>
      <c r="AD46" s="758"/>
      <c r="AE46" s="758"/>
      <c r="AF46" s="758"/>
      <c r="AG46" s="758"/>
      <c r="AH46" s="758"/>
      <c r="AI46" s="1006"/>
      <c r="AJ46" s="1007"/>
      <c r="AK46" s="1006"/>
      <c r="AL46" s="1002"/>
      <c r="AM46" s="763"/>
      <c r="AN46" s="1209"/>
      <c r="AO46" s="1074"/>
      <c r="AP46" s="1074"/>
      <c r="AQ46" s="1074"/>
      <c r="AR46" s="1074"/>
      <c r="AS46" s="1074"/>
      <c r="AT46" s="1074"/>
      <c r="AU46" s="1074"/>
      <c r="AV46" s="1074"/>
      <c r="AW46" s="1074"/>
      <c r="AX46" s="1074"/>
      <c r="AY46" s="1074"/>
      <c r="AZ46" s="1074"/>
    </row>
    <row r="47" spans="1:52" s="1057" customFormat="1" ht="15" customHeight="1">
      <c r="A47" s="1239"/>
      <c r="B47" s="1239"/>
      <c r="C47" s="1239"/>
      <c r="D47" s="1239"/>
      <c r="E47" s="1239"/>
      <c r="F47" s="1239"/>
      <c r="G47" s="1076"/>
      <c r="H47" s="1076"/>
      <c r="I47" s="1270"/>
      <c r="J47" s="1073"/>
      <c r="K47" s="1067"/>
      <c r="L47" s="689"/>
      <c r="M47" s="557" t="s">
        <v>25</v>
      </c>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763"/>
      <c r="AO47" s="1074"/>
      <c r="AP47" s="1074"/>
      <c r="AQ47" s="1074"/>
      <c r="AR47" s="1074"/>
      <c r="AS47" s="1074"/>
      <c r="AT47" s="1074"/>
      <c r="AU47" s="1074"/>
      <c r="AV47" s="1074"/>
      <c r="AW47" s="1074"/>
      <c r="AX47" s="1074"/>
      <c r="AY47" s="1074"/>
      <c r="AZ47" s="1074"/>
    </row>
    <row r="48" spans="1:52" s="1057" customFormat="1" ht="15" customHeight="1">
      <c r="A48" s="1239"/>
      <c r="B48" s="1239"/>
      <c r="C48" s="1239"/>
      <c r="D48" s="1239"/>
      <c r="E48" s="1239"/>
      <c r="F48" s="1079" t="s">
        <v>252</v>
      </c>
      <c r="G48" s="1076"/>
      <c r="H48" s="1076"/>
      <c r="I48" s="1063"/>
      <c r="J48" s="1061"/>
      <c r="K48" s="1067"/>
      <c r="L48" s="689"/>
      <c r="M48" s="1002" t="s">
        <v>11</v>
      </c>
      <c r="N48" s="1041"/>
      <c r="O48" s="758"/>
      <c r="P48" s="758"/>
      <c r="Q48" s="758"/>
      <c r="R48" s="758"/>
      <c r="S48" s="758"/>
      <c r="T48" s="758"/>
      <c r="U48" s="758"/>
      <c r="V48" s="758"/>
      <c r="W48" s="767"/>
      <c r="X48" s="1007"/>
      <c r="Y48" s="1006"/>
      <c r="Z48" s="1041"/>
      <c r="AA48" s="758"/>
      <c r="AB48" s="758"/>
      <c r="AC48" s="758"/>
      <c r="AD48" s="758"/>
      <c r="AE48" s="758"/>
      <c r="AF48" s="758"/>
      <c r="AG48" s="758"/>
      <c r="AH48" s="758"/>
      <c r="AI48" s="767"/>
      <c r="AJ48" s="1007"/>
      <c r="AK48" s="1006"/>
      <c r="AL48" s="1041"/>
      <c r="AM48" s="1007"/>
      <c r="AN48" s="763"/>
      <c r="AO48" s="1074"/>
      <c r="AP48" s="1074"/>
      <c r="AQ48" s="1074"/>
      <c r="AR48" s="1074"/>
      <c r="AS48" s="1074"/>
      <c r="AT48" s="1074"/>
      <c r="AU48" s="1074"/>
      <c r="AV48" s="1074"/>
      <c r="AW48" s="1074"/>
      <c r="AX48" s="1074"/>
      <c r="AY48" s="1074"/>
      <c r="AZ48" s="1074"/>
    </row>
    <row r="49" spans="1:52" s="1057" customFormat="1" ht="0.2" customHeight="1">
      <c r="A49" s="1239"/>
      <c r="B49" s="1239"/>
      <c r="C49" s="1239"/>
      <c r="D49" s="1108"/>
      <c r="E49" s="1079" t="s">
        <v>252</v>
      </c>
      <c r="F49" s="1079" t="s">
        <v>252</v>
      </c>
      <c r="G49" s="1076"/>
      <c r="H49" s="1076"/>
      <c r="I49" s="1074"/>
      <c r="J49" s="1061"/>
      <c r="L49" s="689"/>
      <c r="M49" s="1002"/>
      <c r="N49" s="1002"/>
      <c r="O49" s="1002"/>
      <c r="P49" s="1002"/>
      <c r="Q49" s="1002"/>
      <c r="R49" s="1002"/>
      <c r="S49" s="1002"/>
      <c r="T49" s="1002"/>
      <c r="U49" s="1002"/>
      <c r="V49" s="1002"/>
      <c r="W49" s="1002"/>
      <c r="X49" s="1002"/>
      <c r="Y49" s="1002"/>
      <c r="Z49" s="1002"/>
      <c r="AA49" s="1002"/>
      <c r="AB49" s="1002"/>
      <c r="AC49" s="1002"/>
      <c r="AD49" s="1002"/>
      <c r="AE49" s="1002"/>
      <c r="AF49" s="1002"/>
      <c r="AG49" s="1002"/>
      <c r="AH49" s="1002"/>
      <c r="AI49" s="1002"/>
      <c r="AJ49" s="1002"/>
      <c r="AK49" s="1002"/>
      <c r="AL49" s="1002"/>
      <c r="AM49" s="1002"/>
      <c r="AN49" s="763"/>
      <c r="AO49" s="1074"/>
      <c r="AP49" s="1074"/>
      <c r="AQ49" s="1074"/>
      <c r="AR49" s="1074"/>
      <c r="AS49" s="1074"/>
      <c r="AT49" s="1074"/>
      <c r="AU49" s="1074"/>
      <c r="AV49" s="1074"/>
      <c r="AW49" s="1074"/>
      <c r="AX49" s="1074"/>
      <c r="AY49" s="1074"/>
      <c r="AZ49" s="1074"/>
    </row>
    <row r="50" spans="1:52" s="1058" customFormat="1" ht="22.5">
      <c r="A50" s="1239"/>
      <c r="B50" s="1239"/>
      <c r="C50" s="1239">
        <v>4</v>
      </c>
      <c r="D50" s="1076"/>
      <c r="E50" s="1108"/>
      <c r="F50" s="1108"/>
      <c r="G50" s="1076"/>
      <c r="H50" s="1076"/>
      <c r="I50" s="1111"/>
      <c r="J50" s="1112"/>
      <c r="L50" s="1116" t="str">
        <f>mergeValue(A50) &amp;"."&amp; mergeValue(B50)&amp;"."&amp; mergeValue(C50)</f>
        <v>1.1.4</v>
      </c>
      <c r="M50" s="694" t="s">
        <v>7</v>
      </c>
      <c r="N50" s="717"/>
      <c r="O50" s="1264" t="str">
        <f>IF('Перечень тарифов'!R32="","","" &amp; 'Перечень тарифов'!R32 &amp; "")</f>
        <v>С наружной сетью горячего водоснабжения, с неизолированными стояками, без полотенцесушителей</v>
      </c>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c r="AL50" s="1265"/>
      <c r="AM50" s="1266"/>
      <c r="AN50" s="631" t="s">
        <v>632</v>
      </c>
      <c r="AO50" s="1009"/>
      <c r="AP50" s="1009"/>
      <c r="AQ50" s="1009"/>
      <c r="AR50" s="1009"/>
      <c r="AS50" s="1009"/>
      <c r="AT50" s="1009"/>
      <c r="AU50" s="1009"/>
      <c r="AV50" s="1009"/>
      <c r="AW50" s="1009"/>
      <c r="AX50" s="1009"/>
      <c r="AY50" s="1009"/>
      <c r="AZ50" s="1009"/>
    </row>
    <row r="51" spans="1:52" s="1058" customFormat="1" hidden="1">
      <c r="A51" s="1239"/>
      <c r="B51" s="1239"/>
      <c r="C51" s="1239"/>
      <c r="D51" s="1239">
        <v>1</v>
      </c>
      <c r="E51" s="1108"/>
      <c r="F51" s="1108"/>
      <c r="G51" s="1076"/>
      <c r="H51" s="1076"/>
      <c r="I51" s="1111"/>
      <c r="J51" s="1112"/>
      <c r="L51" s="1116" t="str">
        <f>mergeValue(A51) &amp;"."&amp; mergeValue(B51)&amp;"."&amp; mergeValue(C51)&amp;"."&amp; mergeValue(D51)</f>
        <v>1.1.4.1</v>
      </c>
      <c r="M51" s="695"/>
      <c r="N51" s="717"/>
      <c r="O51" s="1264"/>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6"/>
      <c r="AN51" s="631"/>
      <c r="AO51" s="1009"/>
      <c r="AP51" s="1009"/>
      <c r="AQ51" s="1009"/>
      <c r="AR51" s="1009"/>
      <c r="AS51" s="1009"/>
      <c r="AT51" s="1009"/>
      <c r="AU51" s="1009"/>
      <c r="AV51" s="1009"/>
      <c r="AW51" s="1009"/>
      <c r="AX51" s="1009"/>
      <c r="AY51" s="1009"/>
      <c r="AZ51" s="1009"/>
    </row>
    <row r="52" spans="1:52" s="1058" customFormat="1" ht="0.2" customHeight="1">
      <c r="A52" s="1239"/>
      <c r="B52" s="1239"/>
      <c r="C52" s="1239"/>
      <c r="D52" s="1239"/>
      <c r="E52" s="1239">
        <v>1</v>
      </c>
      <c r="F52" s="1108"/>
      <c r="G52" s="1076"/>
      <c r="H52" s="1076"/>
      <c r="I52" s="1063"/>
      <c r="J52" s="1112"/>
      <c r="L52" s="1116"/>
      <c r="M52" s="555"/>
      <c r="N52" s="817"/>
      <c r="O52" s="1267"/>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9"/>
      <c r="AN52" s="631"/>
      <c r="AO52" s="1009"/>
      <c r="AP52" s="1009"/>
      <c r="AQ52" s="1009"/>
      <c r="AR52" s="1009"/>
      <c r="AS52" s="1009"/>
      <c r="AT52" s="1009"/>
      <c r="AU52" s="1009"/>
      <c r="AV52" s="1009"/>
      <c r="AW52" s="1009"/>
      <c r="AX52" s="1009"/>
      <c r="AY52" s="1009"/>
      <c r="AZ52" s="1009"/>
    </row>
    <row r="53" spans="1:52" s="1058" customFormat="1" ht="90">
      <c r="A53" s="1239"/>
      <c r="B53" s="1239"/>
      <c r="C53" s="1239"/>
      <c r="D53" s="1239"/>
      <c r="E53" s="1239"/>
      <c r="F53" s="1239">
        <v>1</v>
      </c>
      <c r="G53" s="1076"/>
      <c r="H53" s="1076"/>
      <c r="I53" s="1270"/>
      <c r="J53" s="1112"/>
      <c r="L53" s="1116" t="str">
        <f>mergeValue(A53) &amp;"."&amp; mergeValue(B53)&amp;"."&amp; mergeValue(C53)&amp;"."&amp; mergeValue(D53)&amp;"."&amp; mergeValue(F53)</f>
        <v>1.1.4.1.1</v>
      </c>
      <c r="M53" s="556" t="s">
        <v>10</v>
      </c>
      <c r="N53" s="817"/>
      <c r="O53" s="1242" t="s">
        <v>771</v>
      </c>
      <c r="P53" s="1243"/>
      <c r="Q53" s="1243"/>
      <c r="R53" s="1243"/>
      <c r="S53" s="1243"/>
      <c r="T53" s="1243"/>
      <c r="U53" s="1243"/>
      <c r="V53" s="1243"/>
      <c r="W53" s="1243"/>
      <c r="X53" s="1243"/>
      <c r="Y53" s="1243"/>
      <c r="Z53" s="1243"/>
      <c r="AA53" s="1243"/>
      <c r="AB53" s="1243"/>
      <c r="AC53" s="1243"/>
      <c r="AD53" s="1243"/>
      <c r="AE53" s="1243"/>
      <c r="AF53" s="1243"/>
      <c r="AG53" s="1243"/>
      <c r="AH53" s="1243"/>
      <c r="AI53" s="1243"/>
      <c r="AJ53" s="1243"/>
      <c r="AK53" s="1243"/>
      <c r="AL53" s="1243"/>
      <c r="AM53" s="1244"/>
      <c r="AN53" s="631" t="s">
        <v>634</v>
      </c>
      <c r="AO53" s="1009"/>
      <c r="AP53" s="830" t="str">
        <f>strCheckUnique(AQ53:AQ57)</f>
        <v/>
      </c>
      <c r="AQ53" s="1009"/>
      <c r="AR53" s="830"/>
      <c r="AS53" s="1009"/>
      <c r="AT53" s="1009"/>
      <c r="AU53" s="1009"/>
      <c r="AV53" s="1009"/>
      <c r="AW53" s="1009"/>
      <c r="AX53" s="1009"/>
      <c r="AY53" s="1009"/>
      <c r="AZ53" s="1009"/>
    </row>
    <row r="54" spans="1:52" s="1058" customFormat="1" ht="135">
      <c r="A54" s="1239"/>
      <c r="B54" s="1239"/>
      <c r="C54" s="1239"/>
      <c r="D54" s="1239"/>
      <c r="E54" s="1239"/>
      <c r="F54" s="1239"/>
      <c r="G54" s="1239">
        <v>1</v>
      </c>
      <c r="H54" s="1076"/>
      <c r="I54" s="1270"/>
      <c r="J54" s="1271"/>
      <c r="K54" s="1065"/>
      <c r="L54" s="1116" t="str">
        <f>mergeValue(A54) &amp;"."&amp; mergeValue(B54)&amp;"."&amp; mergeValue(C54)&amp;"."&amp; mergeValue(D54)&amp;"."&amp; mergeValue(F54)&amp;"."&amp; mergeValue(G54)</f>
        <v>1.1.4.1.1.1</v>
      </c>
      <c r="M54" s="1066" t="s">
        <v>649</v>
      </c>
      <c r="N54" s="647"/>
      <c r="O54" s="684">
        <v>20.5</v>
      </c>
      <c r="P54" s="684">
        <v>1829.39</v>
      </c>
      <c r="Q54" s="764"/>
      <c r="R54" s="713"/>
      <c r="S54" s="1092"/>
      <c r="T54" s="713"/>
      <c r="U54" s="1092"/>
      <c r="V54" s="770" t="str">
        <f>W54 &amp; "-" &amp; Y54</f>
        <v>01.01.2020-30.06.2020</v>
      </c>
      <c r="W54" s="1245" t="s">
        <v>1891</v>
      </c>
      <c r="X54" s="1235" t="s">
        <v>83</v>
      </c>
      <c r="Y54" s="1245" t="s">
        <v>1910</v>
      </c>
      <c r="Z54" s="1235" t="s">
        <v>83</v>
      </c>
      <c r="AA54" s="684">
        <v>21.24</v>
      </c>
      <c r="AB54" s="684">
        <v>1895.25</v>
      </c>
      <c r="AC54" s="764"/>
      <c r="AD54" s="713"/>
      <c r="AE54" s="1092"/>
      <c r="AF54" s="713"/>
      <c r="AG54" s="1092"/>
      <c r="AH54" s="770" t="str">
        <f>AI54 &amp; "-" &amp; AK54</f>
        <v>01.07.2020-31.12.2020</v>
      </c>
      <c r="AI54" s="1245" t="s">
        <v>1911</v>
      </c>
      <c r="AJ54" s="1235" t="s">
        <v>83</v>
      </c>
      <c r="AK54" s="1245" t="s">
        <v>1892</v>
      </c>
      <c r="AL54" s="1235" t="s">
        <v>84</v>
      </c>
      <c r="AM54" s="538"/>
      <c r="AN54" s="631" t="s">
        <v>667</v>
      </c>
      <c r="AO54" s="1009" t="str">
        <f>strCheckDate(O54:AM54)</f>
        <v/>
      </c>
      <c r="AP54" s="830"/>
      <c r="AQ54" s="830" t="str">
        <f>IF(M54="","",M54 )</f>
        <v>горячая вода в системе централизованного теплоснабжения на горячее водоснабжение</v>
      </c>
      <c r="AR54" s="830"/>
      <c r="AS54" s="830"/>
      <c r="AT54" s="830"/>
      <c r="AU54" s="1009"/>
      <c r="AV54" s="1009"/>
      <c r="AW54" s="1009"/>
      <c r="AX54" s="1009"/>
      <c r="AY54" s="1009"/>
      <c r="AZ54" s="1009"/>
    </row>
    <row r="55" spans="1:52" s="1058" customFormat="1" ht="0.2" customHeight="1">
      <c r="A55" s="1239"/>
      <c r="B55" s="1239"/>
      <c r="C55" s="1239"/>
      <c r="D55" s="1239"/>
      <c r="E55" s="1239"/>
      <c r="F55" s="1239"/>
      <c r="G55" s="1239"/>
      <c r="H55" s="1076"/>
      <c r="I55" s="1270"/>
      <c r="J55" s="1271"/>
      <c r="K55" s="1065"/>
      <c r="L55" s="801"/>
      <c r="M55" s="647"/>
      <c r="N55" s="647"/>
      <c r="O55" s="764"/>
      <c r="P55" s="713"/>
      <c r="Q55" s="713"/>
      <c r="R55" s="713"/>
      <c r="S55" s="713"/>
      <c r="T55" s="713"/>
      <c r="U55" s="560"/>
      <c r="V55" s="770"/>
      <c r="W55" s="1234"/>
      <c r="X55" s="1235"/>
      <c r="Y55" s="1234"/>
      <c r="Z55" s="1235"/>
      <c r="AA55" s="764"/>
      <c r="AB55" s="713"/>
      <c r="AC55" s="713"/>
      <c r="AD55" s="713"/>
      <c r="AE55" s="713"/>
      <c r="AF55" s="713"/>
      <c r="AG55" s="560"/>
      <c r="AH55" s="770"/>
      <c r="AI55" s="1234"/>
      <c r="AJ55" s="1235"/>
      <c r="AK55" s="1234"/>
      <c r="AL55" s="1235"/>
      <c r="AM55" s="538"/>
      <c r="AN55" s="1209"/>
      <c r="AO55" s="1009"/>
      <c r="AP55" s="1009"/>
      <c r="AQ55" s="1009"/>
      <c r="AR55" s="830">
        <f ca="1">OFFSET(AR55,-1,0)</f>
        <v>0</v>
      </c>
      <c r="AS55" s="1009"/>
      <c r="AT55" s="1009"/>
      <c r="AU55" s="1009"/>
      <c r="AV55" s="1009"/>
      <c r="AW55" s="1009"/>
      <c r="AX55" s="1009"/>
      <c r="AY55" s="1009"/>
      <c r="AZ55" s="1009"/>
    </row>
    <row r="56" spans="1:52" s="1057" customFormat="1" ht="15" hidden="1" customHeight="1">
      <c r="A56" s="1239"/>
      <c r="B56" s="1239"/>
      <c r="C56" s="1239"/>
      <c r="D56" s="1239"/>
      <c r="E56" s="1239"/>
      <c r="F56" s="1239"/>
      <c r="G56" s="1239"/>
      <c r="H56" s="1076"/>
      <c r="I56" s="1270"/>
      <c r="J56" s="1271"/>
      <c r="K56" s="1067"/>
      <c r="L56" s="689"/>
      <c r="M56" s="558"/>
      <c r="N56" s="1002"/>
      <c r="O56" s="758"/>
      <c r="P56" s="758"/>
      <c r="Q56" s="758"/>
      <c r="R56" s="758"/>
      <c r="S56" s="758"/>
      <c r="T56" s="758"/>
      <c r="U56" s="758"/>
      <c r="V56" s="758"/>
      <c r="W56" s="1006"/>
      <c r="X56" s="1007"/>
      <c r="Y56" s="1006"/>
      <c r="Z56" s="1002"/>
      <c r="AA56" s="758"/>
      <c r="AB56" s="758"/>
      <c r="AC56" s="758"/>
      <c r="AD56" s="758"/>
      <c r="AE56" s="758"/>
      <c r="AF56" s="758"/>
      <c r="AG56" s="758"/>
      <c r="AH56" s="758"/>
      <c r="AI56" s="1006"/>
      <c r="AJ56" s="1007"/>
      <c r="AK56" s="1006"/>
      <c r="AL56" s="1002"/>
      <c r="AM56" s="763"/>
      <c r="AN56" s="1209"/>
      <c r="AO56" s="1074"/>
      <c r="AP56" s="1074"/>
      <c r="AQ56" s="1074"/>
      <c r="AR56" s="1074"/>
      <c r="AS56" s="1074"/>
      <c r="AT56" s="1074"/>
      <c r="AU56" s="1074"/>
      <c r="AV56" s="1074"/>
      <c r="AW56" s="1074"/>
      <c r="AX56" s="1074"/>
      <c r="AY56" s="1074"/>
      <c r="AZ56" s="1074"/>
    </row>
    <row r="57" spans="1:52" s="1057" customFormat="1" ht="15" customHeight="1">
      <c r="A57" s="1239"/>
      <c r="B57" s="1239"/>
      <c r="C57" s="1239"/>
      <c r="D57" s="1239"/>
      <c r="E57" s="1239"/>
      <c r="F57" s="1239"/>
      <c r="G57" s="1076"/>
      <c r="H57" s="1076"/>
      <c r="I57" s="1270"/>
      <c r="J57" s="1073"/>
      <c r="K57" s="1067"/>
      <c r="L57" s="689"/>
      <c r="M57" s="557" t="s">
        <v>25</v>
      </c>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763"/>
      <c r="AO57" s="1074"/>
      <c r="AP57" s="1074"/>
      <c r="AQ57" s="1074"/>
      <c r="AR57" s="1074"/>
      <c r="AS57" s="1074"/>
      <c r="AT57" s="1074"/>
      <c r="AU57" s="1074"/>
      <c r="AV57" s="1074"/>
      <c r="AW57" s="1074"/>
      <c r="AX57" s="1074"/>
      <c r="AY57" s="1074"/>
      <c r="AZ57" s="1074"/>
    </row>
    <row r="58" spans="1:52" s="1057" customFormat="1" ht="15" customHeight="1">
      <c r="A58" s="1239"/>
      <c r="B58" s="1239"/>
      <c r="C58" s="1239"/>
      <c r="D58" s="1239"/>
      <c r="E58" s="1239"/>
      <c r="F58" s="1079" t="s">
        <v>252</v>
      </c>
      <c r="G58" s="1076"/>
      <c r="H58" s="1076"/>
      <c r="I58" s="1063"/>
      <c r="J58" s="1061"/>
      <c r="K58" s="1067"/>
      <c r="L58" s="689"/>
      <c r="M58" s="1002" t="s">
        <v>11</v>
      </c>
      <c r="N58" s="1041"/>
      <c r="O58" s="758"/>
      <c r="P58" s="758"/>
      <c r="Q58" s="758"/>
      <c r="R58" s="758"/>
      <c r="S58" s="758"/>
      <c r="T58" s="758"/>
      <c r="U58" s="758"/>
      <c r="V58" s="758"/>
      <c r="W58" s="767"/>
      <c r="X58" s="1007"/>
      <c r="Y58" s="1006"/>
      <c r="Z58" s="1041"/>
      <c r="AA58" s="758"/>
      <c r="AB58" s="758"/>
      <c r="AC58" s="758"/>
      <c r="AD58" s="758"/>
      <c r="AE58" s="758"/>
      <c r="AF58" s="758"/>
      <c r="AG58" s="758"/>
      <c r="AH58" s="758"/>
      <c r="AI58" s="767"/>
      <c r="AJ58" s="1007"/>
      <c r="AK58" s="1006"/>
      <c r="AL58" s="1041"/>
      <c r="AM58" s="1007"/>
      <c r="AN58" s="763"/>
      <c r="AO58" s="1074"/>
      <c r="AP58" s="1074"/>
      <c r="AQ58" s="1074"/>
      <c r="AR58" s="1074"/>
      <c r="AS58" s="1074"/>
      <c r="AT58" s="1074"/>
      <c r="AU58" s="1074"/>
      <c r="AV58" s="1074"/>
      <c r="AW58" s="1074"/>
      <c r="AX58" s="1074"/>
      <c r="AY58" s="1074"/>
      <c r="AZ58" s="1074"/>
    </row>
    <row r="59" spans="1:52" s="1057" customFormat="1" ht="0.2" customHeight="1">
      <c r="A59" s="1239"/>
      <c r="B59" s="1239"/>
      <c r="C59" s="1239"/>
      <c r="D59" s="1108"/>
      <c r="E59" s="1079" t="s">
        <v>252</v>
      </c>
      <c r="F59" s="1079" t="s">
        <v>252</v>
      </c>
      <c r="G59" s="1076"/>
      <c r="H59" s="1076"/>
      <c r="I59" s="1074"/>
      <c r="J59" s="1061"/>
      <c r="L59" s="689"/>
      <c r="M59" s="1002"/>
      <c r="N59" s="1002"/>
      <c r="O59" s="1002"/>
      <c r="P59" s="1002"/>
      <c r="Q59" s="1002"/>
      <c r="R59" s="1002"/>
      <c r="S59" s="1002"/>
      <c r="T59" s="1002"/>
      <c r="U59" s="1002"/>
      <c r="V59" s="1002"/>
      <c r="W59" s="1002"/>
      <c r="X59" s="1002"/>
      <c r="Y59" s="1002"/>
      <c r="Z59" s="1002"/>
      <c r="AA59" s="1002"/>
      <c r="AB59" s="1002"/>
      <c r="AC59" s="1002"/>
      <c r="AD59" s="1002"/>
      <c r="AE59" s="1002"/>
      <c r="AF59" s="1002"/>
      <c r="AG59" s="1002"/>
      <c r="AH59" s="1002"/>
      <c r="AI59" s="1002"/>
      <c r="AJ59" s="1002"/>
      <c r="AK59" s="1002"/>
      <c r="AL59" s="1002"/>
      <c r="AM59" s="1002"/>
      <c r="AN59" s="763"/>
      <c r="AO59" s="1074"/>
      <c r="AP59" s="1074"/>
      <c r="AQ59" s="1074"/>
      <c r="AR59" s="1074"/>
      <c r="AS59" s="1074"/>
      <c r="AT59" s="1074"/>
      <c r="AU59" s="1074"/>
      <c r="AV59" s="1074"/>
      <c r="AW59" s="1074"/>
      <c r="AX59" s="1074"/>
      <c r="AY59" s="1074"/>
      <c r="AZ59" s="1074"/>
    </row>
    <row r="60" spans="1:52" s="1058" customFormat="1" ht="22.5">
      <c r="A60" s="1239"/>
      <c r="B60" s="1239"/>
      <c r="C60" s="1239">
        <v>5</v>
      </c>
      <c r="D60" s="1076"/>
      <c r="E60" s="1108"/>
      <c r="F60" s="1108"/>
      <c r="G60" s="1076"/>
      <c r="H60" s="1076"/>
      <c r="I60" s="1111"/>
      <c r="J60" s="1112"/>
      <c r="L60" s="1116" t="str">
        <f>mergeValue(A60) &amp;"."&amp; mergeValue(B60)&amp;"."&amp; mergeValue(C60)</f>
        <v>1.1.5</v>
      </c>
      <c r="M60" s="694" t="s">
        <v>7</v>
      </c>
      <c r="N60" s="717"/>
      <c r="O60" s="1264" t="str">
        <f>IF('Перечень тарифов'!R34="","","" &amp; 'Перечень тарифов'!R34 &amp; "")</f>
        <v>Без наружной сети горячего водоснабжения, с изолированными стояками, с полотенцесушителями</v>
      </c>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6"/>
      <c r="AN60" s="631" t="s">
        <v>632</v>
      </c>
      <c r="AO60" s="1009"/>
      <c r="AP60" s="1009"/>
      <c r="AQ60" s="1009"/>
      <c r="AR60" s="1009"/>
      <c r="AS60" s="1009"/>
      <c r="AT60" s="1009"/>
      <c r="AU60" s="1009"/>
      <c r="AV60" s="1009"/>
      <c r="AW60" s="1009"/>
      <c r="AX60" s="1009"/>
      <c r="AY60" s="1009"/>
      <c r="AZ60" s="1009"/>
    </row>
    <row r="61" spans="1:52" s="1058" customFormat="1" hidden="1">
      <c r="A61" s="1239"/>
      <c r="B61" s="1239"/>
      <c r="C61" s="1239"/>
      <c r="D61" s="1239">
        <v>1</v>
      </c>
      <c r="E61" s="1108"/>
      <c r="F61" s="1108"/>
      <c r="G61" s="1076"/>
      <c r="H61" s="1076"/>
      <c r="I61" s="1111"/>
      <c r="J61" s="1112"/>
      <c r="L61" s="1116" t="str">
        <f>mergeValue(A61) &amp;"."&amp; mergeValue(B61)&amp;"."&amp; mergeValue(C61)&amp;"."&amp; mergeValue(D61)</f>
        <v>1.1.5.1</v>
      </c>
      <c r="M61" s="695"/>
      <c r="N61" s="717"/>
      <c r="O61" s="1264"/>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6"/>
      <c r="AN61" s="631"/>
      <c r="AO61" s="1009"/>
      <c r="AP61" s="1009"/>
      <c r="AQ61" s="1009"/>
      <c r="AR61" s="1009"/>
      <c r="AS61" s="1009"/>
      <c r="AT61" s="1009"/>
      <c r="AU61" s="1009"/>
      <c r="AV61" s="1009"/>
      <c r="AW61" s="1009"/>
      <c r="AX61" s="1009"/>
      <c r="AY61" s="1009"/>
      <c r="AZ61" s="1009"/>
    </row>
    <row r="62" spans="1:52" s="1058" customFormat="1" ht="0.2" customHeight="1">
      <c r="A62" s="1239"/>
      <c r="B62" s="1239"/>
      <c r="C62" s="1239"/>
      <c r="D62" s="1239"/>
      <c r="E62" s="1239">
        <v>1</v>
      </c>
      <c r="F62" s="1108"/>
      <c r="G62" s="1076"/>
      <c r="H62" s="1076"/>
      <c r="I62" s="1063"/>
      <c r="J62" s="1112"/>
      <c r="L62" s="1116"/>
      <c r="M62" s="555"/>
      <c r="N62" s="817"/>
      <c r="O62" s="1267"/>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9"/>
      <c r="AN62" s="631"/>
      <c r="AO62" s="1009"/>
      <c r="AP62" s="1009"/>
      <c r="AQ62" s="1009"/>
      <c r="AR62" s="1009"/>
      <c r="AS62" s="1009"/>
      <c r="AT62" s="1009"/>
      <c r="AU62" s="1009"/>
      <c r="AV62" s="1009"/>
      <c r="AW62" s="1009"/>
      <c r="AX62" s="1009"/>
      <c r="AY62" s="1009"/>
      <c r="AZ62" s="1009"/>
    </row>
    <row r="63" spans="1:52" s="1058" customFormat="1" ht="90">
      <c r="A63" s="1239"/>
      <c r="B63" s="1239"/>
      <c r="C63" s="1239"/>
      <c r="D63" s="1239"/>
      <c r="E63" s="1239"/>
      <c r="F63" s="1239">
        <v>1</v>
      </c>
      <c r="G63" s="1076"/>
      <c r="H63" s="1076"/>
      <c r="I63" s="1270"/>
      <c r="J63" s="1112"/>
      <c r="L63" s="1116" t="str">
        <f>mergeValue(A63) &amp;"."&amp; mergeValue(B63)&amp;"."&amp; mergeValue(C63)&amp;"."&amp; mergeValue(D63)&amp;"."&amp; mergeValue(F63)</f>
        <v>1.1.5.1.1</v>
      </c>
      <c r="M63" s="556" t="s">
        <v>10</v>
      </c>
      <c r="N63" s="817"/>
      <c r="O63" s="1242" t="s">
        <v>771</v>
      </c>
      <c r="P63" s="1243"/>
      <c r="Q63" s="1243"/>
      <c r="R63" s="1243"/>
      <c r="S63" s="1243"/>
      <c r="T63" s="1243"/>
      <c r="U63" s="1243"/>
      <c r="V63" s="1243"/>
      <c r="W63" s="1243"/>
      <c r="X63" s="1243"/>
      <c r="Y63" s="1243"/>
      <c r="Z63" s="1243"/>
      <c r="AA63" s="1243"/>
      <c r="AB63" s="1243"/>
      <c r="AC63" s="1243"/>
      <c r="AD63" s="1243"/>
      <c r="AE63" s="1243"/>
      <c r="AF63" s="1243"/>
      <c r="AG63" s="1243"/>
      <c r="AH63" s="1243"/>
      <c r="AI63" s="1243"/>
      <c r="AJ63" s="1243"/>
      <c r="AK63" s="1243"/>
      <c r="AL63" s="1243"/>
      <c r="AM63" s="1244"/>
      <c r="AN63" s="631" t="s">
        <v>634</v>
      </c>
      <c r="AO63" s="1009"/>
      <c r="AP63" s="830" t="str">
        <f>strCheckUnique(AQ63:AQ67)</f>
        <v/>
      </c>
      <c r="AQ63" s="1009"/>
      <c r="AR63" s="830"/>
      <c r="AS63" s="1009"/>
      <c r="AT63" s="1009"/>
      <c r="AU63" s="1009"/>
      <c r="AV63" s="1009"/>
      <c r="AW63" s="1009"/>
      <c r="AX63" s="1009"/>
      <c r="AY63" s="1009"/>
      <c r="AZ63" s="1009"/>
    </row>
    <row r="64" spans="1:52" s="1058" customFormat="1" ht="135">
      <c r="A64" s="1239"/>
      <c r="B64" s="1239"/>
      <c r="C64" s="1239"/>
      <c r="D64" s="1239"/>
      <c r="E64" s="1239"/>
      <c r="F64" s="1239"/>
      <c r="G64" s="1239">
        <v>1</v>
      </c>
      <c r="H64" s="1076"/>
      <c r="I64" s="1270"/>
      <c r="J64" s="1271"/>
      <c r="K64" s="1065"/>
      <c r="L64" s="1116" t="str">
        <f>mergeValue(A64) &amp;"."&amp; mergeValue(B64)&amp;"."&amp; mergeValue(C64)&amp;"."&amp; mergeValue(D64)&amp;"."&amp; mergeValue(F64)&amp;"."&amp; mergeValue(G64)</f>
        <v>1.1.5.1.1.1</v>
      </c>
      <c r="M64" s="1066" t="s">
        <v>649</v>
      </c>
      <c r="N64" s="647"/>
      <c r="O64" s="684">
        <v>20.5</v>
      </c>
      <c r="P64" s="684">
        <v>1912.54</v>
      </c>
      <c r="Q64" s="764"/>
      <c r="R64" s="713"/>
      <c r="S64" s="1092"/>
      <c r="T64" s="713"/>
      <c r="U64" s="1092"/>
      <c r="V64" s="770" t="str">
        <f>W64 &amp; "-" &amp; Y64</f>
        <v>01.01.2020-30.06.2020</v>
      </c>
      <c r="W64" s="1245" t="s">
        <v>1891</v>
      </c>
      <c r="X64" s="1235" t="s">
        <v>83</v>
      </c>
      <c r="Y64" s="1245" t="s">
        <v>1910</v>
      </c>
      <c r="Z64" s="1235" t="s">
        <v>83</v>
      </c>
      <c r="AA64" s="684">
        <v>21.24</v>
      </c>
      <c r="AB64" s="684">
        <v>1981.39</v>
      </c>
      <c r="AC64" s="764"/>
      <c r="AD64" s="713"/>
      <c r="AE64" s="1092"/>
      <c r="AF64" s="713"/>
      <c r="AG64" s="1092"/>
      <c r="AH64" s="770" t="str">
        <f>AI64 &amp; "-" &amp; AK64</f>
        <v>01.07.2020-31.12.2020</v>
      </c>
      <c r="AI64" s="1245" t="s">
        <v>1911</v>
      </c>
      <c r="AJ64" s="1235" t="s">
        <v>83</v>
      </c>
      <c r="AK64" s="1245" t="s">
        <v>1892</v>
      </c>
      <c r="AL64" s="1235" t="s">
        <v>84</v>
      </c>
      <c r="AM64" s="538"/>
      <c r="AN64" s="631" t="s">
        <v>667</v>
      </c>
      <c r="AO64" s="1009" t="str">
        <f>strCheckDate(O64:AM64)</f>
        <v/>
      </c>
      <c r="AP64" s="830"/>
      <c r="AQ64" s="830" t="str">
        <f>IF(M64="","",M64 )</f>
        <v>горячая вода в системе централизованного теплоснабжения на горячее водоснабжение</v>
      </c>
      <c r="AR64" s="830"/>
      <c r="AS64" s="830"/>
      <c r="AT64" s="830"/>
      <c r="AU64" s="1009"/>
      <c r="AV64" s="1009"/>
      <c r="AW64" s="1009"/>
      <c r="AX64" s="1009"/>
      <c r="AY64" s="1009"/>
      <c r="AZ64" s="1009"/>
    </row>
    <row r="65" spans="1:52" s="1058" customFormat="1" ht="0.2" customHeight="1">
      <c r="A65" s="1239"/>
      <c r="B65" s="1239"/>
      <c r="C65" s="1239"/>
      <c r="D65" s="1239"/>
      <c r="E65" s="1239"/>
      <c r="F65" s="1239"/>
      <c r="G65" s="1239"/>
      <c r="H65" s="1076"/>
      <c r="I65" s="1270"/>
      <c r="J65" s="1271"/>
      <c r="K65" s="1065"/>
      <c r="L65" s="801"/>
      <c r="M65" s="647"/>
      <c r="N65" s="647"/>
      <c r="O65" s="764"/>
      <c r="P65" s="713"/>
      <c r="Q65" s="713"/>
      <c r="R65" s="713"/>
      <c r="S65" s="713"/>
      <c r="T65" s="713"/>
      <c r="U65" s="560"/>
      <c r="V65" s="770"/>
      <c r="W65" s="1234"/>
      <c r="X65" s="1235"/>
      <c r="Y65" s="1234"/>
      <c r="Z65" s="1235"/>
      <c r="AA65" s="764"/>
      <c r="AB65" s="713"/>
      <c r="AC65" s="713"/>
      <c r="AD65" s="713"/>
      <c r="AE65" s="713"/>
      <c r="AF65" s="713"/>
      <c r="AG65" s="560"/>
      <c r="AH65" s="770"/>
      <c r="AI65" s="1234"/>
      <c r="AJ65" s="1235"/>
      <c r="AK65" s="1234"/>
      <c r="AL65" s="1235"/>
      <c r="AM65" s="538"/>
      <c r="AN65" s="1209"/>
      <c r="AO65" s="1009"/>
      <c r="AP65" s="1009"/>
      <c r="AQ65" s="1009"/>
      <c r="AR65" s="830">
        <f ca="1">OFFSET(AR65,-1,0)</f>
        <v>0</v>
      </c>
      <c r="AS65" s="1009"/>
      <c r="AT65" s="1009"/>
      <c r="AU65" s="1009"/>
      <c r="AV65" s="1009"/>
      <c r="AW65" s="1009"/>
      <c r="AX65" s="1009"/>
      <c r="AY65" s="1009"/>
      <c r="AZ65" s="1009"/>
    </row>
    <row r="66" spans="1:52" s="1057" customFormat="1" ht="15" hidden="1" customHeight="1">
      <c r="A66" s="1239"/>
      <c r="B66" s="1239"/>
      <c r="C66" s="1239"/>
      <c r="D66" s="1239"/>
      <c r="E66" s="1239"/>
      <c r="F66" s="1239"/>
      <c r="G66" s="1239"/>
      <c r="H66" s="1076"/>
      <c r="I66" s="1270"/>
      <c r="J66" s="1271"/>
      <c r="K66" s="1067"/>
      <c r="L66" s="689"/>
      <c r="M66" s="558"/>
      <c r="N66" s="1002"/>
      <c r="O66" s="758"/>
      <c r="P66" s="758"/>
      <c r="Q66" s="758"/>
      <c r="R66" s="758"/>
      <c r="S66" s="758"/>
      <c r="T66" s="758"/>
      <c r="U66" s="758"/>
      <c r="V66" s="758"/>
      <c r="W66" s="1006"/>
      <c r="X66" s="1007"/>
      <c r="Y66" s="1006"/>
      <c r="Z66" s="1002"/>
      <c r="AA66" s="758"/>
      <c r="AB66" s="758"/>
      <c r="AC66" s="758"/>
      <c r="AD66" s="758"/>
      <c r="AE66" s="758"/>
      <c r="AF66" s="758"/>
      <c r="AG66" s="758"/>
      <c r="AH66" s="758"/>
      <c r="AI66" s="1006"/>
      <c r="AJ66" s="1007"/>
      <c r="AK66" s="1006"/>
      <c r="AL66" s="1002"/>
      <c r="AM66" s="763"/>
      <c r="AN66" s="1209"/>
      <c r="AO66" s="1074"/>
      <c r="AP66" s="1074"/>
      <c r="AQ66" s="1074"/>
      <c r="AR66" s="1074"/>
      <c r="AS66" s="1074"/>
      <c r="AT66" s="1074"/>
      <c r="AU66" s="1074"/>
      <c r="AV66" s="1074"/>
      <c r="AW66" s="1074"/>
      <c r="AX66" s="1074"/>
      <c r="AY66" s="1074"/>
      <c r="AZ66" s="1074"/>
    </row>
    <row r="67" spans="1:52" s="1057" customFormat="1" ht="15" customHeight="1">
      <c r="A67" s="1239"/>
      <c r="B67" s="1239"/>
      <c r="C67" s="1239"/>
      <c r="D67" s="1239"/>
      <c r="E67" s="1239"/>
      <c r="F67" s="1239"/>
      <c r="G67" s="1076"/>
      <c r="H67" s="1076"/>
      <c r="I67" s="1270"/>
      <c r="J67" s="1073"/>
      <c r="K67" s="1067"/>
      <c r="L67" s="689"/>
      <c r="M67" s="557" t="s">
        <v>25</v>
      </c>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763"/>
      <c r="AO67" s="1074"/>
      <c r="AP67" s="1074"/>
      <c r="AQ67" s="1074"/>
      <c r="AR67" s="1074"/>
      <c r="AS67" s="1074"/>
      <c r="AT67" s="1074"/>
      <c r="AU67" s="1074"/>
      <c r="AV67" s="1074"/>
      <c r="AW67" s="1074"/>
      <c r="AX67" s="1074"/>
      <c r="AY67" s="1074"/>
      <c r="AZ67" s="1074"/>
    </row>
    <row r="68" spans="1:52" s="1057" customFormat="1" ht="15" customHeight="1">
      <c r="A68" s="1239"/>
      <c r="B68" s="1239"/>
      <c r="C68" s="1239"/>
      <c r="D68" s="1239"/>
      <c r="E68" s="1239"/>
      <c r="F68" s="1079" t="s">
        <v>252</v>
      </c>
      <c r="G68" s="1076"/>
      <c r="H68" s="1076"/>
      <c r="I68" s="1063"/>
      <c r="J68" s="1061"/>
      <c r="K68" s="1067"/>
      <c r="L68" s="689"/>
      <c r="M68" s="1002" t="s">
        <v>11</v>
      </c>
      <c r="N68" s="1041"/>
      <c r="O68" s="758"/>
      <c r="P68" s="758"/>
      <c r="Q68" s="758"/>
      <c r="R68" s="758"/>
      <c r="S68" s="758"/>
      <c r="T68" s="758"/>
      <c r="U68" s="758"/>
      <c r="V68" s="758"/>
      <c r="W68" s="767"/>
      <c r="X68" s="1007"/>
      <c r="Y68" s="1006"/>
      <c r="Z68" s="1041"/>
      <c r="AA68" s="758"/>
      <c r="AB68" s="758"/>
      <c r="AC68" s="758"/>
      <c r="AD68" s="758"/>
      <c r="AE68" s="758"/>
      <c r="AF68" s="758"/>
      <c r="AG68" s="758"/>
      <c r="AH68" s="758"/>
      <c r="AI68" s="767"/>
      <c r="AJ68" s="1007"/>
      <c r="AK68" s="1006"/>
      <c r="AL68" s="1041"/>
      <c r="AM68" s="1007"/>
      <c r="AN68" s="763"/>
      <c r="AO68" s="1074"/>
      <c r="AP68" s="1074"/>
      <c r="AQ68" s="1074"/>
      <c r="AR68" s="1074"/>
      <c r="AS68" s="1074"/>
      <c r="AT68" s="1074"/>
      <c r="AU68" s="1074"/>
      <c r="AV68" s="1074"/>
      <c r="AW68" s="1074"/>
      <c r="AX68" s="1074"/>
      <c r="AY68" s="1074"/>
      <c r="AZ68" s="1074"/>
    </row>
    <row r="69" spans="1:52" s="1057" customFormat="1" ht="0.2" customHeight="1">
      <c r="A69" s="1239"/>
      <c r="B69" s="1239"/>
      <c r="C69" s="1239"/>
      <c r="D69" s="1108"/>
      <c r="E69" s="1079" t="s">
        <v>252</v>
      </c>
      <c r="F69" s="1079" t="s">
        <v>252</v>
      </c>
      <c r="G69" s="1076"/>
      <c r="H69" s="1076"/>
      <c r="I69" s="1074"/>
      <c r="J69" s="1061"/>
      <c r="L69" s="689"/>
      <c r="M69" s="1002"/>
      <c r="N69" s="1002"/>
      <c r="O69" s="1002"/>
      <c r="P69" s="1002"/>
      <c r="Q69" s="1002"/>
      <c r="R69" s="1002"/>
      <c r="S69" s="1002"/>
      <c r="T69" s="1002"/>
      <c r="U69" s="1002"/>
      <c r="V69" s="1002"/>
      <c r="W69" s="1002"/>
      <c r="X69" s="1002"/>
      <c r="Y69" s="1002"/>
      <c r="Z69" s="1002"/>
      <c r="AA69" s="1002"/>
      <c r="AB69" s="1002"/>
      <c r="AC69" s="1002"/>
      <c r="AD69" s="1002"/>
      <c r="AE69" s="1002"/>
      <c r="AF69" s="1002"/>
      <c r="AG69" s="1002"/>
      <c r="AH69" s="1002"/>
      <c r="AI69" s="1002"/>
      <c r="AJ69" s="1002"/>
      <c r="AK69" s="1002"/>
      <c r="AL69" s="1002"/>
      <c r="AM69" s="1002"/>
      <c r="AN69" s="763"/>
      <c r="AO69" s="1074"/>
      <c r="AP69" s="1074"/>
      <c r="AQ69" s="1074"/>
      <c r="AR69" s="1074"/>
      <c r="AS69" s="1074"/>
      <c r="AT69" s="1074"/>
      <c r="AU69" s="1074"/>
      <c r="AV69" s="1074"/>
      <c r="AW69" s="1074"/>
      <c r="AX69" s="1074"/>
      <c r="AY69" s="1074"/>
      <c r="AZ69" s="1074"/>
    </row>
    <row r="70" spans="1:52" s="1058" customFormat="1" ht="22.5">
      <c r="A70" s="1239"/>
      <c r="B70" s="1239"/>
      <c r="C70" s="1239">
        <v>6</v>
      </c>
      <c r="D70" s="1076"/>
      <c r="E70" s="1108"/>
      <c r="F70" s="1108"/>
      <c r="G70" s="1076"/>
      <c r="H70" s="1076"/>
      <c r="I70" s="1111"/>
      <c r="J70" s="1112"/>
      <c r="L70" s="1116" t="str">
        <f>mergeValue(A70) &amp;"."&amp; mergeValue(B70)&amp;"."&amp; mergeValue(C70)</f>
        <v>1.1.6</v>
      </c>
      <c r="M70" s="694" t="s">
        <v>7</v>
      </c>
      <c r="N70" s="717"/>
      <c r="O70" s="1264" t="str">
        <f>IF('Перечень тарифов'!R36="","","" &amp; 'Перечень тарифов'!R36 &amp; "")</f>
        <v>Без наружной сети горячего водоснабжения, с изолированными стояками, без полотенцесушителей</v>
      </c>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c r="AL70" s="1265"/>
      <c r="AM70" s="1266"/>
      <c r="AN70" s="631" t="s">
        <v>632</v>
      </c>
      <c r="AO70" s="1009"/>
      <c r="AP70" s="1009"/>
      <c r="AQ70" s="1009"/>
      <c r="AR70" s="1009"/>
      <c r="AS70" s="1009"/>
      <c r="AT70" s="1009"/>
      <c r="AU70" s="1009"/>
      <c r="AV70" s="1009"/>
      <c r="AW70" s="1009"/>
      <c r="AX70" s="1009"/>
      <c r="AY70" s="1009"/>
      <c r="AZ70" s="1009"/>
    </row>
    <row r="71" spans="1:52" s="1058" customFormat="1" hidden="1">
      <c r="A71" s="1239"/>
      <c r="B71" s="1239"/>
      <c r="C71" s="1239"/>
      <c r="D71" s="1239">
        <v>1</v>
      </c>
      <c r="E71" s="1108"/>
      <c r="F71" s="1108"/>
      <c r="G71" s="1076"/>
      <c r="H71" s="1076"/>
      <c r="I71" s="1111"/>
      <c r="J71" s="1112"/>
      <c r="L71" s="1116" t="str">
        <f>mergeValue(A71) &amp;"."&amp; mergeValue(B71)&amp;"."&amp; mergeValue(C71)&amp;"."&amp; mergeValue(D71)</f>
        <v>1.1.6.1</v>
      </c>
      <c r="M71" s="695"/>
      <c r="N71" s="717"/>
      <c r="O71" s="1264"/>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c r="AL71" s="1265"/>
      <c r="AM71" s="1266"/>
      <c r="AN71" s="631"/>
      <c r="AO71" s="1009"/>
      <c r="AP71" s="1009"/>
      <c r="AQ71" s="1009"/>
      <c r="AR71" s="1009"/>
      <c r="AS71" s="1009"/>
      <c r="AT71" s="1009"/>
      <c r="AU71" s="1009"/>
      <c r="AV71" s="1009"/>
      <c r="AW71" s="1009"/>
      <c r="AX71" s="1009"/>
      <c r="AY71" s="1009"/>
      <c r="AZ71" s="1009"/>
    </row>
    <row r="72" spans="1:52" s="1058" customFormat="1" ht="0.2" customHeight="1">
      <c r="A72" s="1239"/>
      <c r="B72" s="1239"/>
      <c r="C72" s="1239"/>
      <c r="D72" s="1239"/>
      <c r="E72" s="1239">
        <v>1</v>
      </c>
      <c r="F72" s="1108"/>
      <c r="G72" s="1076"/>
      <c r="H72" s="1076"/>
      <c r="I72" s="1063"/>
      <c r="J72" s="1112"/>
      <c r="L72" s="1116"/>
      <c r="M72" s="555"/>
      <c r="N72" s="817"/>
      <c r="O72" s="1267"/>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9"/>
      <c r="AN72" s="631"/>
      <c r="AO72" s="1009"/>
      <c r="AP72" s="1009"/>
      <c r="AQ72" s="1009"/>
      <c r="AR72" s="1009"/>
      <c r="AS72" s="1009"/>
      <c r="AT72" s="1009"/>
      <c r="AU72" s="1009"/>
      <c r="AV72" s="1009"/>
      <c r="AW72" s="1009"/>
      <c r="AX72" s="1009"/>
      <c r="AY72" s="1009"/>
      <c r="AZ72" s="1009"/>
    </row>
    <row r="73" spans="1:52" s="1058" customFormat="1" ht="90">
      <c r="A73" s="1239"/>
      <c r="B73" s="1239"/>
      <c r="C73" s="1239"/>
      <c r="D73" s="1239"/>
      <c r="E73" s="1239"/>
      <c r="F73" s="1239">
        <v>1</v>
      </c>
      <c r="G73" s="1076"/>
      <c r="H73" s="1076"/>
      <c r="I73" s="1270"/>
      <c r="J73" s="1112"/>
      <c r="L73" s="1116" t="str">
        <f>mergeValue(A73) &amp;"."&amp; mergeValue(B73)&amp;"."&amp; mergeValue(C73)&amp;"."&amp; mergeValue(D73)&amp;"."&amp; mergeValue(F73)</f>
        <v>1.1.6.1.1</v>
      </c>
      <c r="M73" s="556" t="s">
        <v>10</v>
      </c>
      <c r="N73" s="817"/>
      <c r="O73" s="1242" t="s">
        <v>771</v>
      </c>
      <c r="P73" s="1243"/>
      <c r="Q73" s="1243"/>
      <c r="R73" s="1243"/>
      <c r="S73" s="1243"/>
      <c r="T73" s="1243"/>
      <c r="U73" s="1243"/>
      <c r="V73" s="1243"/>
      <c r="W73" s="1243"/>
      <c r="X73" s="1243"/>
      <c r="Y73" s="1243"/>
      <c r="Z73" s="1243"/>
      <c r="AA73" s="1243"/>
      <c r="AB73" s="1243"/>
      <c r="AC73" s="1243"/>
      <c r="AD73" s="1243"/>
      <c r="AE73" s="1243"/>
      <c r="AF73" s="1243"/>
      <c r="AG73" s="1243"/>
      <c r="AH73" s="1243"/>
      <c r="AI73" s="1243"/>
      <c r="AJ73" s="1243"/>
      <c r="AK73" s="1243"/>
      <c r="AL73" s="1243"/>
      <c r="AM73" s="1244"/>
      <c r="AN73" s="631" t="s">
        <v>634</v>
      </c>
      <c r="AO73" s="1009"/>
      <c r="AP73" s="830" t="str">
        <f>strCheckUnique(AQ73:AQ77)</f>
        <v/>
      </c>
      <c r="AQ73" s="1009"/>
      <c r="AR73" s="830"/>
      <c r="AS73" s="1009"/>
      <c r="AT73" s="1009"/>
      <c r="AU73" s="1009"/>
      <c r="AV73" s="1009"/>
      <c r="AW73" s="1009"/>
      <c r="AX73" s="1009"/>
      <c r="AY73" s="1009"/>
      <c r="AZ73" s="1009"/>
    </row>
    <row r="74" spans="1:52" s="1058" customFormat="1" ht="135">
      <c r="A74" s="1239"/>
      <c r="B74" s="1239"/>
      <c r="C74" s="1239"/>
      <c r="D74" s="1239"/>
      <c r="E74" s="1239"/>
      <c r="F74" s="1239"/>
      <c r="G74" s="1239">
        <v>1</v>
      </c>
      <c r="H74" s="1076"/>
      <c r="I74" s="1270"/>
      <c r="J74" s="1271"/>
      <c r="K74" s="1065"/>
      <c r="L74" s="1116" t="str">
        <f>mergeValue(A74) &amp;"."&amp; mergeValue(B74)&amp;"."&amp; mergeValue(C74)&amp;"."&amp; mergeValue(D74)&amp;"."&amp; mergeValue(F74)&amp;"."&amp; mergeValue(G74)</f>
        <v>1.1.6.1.1.1</v>
      </c>
      <c r="M74" s="1066" t="s">
        <v>649</v>
      </c>
      <c r="N74" s="647"/>
      <c r="O74" s="684">
        <v>20.5</v>
      </c>
      <c r="P74" s="684">
        <v>2069.3000000000002</v>
      </c>
      <c r="Q74" s="764"/>
      <c r="R74" s="713"/>
      <c r="S74" s="1092"/>
      <c r="T74" s="713"/>
      <c r="U74" s="1092"/>
      <c r="V74" s="770" t="str">
        <f>W74 &amp; "-" &amp; Y74</f>
        <v>01.01.2020-30.06.2020</v>
      </c>
      <c r="W74" s="1245" t="s">
        <v>1891</v>
      </c>
      <c r="X74" s="1235" t="s">
        <v>83</v>
      </c>
      <c r="Y74" s="1245" t="s">
        <v>1910</v>
      </c>
      <c r="Z74" s="1235" t="s">
        <v>83</v>
      </c>
      <c r="AA74" s="684">
        <v>21.24</v>
      </c>
      <c r="AB74" s="684">
        <v>2143.79</v>
      </c>
      <c r="AC74" s="764"/>
      <c r="AD74" s="713"/>
      <c r="AE74" s="1092"/>
      <c r="AF74" s="713"/>
      <c r="AG74" s="1092"/>
      <c r="AH74" s="770" t="str">
        <f>AI74 &amp; "-" &amp; AK74</f>
        <v>01.07.2020-31.12.2020</v>
      </c>
      <c r="AI74" s="1245" t="s">
        <v>1911</v>
      </c>
      <c r="AJ74" s="1235" t="s">
        <v>83</v>
      </c>
      <c r="AK74" s="1245" t="s">
        <v>1892</v>
      </c>
      <c r="AL74" s="1235" t="s">
        <v>84</v>
      </c>
      <c r="AM74" s="538"/>
      <c r="AN74" s="631" t="s">
        <v>667</v>
      </c>
      <c r="AO74" s="1009" t="str">
        <f>strCheckDate(O74:AM74)</f>
        <v/>
      </c>
      <c r="AP74" s="830"/>
      <c r="AQ74" s="830" t="str">
        <f>IF(M74="","",M74 )</f>
        <v>горячая вода в системе централизованного теплоснабжения на горячее водоснабжение</v>
      </c>
      <c r="AR74" s="830"/>
      <c r="AS74" s="830"/>
      <c r="AT74" s="830"/>
      <c r="AU74" s="1009"/>
      <c r="AV74" s="1009"/>
      <c r="AW74" s="1009"/>
      <c r="AX74" s="1009"/>
      <c r="AY74" s="1009"/>
      <c r="AZ74" s="1009"/>
    </row>
    <row r="75" spans="1:52" s="1058" customFormat="1" ht="0.2" customHeight="1">
      <c r="A75" s="1239"/>
      <c r="B75" s="1239"/>
      <c r="C75" s="1239"/>
      <c r="D75" s="1239"/>
      <c r="E75" s="1239"/>
      <c r="F75" s="1239"/>
      <c r="G75" s="1239"/>
      <c r="H75" s="1076"/>
      <c r="I75" s="1270"/>
      <c r="J75" s="1271"/>
      <c r="K75" s="1065"/>
      <c r="L75" s="801"/>
      <c r="M75" s="647"/>
      <c r="N75" s="647"/>
      <c r="O75" s="764"/>
      <c r="P75" s="713"/>
      <c r="Q75" s="713"/>
      <c r="R75" s="713"/>
      <c r="S75" s="713"/>
      <c r="T75" s="713"/>
      <c r="U75" s="560"/>
      <c r="V75" s="770"/>
      <c r="W75" s="1234"/>
      <c r="X75" s="1235"/>
      <c r="Y75" s="1234"/>
      <c r="Z75" s="1235"/>
      <c r="AA75" s="764"/>
      <c r="AB75" s="713"/>
      <c r="AC75" s="713"/>
      <c r="AD75" s="713"/>
      <c r="AE75" s="713"/>
      <c r="AF75" s="713"/>
      <c r="AG75" s="560"/>
      <c r="AH75" s="770"/>
      <c r="AI75" s="1234"/>
      <c r="AJ75" s="1235"/>
      <c r="AK75" s="1234"/>
      <c r="AL75" s="1235"/>
      <c r="AM75" s="538"/>
      <c r="AN75" s="1209"/>
      <c r="AO75" s="1009"/>
      <c r="AP75" s="1009"/>
      <c r="AQ75" s="1009"/>
      <c r="AR75" s="830">
        <f ca="1">OFFSET(AR75,-1,0)</f>
        <v>0</v>
      </c>
      <c r="AS75" s="1009"/>
      <c r="AT75" s="1009"/>
      <c r="AU75" s="1009"/>
      <c r="AV75" s="1009"/>
      <c r="AW75" s="1009"/>
      <c r="AX75" s="1009"/>
      <c r="AY75" s="1009"/>
      <c r="AZ75" s="1009"/>
    </row>
    <row r="76" spans="1:52" s="1057" customFormat="1" ht="15" hidden="1" customHeight="1">
      <c r="A76" s="1239"/>
      <c r="B76" s="1239"/>
      <c r="C76" s="1239"/>
      <c r="D76" s="1239"/>
      <c r="E76" s="1239"/>
      <c r="F76" s="1239"/>
      <c r="G76" s="1239"/>
      <c r="H76" s="1076"/>
      <c r="I76" s="1270"/>
      <c r="J76" s="1271"/>
      <c r="K76" s="1067"/>
      <c r="L76" s="689"/>
      <c r="M76" s="558"/>
      <c r="N76" s="1002"/>
      <c r="O76" s="758"/>
      <c r="P76" s="758"/>
      <c r="Q76" s="758"/>
      <c r="R76" s="758"/>
      <c r="S76" s="758"/>
      <c r="T76" s="758"/>
      <c r="U76" s="758"/>
      <c r="V76" s="758"/>
      <c r="W76" s="1006"/>
      <c r="X76" s="1007"/>
      <c r="Y76" s="1006"/>
      <c r="Z76" s="1002"/>
      <c r="AA76" s="758"/>
      <c r="AB76" s="758"/>
      <c r="AC76" s="758"/>
      <c r="AD76" s="758"/>
      <c r="AE76" s="758"/>
      <c r="AF76" s="758"/>
      <c r="AG76" s="758"/>
      <c r="AH76" s="758"/>
      <c r="AI76" s="1006"/>
      <c r="AJ76" s="1007"/>
      <c r="AK76" s="1006"/>
      <c r="AL76" s="1002"/>
      <c r="AM76" s="763"/>
      <c r="AN76" s="1209"/>
      <c r="AO76" s="1074"/>
      <c r="AP76" s="1074"/>
      <c r="AQ76" s="1074"/>
      <c r="AR76" s="1074"/>
      <c r="AS76" s="1074"/>
      <c r="AT76" s="1074"/>
      <c r="AU76" s="1074"/>
      <c r="AV76" s="1074"/>
      <c r="AW76" s="1074"/>
      <c r="AX76" s="1074"/>
      <c r="AY76" s="1074"/>
      <c r="AZ76" s="1074"/>
    </row>
    <row r="77" spans="1:52" s="1057" customFormat="1" ht="15" customHeight="1">
      <c r="A77" s="1239"/>
      <c r="B77" s="1239"/>
      <c r="C77" s="1239"/>
      <c r="D77" s="1239"/>
      <c r="E77" s="1239"/>
      <c r="F77" s="1239"/>
      <c r="G77" s="1076"/>
      <c r="H77" s="1076"/>
      <c r="I77" s="1270"/>
      <c r="J77" s="1073"/>
      <c r="K77" s="1067"/>
      <c r="L77" s="689"/>
      <c r="M77" s="557" t="s">
        <v>25</v>
      </c>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763"/>
      <c r="AO77" s="1074"/>
      <c r="AP77" s="1074"/>
      <c r="AQ77" s="1074"/>
      <c r="AR77" s="1074"/>
      <c r="AS77" s="1074"/>
      <c r="AT77" s="1074"/>
      <c r="AU77" s="1074"/>
      <c r="AV77" s="1074"/>
      <c r="AW77" s="1074"/>
      <c r="AX77" s="1074"/>
      <c r="AY77" s="1074"/>
      <c r="AZ77" s="1074"/>
    </row>
    <row r="78" spans="1:52" s="1057" customFormat="1" ht="15" customHeight="1">
      <c r="A78" s="1239"/>
      <c r="B78" s="1239"/>
      <c r="C78" s="1239"/>
      <c r="D78" s="1239"/>
      <c r="E78" s="1239"/>
      <c r="F78" s="1079" t="s">
        <v>252</v>
      </c>
      <c r="G78" s="1076"/>
      <c r="H78" s="1076"/>
      <c r="I78" s="1063"/>
      <c r="J78" s="1061"/>
      <c r="K78" s="1067"/>
      <c r="L78" s="689"/>
      <c r="M78" s="1002" t="s">
        <v>11</v>
      </c>
      <c r="N78" s="1041"/>
      <c r="O78" s="758"/>
      <c r="P78" s="758"/>
      <c r="Q78" s="758"/>
      <c r="R78" s="758"/>
      <c r="S78" s="758"/>
      <c r="T78" s="758"/>
      <c r="U78" s="758"/>
      <c r="V78" s="758"/>
      <c r="W78" s="767"/>
      <c r="X78" s="1007"/>
      <c r="Y78" s="1006"/>
      <c r="Z78" s="1041"/>
      <c r="AA78" s="758"/>
      <c r="AB78" s="758"/>
      <c r="AC78" s="758"/>
      <c r="AD78" s="758"/>
      <c r="AE78" s="758"/>
      <c r="AF78" s="758"/>
      <c r="AG78" s="758"/>
      <c r="AH78" s="758"/>
      <c r="AI78" s="767"/>
      <c r="AJ78" s="1007"/>
      <c r="AK78" s="1006"/>
      <c r="AL78" s="1041"/>
      <c r="AM78" s="1007"/>
      <c r="AN78" s="763"/>
      <c r="AO78" s="1074"/>
      <c r="AP78" s="1074"/>
      <c r="AQ78" s="1074"/>
      <c r="AR78" s="1074"/>
      <c r="AS78" s="1074"/>
      <c r="AT78" s="1074"/>
      <c r="AU78" s="1074"/>
      <c r="AV78" s="1074"/>
      <c r="AW78" s="1074"/>
      <c r="AX78" s="1074"/>
      <c r="AY78" s="1074"/>
      <c r="AZ78" s="1074"/>
    </row>
    <row r="79" spans="1:52" s="1057" customFormat="1" ht="0.2" customHeight="1">
      <c r="A79" s="1239"/>
      <c r="B79" s="1239"/>
      <c r="C79" s="1239"/>
      <c r="D79" s="1108"/>
      <c r="E79" s="1079" t="s">
        <v>252</v>
      </c>
      <c r="F79" s="1079" t="s">
        <v>252</v>
      </c>
      <c r="G79" s="1076"/>
      <c r="H79" s="1076"/>
      <c r="I79" s="1074"/>
      <c r="J79" s="1061"/>
      <c r="L79" s="689"/>
      <c r="M79" s="1002"/>
      <c r="N79" s="1002"/>
      <c r="O79" s="1002"/>
      <c r="P79" s="1002"/>
      <c r="Q79" s="1002"/>
      <c r="R79" s="1002"/>
      <c r="S79" s="1002"/>
      <c r="T79" s="1002"/>
      <c r="U79" s="1002"/>
      <c r="V79" s="1002"/>
      <c r="W79" s="1002"/>
      <c r="X79" s="1002"/>
      <c r="Y79" s="1002"/>
      <c r="Z79" s="1002"/>
      <c r="AA79" s="1002"/>
      <c r="AB79" s="1002"/>
      <c r="AC79" s="1002"/>
      <c r="AD79" s="1002"/>
      <c r="AE79" s="1002"/>
      <c r="AF79" s="1002"/>
      <c r="AG79" s="1002"/>
      <c r="AH79" s="1002"/>
      <c r="AI79" s="1002"/>
      <c r="AJ79" s="1002"/>
      <c r="AK79" s="1002"/>
      <c r="AL79" s="1002"/>
      <c r="AM79" s="1002"/>
      <c r="AN79" s="763"/>
      <c r="AO79" s="1074"/>
      <c r="AP79" s="1074"/>
      <c r="AQ79" s="1074"/>
      <c r="AR79" s="1074"/>
      <c r="AS79" s="1074"/>
      <c r="AT79" s="1074"/>
      <c r="AU79" s="1074"/>
      <c r="AV79" s="1074"/>
      <c r="AW79" s="1074"/>
      <c r="AX79" s="1074"/>
      <c r="AY79" s="1074"/>
      <c r="AZ79" s="1074"/>
    </row>
    <row r="80" spans="1:52" s="1058" customFormat="1" ht="22.5">
      <c r="A80" s="1239"/>
      <c r="B80" s="1239"/>
      <c r="C80" s="1239">
        <v>7</v>
      </c>
      <c r="D80" s="1076"/>
      <c r="E80" s="1108"/>
      <c r="F80" s="1108"/>
      <c r="G80" s="1076"/>
      <c r="H80" s="1076"/>
      <c r="I80" s="1111"/>
      <c r="J80" s="1112"/>
      <c r="L80" s="1116" t="str">
        <f>mergeValue(A80) &amp;"."&amp; mergeValue(B80)&amp;"."&amp; mergeValue(C80)</f>
        <v>1.1.7</v>
      </c>
      <c r="M80" s="694" t="s">
        <v>7</v>
      </c>
      <c r="N80" s="717"/>
      <c r="O80" s="1264" t="str">
        <f>IF('Перечень тарифов'!R38="","","" &amp; 'Перечень тарифов'!R38 &amp; "")</f>
        <v>Без наружной сети горячего водоснабжения, с неизолированными стояками, с полотенцесушителями</v>
      </c>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c r="AL80" s="1265"/>
      <c r="AM80" s="1266"/>
      <c r="AN80" s="631" t="s">
        <v>632</v>
      </c>
      <c r="AO80" s="1009"/>
      <c r="AP80" s="1009"/>
      <c r="AQ80" s="1009"/>
      <c r="AR80" s="1009"/>
      <c r="AS80" s="1009"/>
      <c r="AT80" s="1009"/>
      <c r="AU80" s="1009"/>
      <c r="AV80" s="1009"/>
      <c r="AW80" s="1009"/>
      <c r="AX80" s="1009"/>
      <c r="AY80" s="1009"/>
      <c r="AZ80" s="1009"/>
    </row>
    <row r="81" spans="1:52" s="1058" customFormat="1" hidden="1">
      <c r="A81" s="1239"/>
      <c r="B81" s="1239"/>
      <c r="C81" s="1239"/>
      <c r="D81" s="1239">
        <v>1</v>
      </c>
      <c r="E81" s="1108"/>
      <c r="F81" s="1108"/>
      <c r="G81" s="1076"/>
      <c r="H81" s="1076"/>
      <c r="I81" s="1111"/>
      <c r="J81" s="1112"/>
      <c r="L81" s="1116" t="str">
        <f>mergeValue(A81) &amp;"."&amp; mergeValue(B81)&amp;"."&amp; mergeValue(C81)&amp;"."&amp; mergeValue(D81)</f>
        <v>1.1.7.1</v>
      </c>
      <c r="M81" s="695"/>
      <c r="N81" s="717"/>
      <c r="O81" s="1264"/>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c r="AL81" s="1265"/>
      <c r="AM81" s="1266"/>
      <c r="AN81" s="631"/>
      <c r="AO81" s="1009"/>
      <c r="AP81" s="1009"/>
      <c r="AQ81" s="1009"/>
      <c r="AR81" s="1009"/>
      <c r="AS81" s="1009"/>
      <c r="AT81" s="1009"/>
      <c r="AU81" s="1009"/>
      <c r="AV81" s="1009"/>
      <c r="AW81" s="1009"/>
      <c r="AX81" s="1009"/>
      <c r="AY81" s="1009"/>
      <c r="AZ81" s="1009"/>
    </row>
    <row r="82" spans="1:52" s="1058" customFormat="1" ht="0.2" customHeight="1">
      <c r="A82" s="1239"/>
      <c r="B82" s="1239"/>
      <c r="C82" s="1239"/>
      <c r="D82" s="1239"/>
      <c r="E82" s="1239">
        <v>1</v>
      </c>
      <c r="F82" s="1108"/>
      <c r="G82" s="1076"/>
      <c r="H82" s="1076"/>
      <c r="I82" s="1063"/>
      <c r="J82" s="1112"/>
      <c r="L82" s="1116"/>
      <c r="M82" s="555"/>
      <c r="N82" s="817"/>
      <c r="O82" s="1267"/>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c r="AL82" s="1268"/>
      <c r="AM82" s="1269"/>
      <c r="AN82" s="631"/>
      <c r="AO82" s="1009"/>
      <c r="AP82" s="1009"/>
      <c r="AQ82" s="1009"/>
      <c r="AR82" s="1009"/>
      <c r="AS82" s="1009"/>
      <c r="AT82" s="1009"/>
      <c r="AU82" s="1009"/>
      <c r="AV82" s="1009"/>
      <c r="AW82" s="1009"/>
      <c r="AX82" s="1009"/>
      <c r="AY82" s="1009"/>
      <c r="AZ82" s="1009"/>
    </row>
    <row r="83" spans="1:52" s="1058" customFormat="1" ht="90">
      <c r="A83" s="1239"/>
      <c r="B83" s="1239"/>
      <c r="C83" s="1239"/>
      <c r="D83" s="1239"/>
      <c r="E83" s="1239"/>
      <c r="F83" s="1239">
        <v>1</v>
      </c>
      <c r="G83" s="1076"/>
      <c r="H83" s="1076"/>
      <c r="I83" s="1270"/>
      <c r="J83" s="1112"/>
      <c r="L83" s="1116" t="str">
        <f>mergeValue(A83) &amp;"."&amp; mergeValue(B83)&amp;"."&amp; mergeValue(C83)&amp;"."&amp; mergeValue(D83)&amp;"."&amp; mergeValue(F83)</f>
        <v>1.1.7.1.1</v>
      </c>
      <c r="M83" s="556" t="s">
        <v>10</v>
      </c>
      <c r="N83" s="817"/>
      <c r="O83" s="1242" t="s">
        <v>771</v>
      </c>
      <c r="P83" s="1243"/>
      <c r="Q83" s="1243"/>
      <c r="R83" s="1243"/>
      <c r="S83" s="1243"/>
      <c r="T83" s="1243"/>
      <c r="U83" s="1243"/>
      <c r="V83" s="1243"/>
      <c r="W83" s="1243"/>
      <c r="X83" s="1243"/>
      <c r="Y83" s="1243"/>
      <c r="Z83" s="1243"/>
      <c r="AA83" s="1243"/>
      <c r="AB83" s="1243"/>
      <c r="AC83" s="1243"/>
      <c r="AD83" s="1243"/>
      <c r="AE83" s="1243"/>
      <c r="AF83" s="1243"/>
      <c r="AG83" s="1243"/>
      <c r="AH83" s="1243"/>
      <c r="AI83" s="1243"/>
      <c r="AJ83" s="1243"/>
      <c r="AK83" s="1243"/>
      <c r="AL83" s="1243"/>
      <c r="AM83" s="1244"/>
      <c r="AN83" s="631" t="s">
        <v>634</v>
      </c>
      <c r="AO83" s="1009"/>
      <c r="AP83" s="830" t="str">
        <f>strCheckUnique(AQ83:AQ87)</f>
        <v/>
      </c>
      <c r="AQ83" s="1009"/>
      <c r="AR83" s="830"/>
      <c r="AS83" s="1009"/>
      <c r="AT83" s="1009"/>
      <c r="AU83" s="1009"/>
      <c r="AV83" s="1009"/>
      <c r="AW83" s="1009"/>
      <c r="AX83" s="1009"/>
      <c r="AY83" s="1009"/>
      <c r="AZ83" s="1009"/>
    </row>
    <row r="84" spans="1:52" s="1058" customFormat="1" ht="135">
      <c r="A84" s="1239"/>
      <c r="B84" s="1239"/>
      <c r="C84" s="1239"/>
      <c r="D84" s="1239"/>
      <c r="E84" s="1239"/>
      <c r="F84" s="1239"/>
      <c r="G84" s="1239">
        <v>1</v>
      </c>
      <c r="H84" s="1076"/>
      <c r="I84" s="1270"/>
      <c r="J84" s="1271"/>
      <c r="K84" s="1065"/>
      <c r="L84" s="1116" t="str">
        <f>mergeValue(A84) &amp;"."&amp; mergeValue(B84)&amp;"."&amp; mergeValue(C84)&amp;"."&amp; mergeValue(D84)&amp;"."&amp; mergeValue(F84)&amp;"."&amp; mergeValue(G84)</f>
        <v>1.1.7.1.1.1</v>
      </c>
      <c r="M84" s="1066" t="s">
        <v>649</v>
      </c>
      <c r="N84" s="647"/>
      <c r="O84" s="684">
        <v>20.5</v>
      </c>
      <c r="P84" s="684">
        <v>1753.16</v>
      </c>
      <c r="Q84" s="764"/>
      <c r="R84" s="713"/>
      <c r="S84" s="1092"/>
      <c r="T84" s="713"/>
      <c r="U84" s="1092"/>
      <c r="V84" s="770" t="str">
        <f>W84 &amp; "-" &amp; Y84</f>
        <v>01.01.2020-30.06.2020</v>
      </c>
      <c r="W84" s="1245" t="s">
        <v>1891</v>
      </c>
      <c r="X84" s="1235" t="s">
        <v>83</v>
      </c>
      <c r="Y84" s="1245" t="s">
        <v>1910</v>
      </c>
      <c r="Z84" s="1235" t="s">
        <v>83</v>
      </c>
      <c r="AA84" s="684">
        <v>21.24</v>
      </c>
      <c r="AB84" s="684">
        <v>1816.27</v>
      </c>
      <c r="AC84" s="764"/>
      <c r="AD84" s="713"/>
      <c r="AE84" s="1092"/>
      <c r="AF84" s="713"/>
      <c r="AG84" s="1092"/>
      <c r="AH84" s="770" t="str">
        <f>AI84 &amp; "-" &amp; AK84</f>
        <v>01.07.2020-31.12.2020</v>
      </c>
      <c r="AI84" s="1245" t="s">
        <v>1911</v>
      </c>
      <c r="AJ84" s="1235" t="s">
        <v>83</v>
      </c>
      <c r="AK84" s="1245" t="s">
        <v>1892</v>
      </c>
      <c r="AL84" s="1235" t="s">
        <v>84</v>
      </c>
      <c r="AM84" s="538"/>
      <c r="AN84" s="631" t="s">
        <v>667</v>
      </c>
      <c r="AO84" s="1009" t="str">
        <f>strCheckDate(O84:AM84)</f>
        <v/>
      </c>
      <c r="AP84" s="830"/>
      <c r="AQ84" s="830" t="str">
        <f>IF(M84="","",M84 )</f>
        <v>горячая вода в системе централизованного теплоснабжения на горячее водоснабжение</v>
      </c>
      <c r="AR84" s="830"/>
      <c r="AS84" s="830"/>
      <c r="AT84" s="830"/>
      <c r="AU84" s="1009"/>
      <c r="AV84" s="1009"/>
      <c r="AW84" s="1009"/>
      <c r="AX84" s="1009"/>
      <c r="AY84" s="1009"/>
      <c r="AZ84" s="1009"/>
    </row>
    <row r="85" spans="1:52" s="1058" customFormat="1" ht="0.2" customHeight="1">
      <c r="A85" s="1239"/>
      <c r="B85" s="1239"/>
      <c r="C85" s="1239"/>
      <c r="D85" s="1239"/>
      <c r="E85" s="1239"/>
      <c r="F85" s="1239"/>
      <c r="G85" s="1239"/>
      <c r="H85" s="1076"/>
      <c r="I85" s="1270"/>
      <c r="J85" s="1271"/>
      <c r="K85" s="1065"/>
      <c r="L85" s="801"/>
      <c r="M85" s="647"/>
      <c r="N85" s="647"/>
      <c r="O85" s="764"/>
      <c r="P85" s="713"/>
      <c r="Q85" s="713"/>
      <c r="R85" s="713"/>
      <c r="S85" s="713"/>
      <c r="T85" s="713"/>
      <c r="U85" s="560"/>
      <c r="V85" s="770"/>
      <c r="W85" s="1234"/>
      <c r="X85" s="1235"/>
      <c r="Y85" s="1234"/>
      <c r="Z85" s="1235"/>
      <c r="AA85" s="764"/>
      <c r="AB85" s="713"/>
      <c r="AC85" s="713"/>
      <c r="AD85" s="713"/>
      <c r="AE85" s="713"/>
      <c r="AF85" s="713"/>
      <c r="AG85" s="560"/>
      <c r="AH85" s="770"/>
      <c r="AI85" s="1234"/>
      <c r="AJ85" s="1235"/>
      <c r="AK85" s="1234"/>
      <c r="AL85" s="1235"/>
      <c r="AM85" s="538"/>
      <c r="AN85" s="1209"/>
      <c r="AO85" s="1009"/>
      <c r="AP85" s="1009"/>
      <c r="AQ85" s="1009"/>
      <c r="AR85" s="830">
        <f ca="1">OFFSET(AR85,-1,0)</f>
        <v>0</v>
      </c>
      <c r="AS85" s="1009"/>
      <c r="AT85" s="1009"/>
      <c r="AU85" s="1009"/>
      <c r="AV85" s="1009"/>
      <c r="AW85" s="1009"/>
      <c r="AX85" s="1009"/>
      <c r="AY85" s="1009"/>
      <c r="AZ85" s="1009"/>
    </row>
    <row r="86" spans="1:52" s="1057" customFormat="1" ht="15" hidden="1" customHeight="1">
      <c r="A86" s="1239"/>
      <c r="B86" s="1239"/>
      <c r="C86" s="1239"/>
      <c r="D86" s="1239"/>
      <c r="E86" s="1239"/>
      <c r="F86" s="1239"/>
      <c r="G86" s="1239"/>
      <c r="H86" s="1076"/>
      <c r="I86" s="1270"/>
      <c r="J86" s="1271"/>
      <c r="K86" s="1067"/>
      <c r="L86" s="689"/>
      <c r="M86" s="558"/>
      <c r="N86" s="1002"/>
      <c r="O86" s="758"/>
      <c r="P86" s="758"/>
      <c r="Q86" s="758"/>
      <c r="R86" s="758"/>
      <c r="S86" s="758"/>
      <c r="T86" s="758"/>
      <c r="U86" s="758"/>
      <c r="V86" s="758"/>
      <c r="W86" s="1006"/>
      <c r="X86" s="1007"/>
      <c r="Y86" s="1006"/>
      <c r="Z86" s="1002"/>
      <c r="AA86" s="758"/>
      <c r="AB86" s="758"/>
      <c r="AC86" s="758"/>
      <c r="AD86" s="758"/>
      <c r="AE86" s="758"/>
      <c r="AF86" s="758"/>
      <c r="AG86" s="758"/>
      <c r="AH86" s="758"/>
      <c r="AI86" s="1006"/>
      <c r="AJ86" s="1007"/>
      <c r="AK86" s="1006"/>
      <c r="AL86" s="1002"/>
      <c r="AM86" s="763"/>
      <c r="AN86" s="1209"/>
      <c r="AO86" s="1074"/>
      <c r="AP86" s="1074"/>
      <c r="AQ86" s="1074"/>
      <c r="AR86" s="1074"/>
      <c r="AS86" s="1074"/>
      <c r="AT86" s="1074"/>
      <c r="AU86" s="1074"/>
      <c r="AV86" s="1074"/>
      <c r="AW86" s="1074"/>
      <c r="AX86" s="1074"/>
      <c r="AY86" s="1074"/>
      <c r="AZ86" s="1074"/>
    </row>
    <row r="87" spans="1:52" s="1057" customFormat="1" ht="15" customHeight="1">
      <c r="A87" s="1239"/>
      <c r="B87" s="1239"/>
      <c r="C87" s="1239"/>
      <c r="D87" s="1239"/>
      <c r="E87" s="1239"/>
      <c r="F87" s="1239"/>
      <c r="G87" s="1076"/>
      <c r="H87" s="1076"/>
      <c r="I87" s="1270"/>
      <c r="J87" s="1073"/>
      <c r="K87" s="1067"/>
      <c r="L87" s="689"/>
      <c r="M87" s="557" t="s">
        <v>25</v>
      </c>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763"/>
      <c r="AO87" s="1074"/>
      <c r="AP87" s="1074"/>
      <c r="AQ87" s="1074"/>
      <c r="AR87" s="1074"/>
      <c r="AS87" s="1074"/>
      <c r="AT87" s="1074"/>
      <c r="AU87" s="1074"/>
      <c r="AV87" s="1074"/>
      <c r="AW87" s="1074"/>
      <c r="AX87" s="1074"/>
      <c r="AY87" s="1074"/>
      <c r="AZ87" s="1074"/>
    </row>
    <row r="88" spans="1:52" s="1057" customFormat="1" ht="15" customHeight="1">
      <c r="A88" s="1239"/>
      <c r="B88" s="1239"/>
      <c r="C88" s="1239"/>
      <c r="D88" s="1239"/>
      <c r="E88" s="1239"/>
      <c r="F88" s="1079" t="s">
        <v>252</v>
      </c>
      <c r="G88" s="1076"/>
      <c r="H88" s="1076"/>
      <c r="I88" s="1063"/>
      <c r="J88" s="1061"/>
      <c r="K88" s="1067"/>
      <c r="L88" s="689"/>
      <c r="M88" s="1002" t="s">
        <v>11</v>
      </c>
      <c r="N88" s="1041"/>
      <c r="O88" s="758"/>
      <c r="P88" s="758"/>
      <c r="Q88" s="758"/>
      <c r="R88" s="758"/>
      <c r="S88" s="758"/>
      <c r="T88" s="758"/>
      <c r="U88" s="758"/>
      <c r="V88" s="758"/>
      <c r="W88" s="767"/>
      <c r="X88" s="1007"/>
      <c r="Y88" s="1006"/>
      <c r="Z88" s="1041"/>
      <c r="AA88" s="758"/>
      <c r="AB88" s="758"/>
      <c r="AC88" s="758"/>
      <c r="AD88" s="758"/>
      <c r="AE88" s="758"/>
      <c r="AF88" s="758"/>
      <c r="AG88" s="758"/>
      <c r="AH88" s="758"/>
      <c r="AI88" s="767"/>
      <c r="AJ88" s="1007"/>
      <c r="AK88" s="1006"/>
      <c r="AL88" s="1041"/>
      <c r="AM88" s="1007"/>
      <c r="AN88" s="763"/>
      <c r="AO88" s="1074"/>
      <c r="AP88" s="1074"/>
      <c r="AQ88" s="1074"/>
      <c r="AR88" s="1074"/>
      <c r="AS88" s="1074"/>
      <c r="AT88" s="1074"/>
      <c r="AU88" s="1074"/>
      <c r="AV88" s="1074"/>
      <c r="AW88" s="1074"/>
      <c r="AX88" s="1074"/>
      <c r="AY88" s="1074"/>
      <c r="AZ88" s="1074"/>
    </row>
    <row r="89" spans="1:52" s="1057" customFormat="1" ht="0.2" customHeight="1">
      <c r="A89" s="1239"/>
      <c r="B89" s="1239"/>
      <c r="C89" s="1239"/>
      <c r="D89" s="1108"/>
      <c r="E89" s="1079" t="s">
        <v>252</v>
      </c>
      <c r="F89" s="1079" t="s">
        <v>252</v>
      </c>
      <c r="G89" s="1076"/>
      <c r="H89" s="1076"/>
      <c r="I89" s="1074"/>
      <c r="J89" s="1061"/>
      <c r="L89" s="689"/>
      <c r="M89" s="1002"/>
      <c r="N89" s="1002"/>
      <c r="O89" s="1002"/>
      <c r="P89" s="1002"/>
      <c r="Q89" s="1002"/>
      <c r="R89" s="1002"/>
      <c r="S89" s="1002"/>
      <c r="T89" s="1002"/>
      <c r="U89" s="1002"/>
      <c r="V89" s="1002"/>
      <c r="W89" s="1002"/>
      <c r="X89" s="1002"/>
      <c r="Y89" s="1002"/>
      <c r="Z89" s="1002"/>
      <c r="AA89" s="1002"/>
      <c r="AB89" s="1002"/>
      <c r="AC89" s="1002"/>
      <c r="AD89" s="1002"/>
      <c r="AE89" s="1002"/>
      <c r="AF89" s="1002"/>
      <c r="AG89" s="1002"/>
      <c r="AH89" s="1002"/>
      <c r="AI89" s="1002"/>
      <c r="AJ89" s="1002"/>
      <c r="AK89" s="1002"/>
      <c r="AL89" s="1002"/>
      <c r="AM89" s="1002"/>
      <c r="AN89" s="763"/>
      <c r="AO89" s="1074"/>
      <c r="AP89" s="1074"/>
      <c r="AQ89" s="1074"/>
      <c r="AR89" s="1074"/>
      <c r="AS89" s="1074"/>
      <c r="AT89" s="1074"/>
      <c r="AU89" s="1074"/>
      <c r="AV89" s="1074"/>
      <c r="AW89" s="1074"/>
      <c r="AX89" s="1074"/>
      <c r="AY89" s="1074"/>
      <c r="AZ89" s="1074"/>
    </row>
    <row r="90" spans="1:52" s="1058" customFormat="1" ht="22.5">
      <c r="A90" s="1239"/>
      <c r="B90" s="1239"/>
      <c r="C90" s="1239">
        <v>8</v>
      </c>
      <c r="D90" s="1076"/>
      <c r="E90" s="1108"/>
      <c r="F90" s="1108"/>
      <c r="G90" s="1076"/>
      <c r="H90" s="1076"/>
      <c r="I90" s="1111"/>
      <c r="J90" s="1112"/>
      <c r="L90" s="1116" t="str">
        <f>mergeValue(A90) &amp;"."&amp; mergeValue(B90)&amp;"."&amp; mergeValue(C90)</f>
        <v>1.1.8</v>
      </c>
      <c r="M90" s="694" t="s">
        <v>7</v>
      </c>
      <c r="N90" s="717"/>
      <c r="O90" s="1264" t="str">
        <f>IF('Перечень тарифов'!R40="","","" &amp; 'Перечень тарифов'!R40 &amp; "")</f>
        <v>Без наружной сети горячего водоснабжения, с неизолированными стояками, без полотенцесушителей</v>
      </c>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c r="AL90" s="1265"/>
      <c r="AM90" s="1266"/>
      <c r="AN90" s="631" t="s">
        <v>632</v>
      </c>
      <c r="AO90" s="1009"/>
      <c r="AP90" s="1009"/>
      <c r="AQ90" s="1009"/>
      <c r="AR90" s="1009"/>
      <c r="AS90" s="1009"/>
      <c r="AT90" s="1009"/>
      <c r="AU90" s="1009"/>
      <c r="AV90" s="1009"/>
      <c r="AW90" s="1009"/>
      <c r="AX90" s="1009"/>
      <c r="AY90" s="1009"/>
      <c r="AZ90" s="1009"/>
    </row>
    <row r="91" spans="1:52" s="1058" customFormat="1" hidden="1">
      <c r="A91" s="1239"/>
      <c r="B91" s="1239"/>
      <c r="C91" s="1239"/>
      <c r="D91" s="1239">
        <v>1</v>
      </c>
      <c r="E91" s="1108"/>
      <c r="F91" s="1108"/>
      <c r="G91" s="1076"/>
      <c r="H91" s="1076"/>
      <c r="I91" s="1111"/>
      <c r="J91" s="1112"/>
      <c r="L91" s="1116" t="str">
        <f>mergeValue(A91) &amp;"."&amp; mergeValue(B91)&amp;"."&amp; mergeValue(C91)&amp;"."&amp; mergeValue(D91)</f>
        <v>1.1.8.1</v>
      </c>
      <c r="M91" s="695"/>
      <c r="N91" s="717"/>
      <c r="O91" s="1264"/>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c r="AL91" s="1265"/>
      <c r="AM91" s="1266"/>
      <c r="AN91" s="631"/>
      <c r="AO91" s="1009"/>
      <c r="AP91" s="1009"/>
      <c r="AQ91" s="1009"/>
      <c r="AR91" s="1009"/>
      <c r="AS91" s="1009"/>
      <c r="AT91" s="1009"/>
      <c r="AU91" s="1009"/>
      <c r="AV91" s="1009"/>
      <c r="AW91" s="1009"/>
      <c r="AX91" s="1009"/>
      <c r="AY91" s="1009"/>
      <c r="AZ91" s="1009"/>
    </row>
    <row r="92" spans="1:52" s="1058" customFormat="1" ht="0.2" customHeight="1">
      <c r="A92" s="1239"/>
      <c r="B92" s="1239"/>
      <c r="C92" s="1239"/>
      <c r="D92" s="1239"/>
      <c r="E92" s="1239">
        <v>1</v>
      </c>
      <c r="F92" s="1108"/>
      <c r="G92" s="1076"/>
      <c r="H92" s="1076"/>
      <c r="I92" s="1063"/>
      <c r="J92" s="1112"/>
      <c r="L92" s="1116"/>
      <c r="M92" s="555"/>
      <c r="N92" s="817"/>
      <c r="O92" s="1267"/>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c r="AL92" s="1268"/>
      <c r="AM92" s="1269"/>
      <c r="AN92" s="631"/>
      <c r="AO92" s="1009"/>
      <c r="AP92" s="1009"/>
      <c r="AQ92" s="1009"/>
      <c r="AR92" s="1009"/>
      <c r="AS92" s="1009"/>
      <c r="AT92" s="1009"/>
      <c r="AU92" s="1009"/>
      <c r="AV92" s="1009"/>
      <c r="AW92" s="1009"/>
      <c r="AX92" s="1009"/>
      <c r="AY92" s="1009"/>
      <c r="AZ92" s="1009"/>
    </row>
    <row r="93" spans="1:52" s="1058" customFormat="1" ht="90">
      <c r="A93" s="1239"/>
      <c r="B93" s="1239"/>
      <c r="C93" s="1239"/>
      <c r="D93" s="1239"/>
      <c r="E93" s="1239"/>
      <c r="F93" s="1239">
        <v>1</v>
      </c>
      <c r="G93" s="1076"/>
      <c r="H93" s="1076"/>
      <c r="I93" s="1270"/>
      <c r="J93" s="1112"/>
      <c r="L93" s="1116" t="str">
        <f>mergeValue(A93) &amp;"."&amp; mergeValue(B93)&amp;"."&amp; mergeValue(C93)&amp;"."&amp; mergeValue(D93)&amp;"."&amp; mergeValue(F93)</f>
        <v>1.1.8.1.1</v>
      </c>
      <c r="M93" s="556" t="s">
        <v>10</v>
      </c>
      <c r="N93" s="817"/>
      <c r="O93" s="1242" t="s">
        <v>771</v>
      </c>
      <c r="P93" s="1243"/>
      <c r="Q93" s="1243"/>
      <c r="R93" s="1243"/>
      <c r="S93" s="1243"/>
      <c r="T93" s="1243"/>
      <c r="U93" s="1243"/>
      <c r="V93" s="1243"/>
      <c r="W93" s="1243"/>
      <c r="X93" s="1243"/>
      <c r="Y93" s="1243"/>
      <c r="Z93" s="1243"/>
      <c r="AA93" s="1243"/>
      <c r="AB93" s="1243"/>
      <c r="AC93" s="1243"/>
      <c r="AD93" s="1243"/>
      <c r="AE93" s="1243"/>
      <c r="AF93" s="1243"/>
      <c r="AG93" s="1243"/>
      <c r="AH93" s="1243"/>
      <c r="AI93" s="1243"/>
      <c r="AJ93" s="1243"/>
      <c r="AK93" s="1243"/>
      <c r="AL93" s="1243"/>
      <c r="AM93" s="1244"/>
      <c r="AN93" s="631" t="s">
        <v>634</v>
      </c>
      <c r="AO93" s="1009"/>
      <c r="AP93" s="830" t="str">
        <f>strCheckUnique(AQ93:AQ97)</f>
        <v/>
      </c>
      <c r="AQ93" s="1009"/>
      <c r="AR93" s="830"/>
      <c r="AS93" s="1009"/>
      <c r="AT93" s="1009"/>
      <c r="AU93" s="1009"/>
      <c r="AV93" s="1009"/>
      <c r="AW93" s="1009"/>
      <c r="AX93" s="1009"/>
      <c r="AY93" s="1009"/>
      <c r="AZ93" s="1009"/>
    </row>
    <row r="94" spans="1:52" s="1058" customFormat="1" ht="135">
      <c r="A94" s="1239"/>
      <c r="B94" s="1239"/>
      <c r="C94" s="1239"/>
      <c r="D94" s="1239"/>
      <c r="E94" s="1239"/>
      <c r="F94" s="1239"/>
      <c r="G94" s="1239">
        <v>1</v>
      </c>
      <c r="H94" s="1076"/>
      <c r="I94" s="1270"/>
      <c r="J94" s="1271"/>
      <c r="K94" s="1065"/>
      <c r="L94" s="1116" t="str">
        <f>mergeValue(A94) &amp;"."&amp; mergeValue(B94)&amp;"."&amp; mergeValue(C94)&amp;"."&amp; mergeValue(D94)&amp;"."&amp; mergeValue(F94)&amp;"."&amp; mergeValue(G94)</f>
        <v>1.1.8.1.1.1</v>
      </c>
      <c r="M94" s="1066" t="s">
        <v>649</v>
      </c>
      <c r="N94" s="647"/>
      <c r="O94" s="684">
        <v>20.5</v>
      </c>
      <c r="P94" s="684">
        <v>1912.54</v>
      </c>
      <c r="Q94" s="764"/>
      <c r="R94" s="713"/>
      <c r="S94" s="1092"/>
      <c r="T94" s="713"/>
      <c r="U94" s="1092"/>
      <c r="V94" s="770" t="str">
        <f>W94 &amp; "-" &amp; Y94</f>
        <v>01.01.2020-30.06.2020</v>
      </c>
      <c r="W94" s="1245" t="s">
        <v>1891</v>
      </c>
      <c r="X94" s="1235" t="s">
        <v>83</v>
      </c>
      <c r="Y94" s="1245" t="s">
        <v>1910</v>
      </c>
      <c r="Z94" s="1235" t="s">
        <v>83</v>
      </c>
      <c r="AA94" s="684">
        <v>21.24</v>
      </c>
      <c r="AB94" s="684">
        <v>1981.39</v>
      </c>
      <c r="AC94" s="764"/>
      <c r="AD94" s="713"/>
      <c r="AE94" s="1092"/>
      <c r="AF94" s="713"/>
      <c r="AG94" s="1092"/>
      <c r="AH94" s="770" t="str">
        <f>AI94 &amp; "-" &amp; AK94</f>
        <v>01.07.2020-31.12.2020</v>
      </c>
      <c r="AI94" s="1245" t="s">
        <v>1911</v>
      </c>
      <c r="AJ94" s="1235" t="s">
        <v>83</v>
      </c>
      <c r="AK94" s="1245" t="s">
        <v>1892</v>
      </c>
      <c r="AL94" s="1235" t="s">
        <v>84</v>
      </c>
      <c r="AM94" s="538"/>
      <c r="AN94" s="631" t="s">
        <v>667</v>
      </c>
      <c r="AO94" s="1009" t="str">
        <f>strCheckDate(O94:AM94)</f>
        <v/>
      </c>
      <c r="AP94" s="830"/>
      <c r="AQ94" s="830" t="str">
        <f>IF(M94="","",M94 )</f>
        <v>горячая вода в системе централизованного теплоснабжения на горячее водоснабжение</v>
      </c>
      <c r="AR94" s="830"/>
      <c r="AS94" s="830"/>
      <c r="AT94" s="830"/>
      <c r="AU94" s="1009"/>
      <c r="AV94" s="1009"/>
      <c r="AW94" s="1009"/>
      <c r="AX94" s="1009"/>
      <c r="AY94" s="1009"/>
      <c r="AZ94" s="1009"/>
    </row>
    <row r="95" spans="1:52" s="1058" customFormat="1" ht="0.2" customHeight="1">
      <c r="A95" s="1239"/>
      <c r="B95" s="1239"/>
      <c r="C95" s="1239"/>
      <c r="D95" s="1239"/>
      <c r="E95" s="1239"/>
      <c r="F95" s="1239"/>
      <c r="G95" s="1239"/>
      <c r="H95" s="1076"/>
      <c r="I95" s="1270"/>
      <c r="J95" s="1271"/>
      <c r="K95" s="1065"/>
      <c r="L95" s="801"/>
      <c r="M95" s="647"/>
      <c r="N95" s="647"/>
      <c r="O95" s="764"/>
      <c r="P95" s="713"/>
      <c r="Q95" s="713"/>
      <c r="R95" s="713"/>
      <c r="S95" s="713"/>
      <c r="T95" s="713"/>
      <c r="U95" s="560"/>
      <c r="V95" s="770"/>
      <c r="W95" s="1234"/>
      <c r="X95" s="1235"/>
      <c r="Y95" s="1234"/>
      <c r="Z95" s="1235"/>
      <c r="AA95" s="764"/>
      <c r="AB95" s="713"/>
      <c r="AC95" s="713"/>
      <c r="AD95" s="713"/>
      <c r="AE95" s="713"/>
      <c r="AF95" s="713"/>
      <c r="AG95" s="560"/>
      <c r="AH95" s="770"/>
      <c r="AI95" s="1234"/>
      <c r="AJ95" s="1235"/>
      <c r="AK95" s="1234"/>
      <c r="AL95" s="1235"/>
      <c r="AM95" s="538"/>
      <c r="AN95" s="1209"/>
      <c r="AO95" s="1009"/>
      <c r="AP95" s="1009"/>
      <c r="AQ95" s="1009"/>
      <c r="AR95" s="830">
        <f ca="1">OFFSET(AR95,-1,0)</f>
        <v>0</v>
      </c>
      <c r="AS95" s="1009"/>
      <c r="AT95" s="1009"/>
      <c r="AU95" s="1009"/>
      <c r="AV95" s="1009"/>
      <c r="AW95" s="1009"/>
      <c r="AX95" s="1009"/>
      <c r="AY95" s="1009"/>
      <c r="AZ95" s="1009"/>
    </row>
    <row r="96" spans="1:52" s="1057" customFormat="1" ht="15" hidden="1" customHeight="1">
      <c r="A96" s="1239"/>
      <c r="B96" s="1239"/>
      <c r="C96" s="1239"/>
      <c r="D96" s="1239"/>
      <c r="E96" s="1239"/>
      <c r="F96" s="1239"/>
      <c r="G96" s="1239"/>
      <c r="H96" s="1076"/>
      <c r="I96" s="1270"/>
      <c r="J96" s="1271"/>
      <c r="K96" s="1067"/>
      <c r="L96" s="689"/>
      <c r="M96" s="558"/>
      <c r="N96" s="1002"/>
      <c r="O96" s="758"/>
      <c r="P96" s="758"/>
      <c r="Q96" s="758"/>
      <c r="R96" s="758"/>
      <c r="S96" s="758"/>
      <c r="T96" s="758"/>
      <c r="U96" s="758"/>
      <c r="V96" s="758"/>
      <c r="W96" s="1006"/>
      <c r="X96" s="1007"/>
      <c r="Y96" s="1006"/>
      <c r="Z96" s="1002"/>
      <c r="AA96" s="758"/>
      <c r="AB96" s="758"/>
      <c r="AC96" s="758"/>
      <c r="AD96" s="758"/>
      <c r="AE96" s="758"/>
      <c r="AF96" s="758"/>
      <c r="AG96" s="758"/>
      <c r="AH96" s="758"/>
      <c r="AI96" s="1006"/>
      <c r="AJ96" s="1007"/>
      <c r="AK96" s="1006"/>
      <c r="AL96" s="1002"/>
      <c r="AM96" s="763"/>
      <c r="AN96" s="1209"/>
      <c r="AO96" s="1074"/>
      <c r="AP96" s="1074"/>
      <c r="AQ96" s="1074"/>
      <c r="AR96" s="1074"/>
      <c r="AS96" s="1074"/>
      <c r="AT96" s="1074"/>
      <c r="AU96" s="1074"/>
      <c r="AV96" s="1074"/>
      <c r="AW96" s="1074"/>
      <c r="AX96" s="1074"/>
      <c r="AY96" s="1074"/>
      <c r="AZ96" s="1074"/>
    </row>
    <row r="97" spans="1:52" s="1057" customFormat="1" ht="15" customHeight="1">
      <c r="A97" s="1239"/>
      <c r="B97" s="1239"/>
      <c r="C97" s="1239"/>
      <c r="D97" s="1239"/>
      <c r="E97" s="1239"/>
      <c r="F97" s="1239"/>
      <c r="G97" s="1076"/>
      <c r="H97" s="1076"/>
      <c r="I97" s="1270"/>
      <c r="J97" s="1073"/>
      <c r="K97" s="1067"/>
      <c r="L97" s="689"/>
      <c r="M97" s="557" t="s">
        <v>25</v>
      </c>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763"/>
      <c r="AO97" s="1074"/>
      <c r="AP97" s="1074"/>
      <c r="AQ97" s="1074"/>
      <c r="AR97" s="1074"/>
      <c r="AS97" s="1074"/>
      <c r="AT97" s="1074"/>
      <c r="AU97" s="1074"/>
      <c r="AV97" s="1074"/>
      <c r="AW97" s="1074"/>
      <c r="AX97" s="1074"/>
      <c r="AY97" s="1074"/>
      <c r="AZ97" s="1074"/>
    </row>
    <row r="98" spans="1:52" s="1057" customFormat="1" ht="15" customHeight="1">
      <c r="A98" s="1239"/>
      <c r="B98" s="1239"/>
      <c r="C98" s="1239"/>
      <c r="D98" s="1239"/>
      <c r="E98" s="1239"/>
      <c r="F98" s="1079" t="s">
        <v>252</v>
      </c>
      <c r="G98" s="1076"/>
      <c r="H98" s="1076"/>
      <c r="I98" s="1063"/>
      <c r="J98" s="1061"/>
      <c r="K98" s="1067"/>
      <c r="L98" s="689"/>
      <c r="M98" s="1002" t="s">
        <v>11</v>
      </c>
      <c r="N98" s="1041"/>
      <c r="O98" s="758"/>
      <c r="P98" s="758"/>
      <c r="Q98" s="758"/>
      <c r="R98" s="758"/>
      <c r="S98" s="758"/>
      <c r="T98" s="758"/>
      <c r="U98" s="758"/>
      <c r="V98" s="758"/>
      <c r="W98" s="767"/>
      <c r="X98" s="1007"/>
      <c r="Y98" s="1006"/>
      <c r="Z98" s="1041"/>
      <c r="AA98" s="758"/>
      <c r="AB98" s="758"/>
      <c r="AC98" s="758"/>
      <c r="AD98" s="758"/>
      <c r="AE98" s="758"/>
      <c r="AF98" s="758"/>
      <c r="AG98" s="758"/>
      <c r="AH98" s="758"/>
      <c r="AI98" s="767"/>
      <c r="AJ98" s="1007"/>
      <c r="AK98" s="1006"/>
      <c r="AL98" s="1041"/>
      <c r="AM98" s="1007"/>
      <c r="AN98" s="763"/>
      <c r="AO98" s="1074"/>
      <c r="AP98" s="1074"/>
      <c r="AQ98" s="1074"/>
      <c r="AR98" s="1074"/>
      <c r="AS98" s="1074"/>
      <c r="AT98" s="1074"/>
      <c r="AU98" s="1074"/>
      <c r="AV98" s="1074"/>
      <c r="AW98" s="1074"/>
      <c r="AX98" s="1074"/>
      <c r="AY98" s="1074"/>
      <c r="AZ98" s="1074"/>
    </row>
    <row r="99" spans="1:52" s="1057" customFormat="1" ht="0.2" customHeight="1">
      <c r="A99" s="1239"/>
      <c r="B99" s="1239"/>
      <c r="C99" s="1239"/>
      <c r="D99" s="1108"/>
      <c r="E99" s="1079" t="s">
        <v>252</v>
      </c>
      <c r="F99" s="1079" t="s">
        <v>252</v>
      </c>
      <c r="G99" s="1076"/>
      <c r="H99" s="1076"/>
      <c r="I99" s="1074"/>
      <c r="J99" s="1061"/>
      <c r="L99" s="689"/>
      <c r="M99" s="1002"/>
      <c r="N99" s="1002"/>
      <c r="O99" s="1002"/>
      <c r="P99" s="1002"/>
      <c r="Q99" s="1002"/>
      <c r="R99" s="1002"/>
      <c r="S99" s="1002"/>
      <c r="T99" s="1002"/>
      <c r="U99" s="1002"/>
      <c r="V99" s="1002"/>
      <c r="W99" s="1002"/>
      <c r="X99" s="1002"/>
      <c r="Y99" s="1002"/>
      <c r="Z99" s="1002"/>
      <c r="AA99" s="1002"/>
      <c r="AB99" s="1002"/>
      <c r="AC99" s="1002"/>
      <c r="AD99" s="1002"/>
      <c r="AE99" s="1002"/>
      <c r="AF99" s="1002"/>
      <c r="AG99" s="1002"/>
      <c r="AH99" s="1002"/>
      <c r="AI99" s="1002"/>
      <c r="AJ99" s="1002"/>
      <c r="AK99" s="1002"/>
      <c r="AL99" s="1002"/>
      <c r="AM99" s="1002"/>
      <c r="AN99" s="763"/>
      <c r="AO99" s="1074"/>
      <c r="AP99" s="1074"/>
      <c r="AQ99" s="1074"/>
      <c r="AR99" s="1074"/>
      <c r="AS99" s="1074"/>
      <c r="AT99" s="1074"/>
      <c r="AU99" s="1074"/>
      <c r="AV99" s="1074"/>
      <c r="AW99" s="1074"/>
      <c r="AX99" s="1074"/>
      <c r="AY99" s="1074"/>
      <c r="AZ99" s="1074"/>
    </row>
    <row r="100" spans="1:52" ht="3" customHeight="1">
      <c r="L100" s="487"/>
      <c r="M100" s="487"/>
      <c r="N100" s="487"/>
      <c r="O100" s="487"/>
      <c r="P100" s="487"/>
      <c r="Q100" s="487"/>
      <c r="R100" s="487"/>
      <c r="S100" s="487"/>
      <c r="T100" s="487"/>
      <c r="U100" s="487"/>
      <c r="V100" s="487"/>
      <c r="W100" s="487"/>
      <c r="X100" s="487"/>
      <c r="Y100" s="487"/>
      <c r="Z100" s="487"/>
      <c r="AA100" s="487"/>
      <c r="AB100" s="487"/>
      <c r="AC100" s="487"/>
      <c r="AD100" s="487"/>
      <c r="AE100" s="487"/>
      <c r="AF100" s="487"/>
      <c r="AG100" s="487"/>
      <c r="AH100" s="487"/>
      <c r="AI100" s="487"/>
      <c r="AJ100" s="487"/>
      <c r="AK100" s="487"/>
      <c r="AL100" s="487"/>
    </row>
    <row r="101" spans="1:52" ht="89.25" customHeight="1">
      <c r="L101" s="1">
        <v>1</v>
      </c>
      <c r="M101" s="1203" t="s">
        <v>670</v>
      </c>
      <c r="N101" s="1203"/>
      <c r="O101" s="1203"/>
      <c r="P101" s="1203"/>
      <c r="Q101" s="1203"/>
      <c r="R101" s="1203"/>
      <c r="S101" s="1203"/>
      <c r="T101" s="1203"/>
      <c r="U101" s="1203"/>
      <c r="V101" s="1203"/>
      <c r="W101" s="1203"/>
    </row>
  </sheetData>
  <sheetProtection algorithmName="SHA-512" hashValue="nzalhyPhxdW788jkYjG5wDZxDACyL7EU/TXDuD/LoRzFIpIwFeZQDRCy/0XH/hM/rt4ZnWpCkFhsOiK6BKPqPQ==" saltValue="k2lt8YQ2OASuUDcLwOcv6Q==" spinCount="100000" sheet="1" objects="1" scenarios="1" formatColumns="0" formatRows="0"/>
  <dataConsolidate leftLabels="1" link="1"/>
  <mergeCells count="196">
    <mergeCell ref="O9:T9"/>
    <mergeCell ref="O10:T10"/>
    <mergeCell ref="L5:T5"/>
    <mergeCell ref="O7:T7"/>
    <mergeCell ref="O8:T8"/>
    <mergeCell ref="O12:Z12"/>
    <mergeCell ref="L14:L16"/>
    <mergeCell ref="L13:AM13"/>
    <mergeCell ref="O21:AM21"/>
    <mergeCell ref="X16:Y16"/>
    <mergeCell ref="O18:AM18"/>
    <mergeCell ref="O19:AM19"/>
    <mergeCell ref="O20:AM20"/>
    <mergeCell ref="J24:J26"/>
    <mergeCell ref="M101:W101"/>
    <mergeCell ref="AN25:AN26"/>
    <mergeCell ref="W15:Y15"/>
    <mergeCell ref="T15:U15"/>
    <mergeCell ref="R15:S15"/>
    <mergeCell ref="O15:O16"/>
    <mergeCell ref="P15:P16"/>
    <mergeCell ref="Q15:Q16"/>
    <mergeCell ref="M14:M16"/>
    <mergeCell ref="Z14:Z16"/>
    <mergeCell ref="AM14:AM16"/>
    <mergeCell ref="O14:Y14"/>
    <mergeCell ref="X17:Y17"/>
    <mergeCell ref="Y24:Y25"/>
    <mergeCell ref="Z24:Z25"/>
    <mergeCell ref="O23:AM23"/>
    <mergeCell ref="W24:W25"/>
    <mergeCell ref="X24:X25"/>
    <mergeCell ref="AI24:AI25"/>
    <mergeCell ref="AJ24:AJ25"/>
    <mergeCell ref="AK24:AK25"/>
    <mergeCell ref="AN13:AN16"/>
    <mergeCell ref="A18:A99"/>
    <mergeCell ref="B19:B99"/>
    <mergeCell ref="C20:C29"/>
    <mergeCell ref="D21:D28"/>
    <mergeCell ref="G24:G26"/>
    <mergeCell ref="E22:E28"/>
    <mergeCell ref="F23:F27"/>
    <mergeCell ref="C30:C39"/>
    <mergeCell ref="I23:I27"/>
    <mergeCell ref="D31:D38"/>
    <mergeCell ref="O31:AM31"/>
    <mergeCell ref="E32:E38"/>
    <mergeCell ref="O32:AM32"/>
    <mergeCell ref="F33:F37"/>
    <mergeCell ref="I33:I37"/>
    <mergeCell ref="O33:AM33"/>
    <mergeCell ref="G34:G36"/>
    <mergeCell ref="J34:J36"/>
    <mergeCell ref="W34:W35"/>
    <mergeCell ref="X34:X35"/>
    <mergeCell ref="Y34:Y35"/>
    <mergeCell ref="Z34:Z35"/>
    <mergeCell ref="C40:C49"/>
    <mergeCell ref="O40:AM40"/>
    <mergeCell ref="D41:D48"/>
    <mergeCell ref="O41:AM41"/>
    <mergeCell ref="E42:E48"/>
    <mergeCell ref="O42:AM42"/>
    <mergeCell ref="F43:F47"/>
    <mergeCell ref="I43:I47"/>
    <mergeCell ref="O43:AM43"/>
    <mergeCell ref="G44:G46"/>
    <mergeCell ref="J44:J46"/>
    <mergeCell ref="W44:W45"/>
    <mergeCell ref="X44:X45"/>
    <mergeCell ref="Y44:Y45"/>
    <mergeCell ref="Z44:Z45"/>
    <mergeCell ref="C50:C59"/>
    <mergeCell ref="O50:AM50"/>
    <mergeCell ref="D51:D58"/>
    <mergeCell ref="O51:AM51"/>
    <mergeCell ref="E52:E58"/>
    <mergeCell ref="O52:AM52"/>
    <mergeCell ref="F53:F57"/>
    <mergeCell ref="I53:I57"/>
    <mergeCell ref="O53:AM53"/>
    <mergeCell ref="G54:G56"/>
    <mergeCell ref="J54:J56"/>
    <mergeCell ref="W54:W55"/>
    <mergeCell ref="X54:X55"/>
    <mergeCell ref="Y54:Y55"/>
    <mergeCell ref="Z54:Z55"/>
    <mergeCell ref="C60:C69"/>
    <mergeCell ref="O60:AM60"/>
    <mergeCell ref="D61:D68"/>
    <mergeCell ref="O61:AM61"/>
    <mergeCell ref="E62:E68"/>
    <mergeCell ref="O62:AM62"/>
    <mergeCell ref="F63:F67"/>
    <mergeCell ref="I63:I67"/>
    <mergeCell ref="O63:AM63"/>
    <mergeCell ref="G64:G66"/>
    <mergeCell ref="J64:J66"/>
    <mergeCell ref="W64:W65"/>
    <mergeCell ref="X64:X65"/>
    <mergeCell ref="Y64:Y65"/>
    <mergeCell ref="Z64:Z65"/>
    <mergeCell ref="C70:C79"/>
    <mergeCell ref="O70:AM70"/>
    <mergeCell ref="D71:D78"/>
    <mergeCell ref="O71:AM71"/>
    <mergeCell ref="E72:E78"/>
    <mergeCell ref="O72:AM72"/>
    <mergeCell ref="F73:F77"/>
    <mergeCell ref="I73:I77"/>
    <mergeCell ref="O73:AM73"/>
    <mergeCell ref="G74:G76"/>
    <mergeCell ref="J74:J76"/>
    <mergeCell ref="W74:W75"/>
    <mergeCell ref="X74:X75"/>
    <mergeCell ref="Y74:Y75"/>
    <mergeCell ref="Z74:Z75"/>
    <mergeCell ref="C80:C89"/>
    <mergeCell ref="O80:AM80"/>
    <mergeCell ref="D81:D88"/>
    <mergeCell ref="O81:AM81"/>
    <mergeCell ref="E82:E88"/>
    <mergeCell ref="O82:AM82"/>
    <mergeCell ref="F83:F87"/>
    <mergeCell ref="I83:I87"/>
    <mergeCell ref="O83:AM83"/>
    <mergeCell ref="G84:G86"/>
    <mergeCell ref="J84:J86"/>
    <mergeCell ref="W84:W85"/>
    <mergeCell ref="X84:X85"/>
    <mergeCell ref="Y84:Y85"/>
    <mergeCell ref="Z84:Z85"/>
    <mergeCell ref="C90:C99"/>
    <mergeCell ref="O90:AM90"/>
    <mergeCell ref="D91:D98"/>
    <mergeCell ref="O91:AM91"/>
    <mergeCell ref="E92:E98"/>
    <mergeCell ref="O92:AM92"/>
    <mergeCell ref="F93:F97"/>
    <mergeCell ref="I93:I97"/>
    <mergeCell ref="O93:AM93"/>
    <mergeCell ref="G94:G96"/>
    <mergeCell ref="J94:J96"/>
    <mergeCell ref="W94:W95"/>
    <mergeCell ref="X94:X95"/>
    <mergeCell ref="Y94:Y95"/>
    <mergeCell ref="Z94:Z95"/>
    <mergeCell ref="AN95:AN96"/>
    <mergeCell ref="AA12:AL12"/>
    <mergeCell ref="AA14:AK14"/>
    <mergeCell ref="AL14:AL16"/>
    <mergeCell ref="AA15:AA16"/>
    <mergeCell ref="AB15:AB16"/>
    <mergeCell ref="AC15:AC16"/>
    <mergeCell ref="AD15:AE15"/>
    <mergeCell ref="AF15:AG15"/>
    <mergeCell ref="AI15:AK15"/>
    <mergeCell ref="AJ16:AK16"/>
    <mergeCell ref="AJ17:AK17"/>
    <mergeCell ref="AN85:AN86"/>
    <mergeCell ref="AN75:AN76"/>
    <mergeCell ref="AN65:AN66"/>
    <mergeCell ref="AN55:AN56"/>
    <mergeCell ref="AN45:AN46"/>
    <mergeCell ref="AN35:AN36"/>
    <mergeCell ref="O30:AM30"/>
    <mergeCell ref="AI44:AI45"/>
    <mergeCell ref="AJ44:AJ45"/>
    <mergeCell ref="AK44:AK45"/>
    <mergeCell ref="AL44:AL45"/>
    <mergeCell ref="AI54:AI55"/>
    <mergeCell ref="AJ54:AJ55"/>
    <mergeCell ref="AK54:AK55"/>
    <mergeCell ref="AL54:AL55"/>
    <mergeCell ref="AL24:AL25"/>
    <mergeCell ref="AI34:AI35"/>
    <mergeCell ref="AJ34:AJ35"/>
    <mergeCell ref="AK34:AK35"/>
    <mergeCell ref="AL34:AL35"/>
    <mergeCell ref="AI84:AI85"/>
    <mergeCell ref="AJ84:AJ85"/>
    <mergeCell ref="AK84:AK85"/>
    <mergeCell ref="AL84:AL85"/>
    <mergeCell ref="AI94:AI95"/>
    <mergeCell ref="AJ94:AJ95"/>
    <mergeCell ref="AK94:AK95"/>
    <mergeCell ref="AL94:AL95"/>
    <mergeCell ref="AI64:AI65"/>
    <mergeCell ref="AJ64:AJ65"/>
    <mergeCell ref="AK64:AK65"/>
    <mergeCell ref="AL64:AL65"/>
    <mergeCell ref="AI74:AI75"/>
    <mergeCell ref="AJ74:AJ75"/>
    <mergeCell ref="AK74:AK75"/>
    <mergeCell ref="AL74:AL75"/>
  </mergeCells>
  <dataValidations count="11">
    <dataValidation allowBlank="1" sqref="TI29:TY29 ADE29:ADU29 ANA29:ANQ29 AWW29:AXM29 BGS29:BHI29 BQO29:BRE29 CAK29:CBA29 CKG29:CKW29 CUC29:CUS29 DDY29:DEO29 DNU29:DOK29 DXQ29:DYG29 EHM29:EIC29 ERI29:ERY29 FBE29:FBU29 FLA29:FLQ29 FUW29:FVM29 GES29:GFI29 GOO29:GPE29 GYK29:GZA29 HIG29:HIW29 HSC29:HSS29 IBY29:ICO29 ILU29:IMK29 IVQ29:IWG29 JFM29:JGC29 JPI29:JPY29 JZE29:JZU29 KJA29:KJQ29 KSW29:KTM29 LCS29:LDI29 LMO29:LNE29 LWK29:LXA29 MGG29:MGW29 MQC29:MQS29 MZY29:NAO29 NJU29:NKK29 NTQ29:NUG29 ODM29:OEC29 ONI29:ONY29 OXE29:OXU29 PHA29:PHQ29 PQW29:PRM29 QAS29:QBI29 QKO29:QLE29 QUK29:QVA29 REG29:REW29 ROC29:ROS29 RXY29:RYO29 SHU29:SIK29 SRQ29:SSG29 TBM29:TCC29 TLI29:TLY29 TVE29:TVU29 UFA29:UFQ29 UOW29:UPM29 UYS29:UZI29 VIO29:VJE29 VSK29:VTA29 WCG29:WCW29 WMC29:WMS29 WVY29:WWO29 WVY983135:WWO983135 JM65631:KC65631 TI65631:TY65631 ADE65631:ADU65631 ANA65631:ANQ65631 AWW65631:AXM65631 BGS65631:BHI65631 BQO65631:BRE65631 CAK65631:CBA65631 CKG65631:CKW65631 CUC65631:CUS65631 DDY65631:DEO65631 DNU65631:DOK65631 DXQ65631:DYG65631 EHM65631:EIC65631 ERI65631:ERY65631 FBE65631:FBU65631 FLA65631:FLQ65631 FUW65631:FVM65631 GES65631:GFI65631 GOO65631:GPE65631 GYK65631:GZA65631 HIG65631:HIW65631 HSC65631:HSS65631 IBY65631:ICO65631 ILU65631:IMK65631 IVQ65631:IWG65631 JFM65631:JGC65631 JPI65631:JPY65631 JZE65631:JZU65631 KJA65631:KJQ65631 KSW65631:KTM65631 LCS65631:LDI65631 LMO65631:LNE65631 LWK65631:LXA65631 MGG65631:MGW65631 MQC65631:MQS65631 MZY65631:NAO65631 NJU65631:NKK65631 NTQ65631:NUG65631 ODM65631:OEC65631 ONI65631:ONY65631 OXE65631:OXU65631 PHA65631:PHQ65631 PQW65631:PRM65631 QAS65631:QBI65631 QKO65631:QLE65631 QUK65631:QVA65631 REG65631:REW65631 ROC65631:ROS65631 RXY65631:RYO65631 SHU65631:SIK65631 SRQ65631:SSG65631 TBM65631:TCC65631 TLI65631:TLY65631 TVE65631:TVU65631 UFA65631:UFQ65631 UOW65631:UPM65631 UYS65631:UZI65631 VIO65631:VJE65631 VSK65631:VTA65631 WCG65631:WCW65631 WMC65631:WMS65631 WVY65631:WWO65631 JM131167:KC131167 TI131167:TY131167 ADE131167:ADU131167 ANA131167:ANQ131167 AWW131167:AXM131167 BGS131167:BHI131167 BQO131167:BRE131167 CAK131167:CBA131167 CKG131167:CKW131167 CUC131167:CUS131167 DDY131167:DEO131167 DNU131167:DOK131167 DXQ131167:DYG131167 EHM131167:EIC131167 ERI131167:ERY131167 FBE131167:FBU131167 FLA131167:FLQ131167 FUW131167:FVM131167 GES131167:GFI131167 GOO131167:GPE131167 GYK131167:GZA131167 HIG131167:HIW131167 HSC131167:HSS131167 IBY131167:ICO131167 ILU131167:IMK131167 IVQ131167:IWG131167 JFM131167:JGC131167 JPI131167:JPY131167 JZE131167:JZU131167 KJA131167:KJQ131167 KSW131167:KTM131167 LCS131167:LDI131167 LMO131167:LNE131167 LWK131167:LXA131167 MGG131167:MGW131167 MQC131167:MQS131167 MZY131167:NAO131167 NJU131167:NKK131167 NTQ131167:NUG131167 ODM131167:OEC131167 ONI131167:ONY131167 OXE131167:OXU131167 PHA131167:PHQ131167 PQW131167:PRM131167 QAS131167:QBI131167 QKO131167:QLE131167 QUK131167:QVA131167 REG131167:REW131167 ROC131167:ROS131167 RXY131167:RYO131167 SHU131167:SIK131167 SRQ131167:SSG131167 TBM131167:TCC131167 TLI131167:TLY131167 TVE131167:TVU131167 UFA131167:UFQ131167 UOW131167:UPM131167 UYS131167:UZI131167 VIO131167:VJE131167 VSK131167:VTA131167 WCG131167:WCW131167 WMC131167:WMS131167 WVY131167:WWO131167 JM196703:KC196703 TI196703:TY196703 ADE196703:ADU196703 ANA196703:ANQ196703 AWW196703:AXM196703 BGS196703:BHI196703 BQO196703:BRE196703 CAK196703:CBA196703 CKG196703:CKW196703 CUC196703:CUS196703 DDY196703:DEO196703 DNU196703:DOK196703 DXQ196703:DYG196703 EHM196703:EIC196703 ERI196703:ERY196703 FBE196703:FBU196703 FLA196703:FLQ196703 FUW196703:FVM196703 GES196703:GFI196703 GOO196703:GPE196703 GYK196703:GZA196703 HIG196703:HIW196703 HSC196703:HSS196703 IBY196703:ICO196703 ILU196703:IMK196703 IVQ196703:IWG196703 JFM196703:JGC196703 JPI196703:JPY196703 JZE196703:JZU196703 KJA196703:KJQ196703 KSW196703:KTM196703 LCS196703:LDI196703 LMO196703:LNE196703 LWK196703:LXA196703 MGG196703:MGW196703 MQC196703:MQS196703 MZY196703:NAO196703 NJU196703:NKK196703 NTQ196703:NUG196703 ODM196703:OEC196703 ONI196703:ONY196703 OXE196703:OXU196703 PHA196703:PHQ196703 PQW196703:PRM196703 QAS196703:QBI196703 QKO196703:QLE196703 QUK196703:QVA196703 REG196703:REW196703 ROC196703:ROS196703 RXY196703:RYO196703 SHU196703:SIK196703 SRQ196703:SSG196703 TBM196703:TCC196703 TLI196703:TLY196703 TVE196703:TVU196703 UFA196703:UFQ196703 UOW196703:UPM196703 UYS196703:UZI196703 VIO196703:VJE196703 VSK196703:VTA196703 WCG196703:WCW196703 WMC196703:WMS196703 WVY196703:WWO196703 JM262239:KC262239 TI262239:TY262239 ADE262239:ADU262239 ANA262239:ANQ262239 AWW262239:AXM262239 BGS262239:BHI262239 BQO262239:BRE262239 CAK262239:CBA262239 CKG262239:CKW262239 CUC262239:CUS262239 DDY262239:DEO262239 DNU262239:DOK262239 DXQ262239:DYG262239 EHM262239:EIC262239 ERI262239:ERY262239 FBE262239:FBU262239 FLA262239:FLQ262239 FUW262239:FVM262239 GES262239:GFI262239 GOO262239:GPE262239 GYK262239:GZA262239 HIG262239:HIW262239 HSC262239:HSS262239 IBY262239:ICO262239 ILU262239:IMK262239 IVQ262239:IWG262239 JFM262239:JGC262239 JPI262239:JPY262239 JZE262239:JZU262239 KJA262239:KJQ262239 KSW262239:KTM262239 LCS262239:LDI262239 LMO262239:LNE262239 LWK262239:LXA262239 MGG262239:MGW262239 MQC262239:MQS262239 MZY262239:NAO262239 NJU262239:NKK262239 NTQ262239:NUG262239 ODM262239:OEC262239 ONI262239:ONY262239 OXE262239:OXU262239 PHA262239:PHQ262239 PQW262239:PRM262239 QAS262239:QBI262239 QKO262239:QLE262239 QUK262239:QVA262239 REG262239:REW262239 ROC262239:ROS262239 RXY262239:RYO262239 SHU262239:SIK262239 SRQ262239:SSG262239 TBM262239:TCC262239 TLI262239:TLY262239 TVE262239:TVU262239 UFA262239:UFQ262239 UOW262239:UPM262239 UYS262239:UZI262239 VIO262239:VJE262239 VSK262239:VTA262239 WCG262239:WCW262239 WMC262239:WMS262239 WVY262239:WWO262239 JM327775:KC327775 TI327775:TY327775 ADE327775:ADU327775 ANA327775:ANQ327775 AWW327775:AXM327775 BGS327775:BHI327775 BQO327775:BRE327775 CAK327775:CBA327775 CKG327775:CKW327775 CUC327775:CUS327775 DDY327775:DEO327775 DNU327775:DOK327775 DXQ327775:DYG327775 EHM327775:EIC327775 ERI327775:ERY327775 FBE327775:FBU327775 FLA327775:FLQ327775 FUW327775:FVM327775 GES327775:GFI327775 GOO327775:GPE327775 GYK327775:GZA327775 HIG327775:HIW327775 HSC327775:HSS327775 IBY327775:ICO327775 ILU327775:IMK327775 IVQ327775:IWG327775 JFM327775:JGC327775 JPI327775:JPY327775 JZE327775:JZU327775 KJA327775:KJQ327775 KSW327775:KTM327775 LCS327775:LDI327775 LMO327775:LNE327775 LWK327775:LXA327775 MGG327775:MGW327775 MQC327775:MQS327775 MZY327775:NAO327775 NJU327775:NKK327775 NTQ327775:NUG327775 ODM327775:OEC327775 ONI327775:ONY327775 OXE327775:OXU327775 PHA327775:PHQ327775 PQW327775:PRM327775 QAS327775:QBI327775 QKO327775:QLE327775 QUK327775:QVA327775 REG327775:REW327775 ROC327775:ROS327775 RXY327775:RYO327775 SHU327775:SIK327775 SRQ327775:SSG327775 TBM327775:TCC327775 TLI327775:TLY327775 TVE327775:TVU327775 UFA327775:UFQ327775 UOW327775:UPM327775 UYS327775:UZI327775 VIO327775:VJE327775 VSK327775:VTA327775 WCG327775:WCW327775 WMC327775:WMS327775 WVY327775:WWO327775 JM393311:KC393311 TI393311:TY393311 ADE393311:ADU393311 ANA393311:ANQ393311 AWW393311:AXM393311 BGS393311:BHI393311 BQO393311:BRE393311 CAK393311:CBA393311 CKG393311:CKW393311 CUC393311:CUS393311 DDY393311:DEO393311 DNU393311:DOK393311 DXQ393311:DYG393311 EHM393311:EIC393311 ERI393311:ERY393311 FBE393311:FBU393311 FLA393311:FLQ393311 FUW393311:FVM393311 GES393311:GFI393311 GOO393311:GPE393311 GYK393311:GZA393311 HIG393311:HIW393311 HSC393311:HSS393311 IBY393311:ICO393311 ILU393311:IMK393311 IVQ393311:IWG393311 JFM393311:JGC393311 JPI393311:JPY393311 JZE393311:JZU393311 KJA393311:KJQ393311 KSW393311:KTM393311 LCS393311:LDI393311 LMO393311:LNE393311 LWK393311:LXA393311 MGG393311:MGW393311 MQC393311:MQS393311 MZY393311:NAO393311 NJU393311:NKK393311 NTQ393311:NUG393311 ODM393311:OEC393311 ONI393311:ONY393311 OXE393311:OXU393311 PHA393311:PHQ393311 PQW393311:PRM393311 QAS393311:QBI393311 QKO393311:QLE393311 QUK393311:QVA393311 REG393311:REW393311 ROC393311:ROS393311 RXY393311:RYO393311 SHU393311:SIK393311 SRQ393311:SSG393311 TBM393311:TCC393311 TLI393311:TLY393311 TVE393311:TVU393311 UFA393311:UFQ393311 UOW393311:UPM393311 UYS393311:UZI393311 VIO393311:VJE393311 VSK393311:VTA393311 WCG393311:WCW393311 WMC393311:WMS393311 WVY393311:WWO393311 JM458847:KC458847 TI458847:TY458847 ADE458847:ADU458847 ANA458847:ANQ458847 AWW458847:AXM458847 BGS458847:BHI458847 BQO458847:BRE458847 CAK458847:CBA458847 CKG458847:CKW458847 CUC458847:CUS458847 DDY458847:DEO458847 DNU458847:DOK458847 DXQ458847:DYG458847 EHM458847:EIC458847 ERI458847:ERY458847 FBE458847:FBU458847 FLA458847:FLQ458847 FUW458847:FVM458847 GES458847:GFI458847 GOO458847:GPE458847 GYK458847:GZA458847 HIG458847:HIW458847 HSC458847:HSS458847 IBY458847:ICO458847 ILU458847:IMK458847 IVQ458847:IWG458847 JFM458847:JGC458847 JPI458847:JPY458847 JZE458847:JZU458847 KJA458847:KJQ458847 KSW458847:KTM458847 LCS458847:LDI458847 LMO458847:LNE458847 LWK458847:LXA458847 MGG458847:MGW458847 MQC458847:MQS458847 MZY458847:NAO458847 NJU458847:NKK458847 NTQ458847:NUG458847 ODM458847:OEC458847 ONI458847:ONY458847 OXE458847:OXU458847 PHA458847:PHQ458847 PQW458847:PRM458847 QAS458847:QBI458847 QKO458847:QLE458847 QUK458847:QVA458847 REG458847:REW458847 ROC458847:ROS458847 RXY458847:RYO458847 SHU458847:SIK458847 SRQ458847:SSG458847 TBM458847:TCC458847 TLI458847:TLY458847 TVE458847:TVU458847 UFA458847:UFQ458847 UOW458847:UPM458847 UYS458847:UZI458847 VIO458847:VJE458847 VSK458847:VTA458847 WCG458847:WCW458847 WMC458847:WMS458847 WVY458847:WWO458847 JM524383:KC524383 TI524383:TY524383 ADE524383:ADU524383 ANA524383:ANQ524383 AWW524383:AXM524383 BGS524383:BHI524383 BQO524383:BRE524383 CAK524383:CBA524383 CKG524383:CKW524383 CUC524383:CUS524383 DDY524383:DEO524383 DNU524383:DOK524383 DXQ524383:DYG524383 EHM524383:EIC524383 ERI524383:ERY524383 FBE524383:FBU524383 FLA524383:FLQ524383 FUW524383:FVM524383 GES524383:GFI524383 GOO524383:GPE524383 GYK524383:GZA524383 HIG524383:HIW524383 HSC524383:HSS524383 IBY524383:ICO524383 ILU524383:IMK524383 IVQ524383:IWG524383 JFM524383:JGC524383 JPI524383:JPY524383 JZE524383:JZU524383 KJA524383:KJQ524383 KSW524383:KTM524383 LCS524383:LDI524383 LMO524383:LNE524383 LWK524383:LXA524383 MGG524383:MGW524383 MQC524383:MQS524383 MZY524383:NAO524383 NJU524383:NKK524383 NTQ524383:NUG524383 ODM524383:OEC524383 ONI524383:ONY524383 OXE524383:OXU524383 PHA524383:PHQ524383 PQW524383:PRM524383 QAS524383:QBI524383 QKO524383:QLE524383 QUK524383:QVA524383 REG524383:REW524383 ROC524383:ROS524383 RXY524383:RYO524383 SHU524383:SIK524383 SRQ524383:SSG524383 TBM524383:TCC524383 TLI524383:TLY524383 TVE524383:TVU524383 UFA524383:UFQ524383 UOW524383:UPM524383 UYS524383:UZI524383 VIO524383:VJE524383 VSK524383:VTA524383 WCG524383:WCW524383 WMC524383:WMS524383 WVY524383:WWO524383 JM589919:KC589919 TI589919:TY589919 ADE589919:ADU589919 ANA589919:ANQ589919 AWW589919:AXM589919 BGS589919:BHI589919 BQO589919:BRE589919 CAK589919:CBA589919 CKG589919:CKW589919 CUC589919:CUS589919 DDY589919:DEO589919 DNU589919:DOK589919 DXQ589919:DYG589919 EHM589919:EIC589919 ERI589919:ERY589919 FBE589919:FBU589919 FLA589919:FLQ589919 FUW589919:FVM589919 GES589919:GFI589919 GOO589919:GPE589919 GYK589919:GZA589919 HIG589919:HIW589919 HSC589919:HSS589919 IBY589919:ICO589919 ILU589919:IMK589919 IVQ589919:IWG589919 JFM589919:JGC589919 JPI589919:JPY589919 JZE589919:JZU589919 KJA589919:KJQ589919 KSW589919:KTM589919 LCS589919:LDI589919 LMO589919:LNE589919 LWK589919:LXA589919 MGG589919:MGW589919 MQC589919:MQS589919 MZY589919:NAO589919 NJU589919:NKK589919 NTQ589919:NUG589919 ODM589919:OEC589919 ONI589919:ONY589919 OXE589919:OXU589919 PHA589919:PHQ589919 PQW589919:PRM589919 QAS589919:QBI589919 QKO589919:QLE589919 QUK589919:QVA589919 REG589919:REW589919 ROC589919:ROS589919 RXY589919:RYO589919 SHU589919:SIK589919 SRQ589919:SSG589919 TBM589919:TCC589919 TLI589919:TLY589919 TVE589919:TVU589919 UFA589919:UFQ589919 UOW589919:UPM589919 UYS589919:UZI589919 VIO589919:VJE589919 VSK589919:VTA589919 WCG589919:WCW589919 WMC589919:WMS589919 WVY589919:WWO589919 JM655455:KC655455 TI655455:TY655455 ADE655455:ADU655455 ANA655455:ANQ655455 AWW655455:AXM655455 BGS655455:BHI655455 BQO655455:BRE655455 CAK655455:CBA655455 CKG655455:CKW655455 CUC655455:CUS655455 DDY655455:DEO655455 DNU655455:DOK655455 DXQ655455:DYG655455 EHM655455:EIC655455 ERI655455:ERY655455 FBE655455:FBU655455 FLA655455:FLQ655455 FUW655455:FVM655455 GES655455:GFI655455 GOO655455:GPE655455 GYK655455:GZA655455 HIG655455:HIW655455 HSC655455:HSS655455 IBY655455:ICO655455 ILU655455:IMK655455 IVQ655455:IWG655455 JFM655455:JGC655455 JPI655455:JPY655455 JZE655455:JZU655455 KJA655455:KJQ655455 KSW655455:KTM655455 LCS655455:LDI655455 LMO655455:LNE655455 LWK655455:LXA655455 MGG655455:MGW655455 MQC655455:MQS655455 MZY655455:NAO655455 NJU655455:NKK655455 NTQ655455:NUG655455 ODM655455:OEC655455 ONI655455:ONY655455 OXE655455:OXU655455 PHA655455:PHQ655455 PQW655455:PRM655455 QAS655455:QBI655455 QKO655455:QLE655455 QUK655455:QVA655455 REG655455:REW655455 ROC655455:ROS655455 RXY655455:RYO655455 SHU655455:SIK655455 SRQ655455:SSG655455 TBM655455:TCC655455 TLI655455:TLY655455 TVE655455:TVU655455 UFA655455:UFQ655455 UOW655455:UPM655455 UYS655455:UZI655455 VIO655455:VJE655455 VSK655455:VTA655455 WCG655455:WCW655455 WMC655455:WMS655455 WVY655455:WWO655455 JM720991:KC720991 TI720991:TY720991 ADE720991:ADU720991 ANA720991:ANQ720991 AWW720991:AXM720991 BGS720991:BHI720991 BQO720991:BRE720991 CAK720991:CBA720991 CKG720991:CKW720991 CUC720991:CUS720991 DDY720991:DEO720991 DNU720991:DOK720991 DXQ720991:DYG720991 EHM720991:EIC720991 ERI720991:ERY720991 FBE720991:FBU720991 FLA720991:FLQ720991 FUW720991:FVM720991 GES720991:GFI720991 GOO720991:GPE720991 GYK720991:GZA720991 HIG720991:HIW720991 HSC720991:HSS720991 IBY720991:ICO720991 ILU720991:IMK720991 IVQ720991:IWG720991 JFM720991:JGC720991 JPI720991:JPY720991 JZE720991:JZU720991 KJA720991:KJQ720991 KSW720991:KTM720991 LCS720991:LDI720991 LMO720991:LNE720991 LWK720991:LXA720991 MGG720991:MGW720991 MQC720991:MQS720991 MZY720991:NAO720991 NJU720991:NKK720991 NTQ720991:NUG720991 ODM720991:OEC720991 ONI720991:ONY720991 OXE720991:OXU720991 PHA720991:PHQ720991 PQW720991:PRM720991 QAS720991:QBI720991 QKO720991:QLE720991 QUK720991:QVA720991 REG720991:REW720991 ROC720991:ROS720991 RXY720991:RYO720991 SHU720991:SIK720991 SRQ720991:SSG720991 TBM720991:TCC720991 TLI720991:TLY720991 TVE720991:TVU720991 UFA720991:UFQ720991 UOW720991:UPM720991 UYS720991:UZI720991 VIO720991:VJE720991 VSK720991:VTA720991 WCG720991:WCW720991 WMC720991:WMS720991 WVY720991:WWO720991 JM786527:KC786527 TI786527:TY786527 ADE786527:ADU786527 ANA786527:ANQ786527 AWW786527:AXM786527 BGS786527:BHI786527 BQO786527:BRE786527 CAK786527:CBA786527 CKG786527:CKW786527 CUC786527:CUS786527 DDY786527:DEO786527 DNU786527:DOK786527 DXQ786527:DYG786527 EHM786527:EIC786527 ERI786527:ERY786527 FBE786527:FBU786527 FLA786527:FLQ786527 FUW786527:FVM786527 GES786527:GFI786527 GOO786527:GPE786527 GYK786527:GZA786527 HIG786527:HIW786527 HSC786527:HSS786527 IBY786527:ICO786527 ILU786527:IMK786527 IVQ786527:IWG786527 JFM786527:JGC786527 JPI786527:JPY786527 JZE786527:JZU786527 KJA786527:KJQ786527 KSW786527:KTM786527 LCS786527:LDI786527 LMO786527:LNE786527 LWK786527:LXA786527 MGG786527:MGW786527 MQC786527:MQS786527 MZY786527:NAO786527 NJU786527:NKK786527 NTQ786527:NUG786527 ODM786527:OEC786527 ONI786527:ONY786527 OXE786527:OXU786527 PHA786527:PHQ786527 PQW786527:PRM786527 QAS786527:QBI786527 QKO786527:QLE786527 QUK786527:QVA786527 REG786527:REW786527 ROC786527:ROS786527 RXY786527:RYO786527 SHU786527:SIK786527 SRQ786527:SSG786527 TBM786527:TCC786527 TLI786527:TLY786527 TVE786527:TVU786527 UFA786527:UFQ786527 UOW786527:UPM786527 UYS786527:UZI786527 VIO786527:VJE786527 VSK786527:VTA786527 WCG786527:WCW786527 WMC786527:WMS786527 WVY786527:WWO786527 JM852063:KC852063 TI852063:TY852063 ADE852063:ADU852063 ANA852063:ANQ852063 AWW852063:AXM852063 BGS852063:BHI852063 BQO852063:BRE852063 CAK852063:CBA852063 CKG852063:CKW852063 CUC852063:CUS852063 DDY852063:DEO852063 DNU852063:DOK852063 DXQ852063:DYG852063 EHM852063:EIC852063 ERI852063:ERY852063 FBE852063:FBU852063 FLA852063:FLQ852063 FUW852063:FVM852063 GES852063:GFI852063 GOO852063:GPE852063 GYK852063:GZA852063 HIG852063:HIW852063 HSC852063:HSS852063 IBY852063:ICO852063 ILU852063:IMK852063 IVQ852063:IWG852063 JFM852063:JGC852063 JPI852063:JPY852063 JZE852063:JZU852063 KJA852063:KJQ852063 KSW852063:KTM852063 LCS852063:LDI852063 LMO852063:LNE852063 LWK852063:LXA852063 MGG852063:MGW852063 MQC852063:MQS852063 MZY852063:NAO852063 NJU852063:NKK852063 NTQ852063:NUG852063 ODM852063:OEC852063 ONI852063:ONY852063 OXE852063:OXU852063 PHA852063:PHQ852063 PQW852063:PRM852063 QAS852063:QBI852063 QKO852063:QLE852063 QUK852063:QVA852063 REG852063:REW852063 ROC852063:ROS852063 RXY852063:RYO852063 SHU852063:SIK852063 SRQ852063:SSG852063 TBM852063:TCC852063 TLI852063:TLY852063 TVE852063:TVU852063 UFA852063:UFQ852063 UOW852063:UPM852063 UYS852063:UZI852063 VIO852063:VJE852063 VSK852063:VTA852063 WCG852063:WCW852063 WMC852063:WMS852063 WVY852063:WWO852063 JM917599:KC917599 TI917599:TY917599 ADE917599:ADU917599 ANA917599:ANQ917599 AWW917599:AXM917599 BGS917599:BHI917599 BQO917599:BRE917599 CAK917599:CBA917599 CKG917599:CKW917599 CUC917599:CUS917599 DDY917599:DEO917599 DNU917599:DOK917599 DXQ917599:DYG917599 EHM917599:EIC917599 ERI917599:ERY917599 FBE917599:FBU917599 FLA917599:FLQ917599 FUW917599:FVM917599 GES917599:GFI917599 GOO917599:GPE917599 GYK917599:GZA917599 HIG917599:HIW917599 HSC917599:HSS917599 IBY917599:ICO917599 ILU917599:IMK917599 IVQ917599:IWG917599 JFM917599:JGC917599 JPI917599:JPY917599 JZE917599:JZU917599 KJA917599:KJQ917599 KSW917599:KTM917599 LCS917599:LDI917599 LMO917599:LNE917599 LWK917599:LXA917599 MGG917599:MGW917599 MQC917599:MQS917599 MZY917599:NAO917599 NJU917599:NKK917599 NTQ917599:NUG917599 ODM917599:OEC917599 ONI917599:ONY917599 OXE917599:OXU917599 PHA917599:PHQ917599 PQW917599:PRM917599 QAS917599:QBI917599 QKO917599:QLE917599 QUK917599:QVA917599 REG917599:REW917599 ROC917599:ROS917599 RXY917599:RYO917599 SHU917599:SIK917599 SRQ917599:SSG917599 TBM917599:TCC917599 TLI917599:TLY917599 TVE917599:TVU917599 UFA917599:UFQ917599 UOW917599:UPM917599 UYS917599:UZI917599 VIO917599:VJE917599 VSK917599:VTA917599 WCG917599:WCW917599 WMC917599:WMS917599 WVY917599:WWO917599 JM983135:KC983135 TI983135:TY983135 ADE983135:ADU983135 ANA983135:ANQ983135 AWW983135:AXM983135 BGS983135:BHI983135 BQO983135:BRE983135 CAK983135:CBA983135 CKG983135:CKW983135 CUC983135:CUS983135 DDY983135:DEO983135 DNU983135:DOK983135 DXQ983135:DYG983135 EHM983135:EIC983135 ERI983135:ERY983135 FBE983135:FBU983135 FLA983135:FLQ983135 FUW983135:FVM983135 GES983135:GFI983135 GOO983135:GPE983135 GYK983135:GZA983135 HIG983135:HIW983135 HSC983135:HSS983135 IBY983135:ICO983135 ILU983135:IMK983135 IVQ983135:IWG983135 JFM983135:JGC983135 JPI983135:JPY983135 JZE983135:JZU983135 KJA983135:KJQ983135 KSW983135:KTM983135 LCS983135:LDI983135 LMO983135:LNE983135 LWK983135:LXA983135 MGG983135:MGW983135 MQC983135:MQS983135 MZY983135:NAO983135 NJU983135:NKK983135 NTQ983135:NUG983135 ODM983135:OEC983135 ONI983135:ONY983135 OXE983135:OXU983135 PHA983135:PHQ983135 PQW983135:PRM983135 QAS983135:QBI983135 QKO983135:QLE983135 QUK983135:QVA983135 REG983135:REW983135 ROC983135:ROS983135 RXY983135:RYO983135 SHU983135:SIK983135 SRQ983135:SSG983135 TBM983135:TCC983135 TLI983135:TLY983135 TVE983135:TVU983135 UFA983135:UFQ983135 UOW983135:UPM983135 UYS983135:UZI983135 VIO983135:VJE983135 VSK983135:VTA983135 WCG983135:WCW983135 WMC983135:WMS983135 WWF99:WWV99 JM29:KC29 JT39:KJ39 TP39:UF39 ADL39:AEB39 ANH39:ANX39 AXD39:AXT39 BGZ39:BHP39 BQV39:BRL39 CAR39:CBH39 CKN39:CLD39 CUJ39:CUZ39 DEF39:DEV39 DOB39:DOR39 DXX39:DYN39 EHT39:EIJ39 ERP39:ESF39 FBL39:FCB39 FLH39:FLX39 FVD39:FVT39 GEZ39:GFP39 GOV39:GPL39 GYR39:GZH39 HIN39:HJD39 HSJ39:HSZ39 ICF39:ICV39 IMB39:IMR39 IVX39:IWN39 JFT39:JGJ39 JPP39:JQF39 JZL39:KAB39 KJH39:KJX39 KTD39:KTT39 LCZ39:LDP39 LMV39:LNL39 LWR39:LXH39 MGN39:MHD39 MQJ39:MQZ39 NAF39:NAV39 NKB39:NKR39 NTX39:NUN39 ODT39:OEJ39 ONP39:OOF39 OXL39:OYB39 PHH39:PHX39 PRD39:PRT39 QAZ39:QBP39 QKV39:QLL39 QUR39:QVH39 REN39:RFD39 ROJ39:ROZ39 RYF39:RYV39 SIB39:SIR39 SRX39:SSN39 TBT39:TCJ39 TLP39:TMF39 TVL39:TWB39 UFH39:UFX39 UPD39:UPT39 UYZ39:UZP39 VIV39:VJL39 VSR39:VTH39 WCN39:WDD39 WMJ39:WMZ39 WWF39:WWV39 JT49:KJ49 TP49:UF49 ADL49:AEB49 ANH49:ANX49 AXD49:AXT49 BGZ49:BHP49 BQV49:BRL49 CAR49:CBH49 CKN49:CLD49 CUJ49:CUZ49 DEF49:DEV49 DOB49:DOR49 DXX49:DYN49 EHT49:EIJ49 ERP49:ESF49 FBL49:FCB49 FLH49:FLX49 FVD49:FVT49 GEZ49:GFP49 GOV49:GPL49 GYR49:GZH49 HIN49:HJD49 HSJ49:HSZ49 ICF49:ICV49 IMB49:IMR49 IVX49:IWN49 JFT49:JGJ49 JPP49:JQF49 JZL49:KAB49 KJH49:KJX49 KTD49:KTT49 LCZ49:LDP49 LMV49:LNL49 LWR49:LXH49 MGN49:MHD49 MQJ49:MQZ49 NAF49:NAV49 NKB49:NKR49 NTX49:NUN49 ODT49:OEJ49 ONP49:OOF49 OXL49:OYB49 PHH49:PHX49 PRD49:PRT49 QAZ49:QBP49 QKV49:QLL49 QUR49:QVH49 REN49:RFD49 ROJ49:ROZ49 RYF49:RYV49 SIB49:SIR49 SRX49:SSN49 TBT49:TCJ49 TLP49:TMF49 TVL49:TWB49 UFH49:UFX49 UPD49:UPT49 UYZ49:UZP49 VIV49:VJL49 VSR49:VTH49 WCN49:WDD49 WMJ49:WMZ49 WWF49:WWV49 JT59:KJ59 TP59:UF59 ADL59:AEB59 ANH59:ANX59 AXD59:AXT59 BGZ59:BHP59 BQV59:BRL59 CAR59:CBH59 CKN59:CLD59 CUJ59:CUZ59 DEF59:DEV59 DOB59:DOR59 DXX59:DYN59 EHT59:EIJ59 ERP59:ESF59 FBL59:FCB59 FLH59:FLX59 FVD59:FVT59 GEZ59:GFP59 GOV59:GPL59 GYR59:GZH59 HIN59:HJD59 HSJ59:HSZ59 ICF59:ICV59 IMB59:IMR59 IVX59:IWN59 JFT59:JGJ59 JPP59:JQF59 JZL59:KAB59 KJH59:KJX59 KTD59:KTT59 LCZ59:LDP59 LMV59:LNL59 LWR59:LXH59 MGN59:MHD59 MQJ59:MQZ59 NAF59:NAV59 NKB59:NKR59 NTX59:NUN59 ODT59:OEJ59 ONP59:OOF59 OXL59:OYB59 PHH59:PHX59 PRD59:PRT59 QAZ59:QBP59 QKV59:QLL59 QUR59:QVH59 REN59:RFD59 ROJ59:ROZ59 RYF59:RYV59 SIB59:SIR59 SRX59:SSN59 TBT59:TCJ59 TLP59:TMF59 TVL59:TWB59 UFH59:UFX59 UPD59:UPT59 UYZ59:UZP59 VIV59:VJL59 VSR59:VTH59 WCN59:WDD59 WMJ59:WMZ59 WWF59:WWV59 JT69:KJ69 TP69:UF69 ADL69:AEB69 ANH69:ANX69 AXD69:AXT69 BGZ69:BHP69 BQV69:BRL69 CAR69:CBH69 CKN69:CLD69 CUJ69:CUZ69 DEF69:DEV69 DOB69:DOR69 DXX69:DYN69 EHT69:EIJ69 ERP69:ESF69 FBL69:FCB69 FLH69:FLX69 FVD69:FVT69 GEZ69:GFP69 GOV69:GPL69 GYR69:GZH69 HIN69:HJD69 HSJ69:HSZ69 ICF69:ICV69 IMB69:IMR69 IVX69:IWN69 JFT69:JGJ69 JPP69:JQF69 JZL69:KAB69 KJH69:KJX69 KTD69:KTT69 LCZ69:LDP69 LMV69:LNL69 LWR69:LXH69 MGN69:MHD69 MQJ69:MQZ69 NAF69:NAV69 NKB69:NKR69 NTX69:NUN69 ODT69:OEJ69 ONP69:OOF69 OXL69:OYB69 PHH69:PHX69 PRD69:PRT69 QAZ69:QBP69 QKV69:QLL69 QUR69:QVH69 REN69:RFD69 ROJ69:ROZ69 RYF69:RYV69 SIB69:SIR69 SRX69:SSN69 TBT69:TCJ69 TLP69:TMF69 TVL69:TWB69 UFH69:UFX69 UPD69:UPT69 UYZ69:UZP69 VIV69:VJL69 VSR69:VTH69 WCN69:WDD69 WMJ69:WMZ69 WWF69:WWV69 JT79:KJ79 TP79:UF79 ADL79:AEB79 ANH79:ANX79 AXD79:AXT79 BGZ79:BHP79 BQV79:BRL79 CAR79:CBH79 CKN79:CLD79 CUJ79:CUZ79 DEF79:DEV79 DOB79:DOR79 DXX79:DYN79 EHT79:EIJ79 ERP79:ESF79 FBL79:FCB79 FLH79:FLX79 FVD79:FVT79 GEZ79:GFP79 GOV79:GPL79 GYR79:GZH79 HIN79:HJD79 HSJ79:HSZ79 ICF79:ICV79 IMB79:IMR79 IVX79:IWN79 JFT79:JGJ79 JPP79:JQF79 JZL79:KAB79 KJH79:KJX79 KTD79:KTT79 LCZ79:LDP79 LMV79:LNL79 LWR79:LXH79 MGN79:MHD79 MQJ79:MQZ79 NAF79:NAV79 NKB79:NKR79 NTX79:NUN79 ODT79:OEJ79 ONP79:OOF79 OXL79:OYB79 PHH79:PHX79 PRD79:PRT79 QAZ79:QBP79 QKV79:QLL79 QUR79:QVH79 REN79:RFD79 ROJ79:ROZ79 RYF79:RYV79 SIB79:SIR79 SRX79:SSN79 TBT79:TCJ79 TLP79:TMF79 TVL79:TWB79 UFH79:UFX79 UPD79:UPT79 UYZ79:UZP79 VIV79:VJL79 VSR79:VTH79 WCN79:WDD79 WMJ79:WMZ79 WWF79:WWV79 JT89:KJ89 TP89:UF89 ADL89:AEB89 ANH89:ANX89 AXD89:AXT89 BGZ89:BHP89 BQV89:BRL89 CAR89:CBH89 CKN89:CLD89 CUJ89:CUZ89 DEF89:DEV89 DOB89:DOR89 DXX89:DYN89 EHT89:EIJ89 ERP89:ESF89 FBL89:FCB89 FLH89:FLX89 FVD89:FVT89 GEZ89:GFP89 GOV89:GPL89 GYR89:GZH89 HIN89:HJD89 HSJ89:HSZ89 ICF89:ICV89 IMB89:IMR89 IVX89:IWN89 JFT89:JGJ89 JPP89:JQF89 JZL89:KAB89 KJH89:KJX89 KTD89:KTT89 LCZ89:LDP89 LMV89:LNL89 LWR89:LXH89 MGN89:MHD89 MQJ89:MQZ89 NAF89:NAV89 NKB89:NKR89 NTX89:NUN89 ODT89:OEJ89 ONP89:OOF89 OXL89:OYB89 PHH89:PHX89 PRD89:PRT89 QAZ89:QBP89 QKV89:QLL89 QUR89:QVH89 REN89:RFD89 ROJ89:ROZ89 RYF89:RYV89 SIB89:SIR89 SRX89:SSN89 TBT89:TCJ89 TLP89:TMF89 TVL89:TWB89 UFH89:UFX89 UPD89:UPT89 UYZ89:UZP89 VIV89:VJL89 VSR89:VTH89 WCN89:WDD89 WMJ89:WMZ89 WWF89:WWV89 JT99:KJ99 TP99:UF99 ADL99:AEB99 ANH99:ANX99 AXD99:AXT99 BGZ99:BHP99 BQV99:BRL99 CAR99:CBH99 CKN99:CLD99 CUJ99:CUZ99 DEF99:DEV99 DOB99:DOR99 DXX99:DYN99 EHT99:EIJ99 ERP99:ESF99 FBL99:FCB99 FLH99:FLX99 FVD99:FVT99 GEZ99:GFP99 GOV99:GPL99 GYR99:GZH99 HIN99:HJD99 HSJ99:HSZ99 ICF99:ICV99 IMB99:IMR99 IVX99:IWN99 JFT99:JGJ99 JPP99:JQF99 JZL99:KAB99 KJH99:KJX99 KTD99:KTT99 LCZ99:LDP99 LMV99:LNL99 LWR99:LXH99 MGN99:MHD99 MQJ99:MQZ99 NAF99:NAV99 NKB99:NKR99 NTX99:NUN99 ODT99:OEJ99 ONP99:OOF99 OXL99:OYB99 PHH99:PHX99 PRD99:PRT99 QAZ99:QBP99 QKV99:QLL99 QUR99:QVH99 REN99:RFD99 ROJ99:ROZ99 RYF99:RYV99 SIB99:SIR99 SRX99:SSN99 TBT99:TCJ99 TLP99:TMF99 TVL99:TWB99 UFH99:UFX99 UPD99:UPT99 UYZ99:UZP99 VIV99:VJL99 VSR99:VTH99 WCN99:WDD99 WMJ99:WMZ99 L983135:AN983135 L917599:AN917599 L852063:AN852063 L786527:AN786527 L720991:AN720991 L655455:AN655455 L589919:AN589919 L524383:AN524383 L458847:AN458847 L393311:AN393311 L327775:AN327775 L262239:AN262239 L196703:AN196703 L131167:AN131167 L65631:AN65631 L29:AN29"/>
    <dataValidation allowBlank="1" prompt="Для выбора выполните двойной щелчок левой клавиши мыши по соответствующей ячейке." sqref="JM65632:KC65635 TI65632:TY65635 ADE65632:ADU65635 ANA65632:ANQ65635 AWW65632:AXM65635 BGS65632:BHI65635 BQO65632:BRE65635 CAK65632:CBA65635 CKG65632:CKW65635 CUC65632:CUS65635 DDY65632:DEO65635 DNU65632:DOK65635 DXQ65632:DYG65635 EHM65632:EIC65635 ERI65632:ERY65635 FBE65632:FBU65635 FLA65632:FLQ65635 FUW65632:FVM65635 GES65632:GFI65635 GOO65632:GPE65635 GYK65632:GZA65635 HIG65632:HIW65635 HSC65632:HSS65635 IBY65632:ICO65635 ILU65632:IMK65635 IVQ65632:IWG65635 JFM65632:JGC65635 JPI65632:JPY65635 JZE65632:JZU65635 KJA65632:KJQ65635 KSW65632:KTM65635 LCS65632:LDI65635 LMO65632:LNE65635 LWK65632:LXA65635 MGG65632:MGW65635 MQC65632:MQS65635 MZY65632:NAO65635 NJU65632:NKK65635 NTQ65632:NUG65635 ODM65632:OEC65635 ONI65632:ONY65635 OXE65632:OXU65635 PHA65632:PHQ65635 PQW65632:PRM65635 QAS65632:QBI65635 QKO65632:QLE65635 QUK65632:QVA65635 REG65632:REW65635 ROC65632:ROS65635 RXY65632:RYO65635 SHU65632:SIK65635 SRQ65632:SSG65635 TBM65632:TCC65635 TLI65632:TLY65635 TVE65632:TVU65635 UFA65632:UFQ65635 UOW65632:UPM65635 UYS65632:UZI65635 VIO65632:VJE65635 VSK65632:VTA65635 WCG65632:WCW65635 WMC65632:WMS65635 WVY65632:WWO65635 JM131168:KC131171 TI131168:TY131171 ADE131168:ADU131171 ANA131168:ANQ131171 AWW131168:AXM131171 BGS131168:BHI131171 BQO131168:BRE131171 CAK131168:CBA131171 CKG131168:CKW131171 CUC131168:CUS131171 DDY131168:DEO131171 DNU131168:DOK131171 DXQ131168:DYG131171 EHM131168:EIC131171 ERI131168:ERY131171 FBE131168:FBU131171 FLA131168:FLQ131171 FUW131168:FVM131171 GES131168:GFI131171 GOO131168:GPE131171 GYK131168:GZA131171 HIG131168:HIW131171 HSC131168:HSS131171 IBY131168:ICO131171 ILU131168:IMK131171 IVQ131168:IWG131171 JFM131168:JGC131171 JPI131168:JPY131171 JZE131168:JZU131171 KJA131168:KJQ131171 KSW131168:KTM131171 LCS131168:LDI131171 LMO131168:LNE131171 LWK131168:LXA131171 MGG131168:MGW131171 MQC131168:MQS131171 MZY131168:NAO131171 NJU131168:NKK131171 NTQ131168:NUG131171 ODM131168:OEC131171 ONI131168:ONY131171 OXE131168:OXU131171 PHA131168:PHQ131171 PQW131168:PRM131171 QAS131168:QBI131171 QKO131168:QLE131171 QUK131168:QVA131171 REG131168:REW131171 ROC131168:ROS131171 RXY131168:RYO131171 SHU131168:SIK131171 SRQ131168:SSG131171 TBM131168:TCC131171 TLI131168:TLY131171 TVE131168:TVU131171 UFA131168:UFQ131171 UOW131168:UPM131171 UYS131168:UZI131171 VIO131168:VJE131171 VSK131168:VTA131171 WCG131168:WCW131171 WMC131168:WMS131171 WVY131168:WWO131171 JM196704:KC196707 TI196704:TY196707 ADE196704:ADU196707 ANA196704:ANQ196707 AWW196704:AXM196707 BGS196704:BHI196707 BQO196704:BRE196707 CAK196704:CBA196707 CKG196704:CKW196707 CUC196704:CUS196707 DDY196704:DEO196707 DNU196704:DOK196707 DXQ196704:DYG196707 EHM196704:EIC196707 ERI196704:ERY196707 FBE196704:FBU196707 FLA196704:FLQ196707 FUW196704:FVM196707 GES196704:GFI196707 GOO196704:GPE196707 GYK196704:GZA196707 HIG196704:HIW196707 HSC196704:HSS196707 IBY196704:ICO196707 ILU196704:IMK196707 IVQ196704:IWG196707 JFM196704:JGC196707 JPI196704:JPY196707 JZE196704:JZU196707 KJA196704:KJQ196707 KSW196704:KTM196707 LCS196704:LDI196707 LMO196704:LNE196707 LWK196704:LXA196707 MGG196704:MGW196707 MQC196704:MQS196707 MZY196704:NAO196707 NJU196704:NKK196707 NTQ196704:NUG196707 ODM196704:OEC196707 ONI196704:ONY196707 OXE196704:OXU196707 PHA196704:PHQ196707 PQW196704:PRM196707 QAS196704:QBI196707 QKO196704:QLE196707 QUK196704:QVA196707 REG196704:REW196707 ROC196704:ROS196707 RXY196704:RYO196707 SHU196704:SIK196707 SRQ196704:SSG196707 TBM196704:TCC196707 TLI196704:TLY196707 TVE196704:TVU196707 UFA196704:UFQ196707 UOW196704:UPM196707 UYS196704:UZI196707 VIO196704:VJE196707 VSK196704:VTA196707 WCG196704:WCW196707 WMC196704:WMS196707 WVY196704:WWO196707 JM262240:KC262243 TI262240:TY262243 ADE262240:ADU262243 ANA262240:ANQ262243 AWW262240:AXM262243 BGS262240:BHI262243 BQO262240:BRE262243 CAK262240:CBA262243 CKG262240:CKW262243 CUC262240:CUS262243 DDY262240:DEO262243 DNU262240:DOK262243 DXQ262240:DYG262243 EHM262240:EIC262243 ERI262240:ERY262243 FBE262240:FBU262243 FLA262240:FLQ262243 FUW262240:FVM262243 GES262240:GFI262243 GOO262240:GPE262243 GYK262240:GZA262243 HIG262240:HIW262243 HSC262240:HSS262243 IBY262240:ICO262243 ILU262240:IMK262243 IVQ262240:IWG262243 JFM262240:JGC262243 JPI262240:JPY262243 JZE262240:JZU262243 KJA262240:KJQ262243 KSW262240:KTM262243 LCS262240:LDI262243 LMO262240:LNE262243 LWK262240:LXA262243 MGG262240:MGW262243 MQC262240:MQS262243 MZY262240:NAO262243 NJU262240:NKK262243 NTQ262240:NUG262243 ODM262240:OEC262243 ONI262240:ONY262243 OXE262240:OXU262243 PHA262240:PHQ262243 PQW262240:PRM262243 QAS262240:QBI262243 QKO262240:QLE262243 QUK262240:QVA262243 REG262240:REW262243 ROC262240:ROS262243 RXY262240:RYO262243 SHU262240:SIK262243 SRQ262240:SSG262243 TBM262240:TCC262243 TLI262240:TLY262243 TVE262240:TVU262243 UFA262240:UFQ262243 UOW262240:UPM262243 UYS262240:UZI262243 VIO262240:VJE262243 VSK262240:VTA262243 WCG262240:WCW262243 WMC262240:WMS262243 WVY262240:WWO262243 JM327776:KC327779 TI327776:TY327779 ADE327776:ADU327779 ANA327776:ANQ327779 AWW327776:AXM327779 BGS327776:BHI327779 BQO327776:BRE327779 CAK327776:CBA327779 CKG327776:CKW327779 CUC327776:CUS327779 DDY327776:DEO327779 DNU327776:DOK327779 DXQ327776:DYG327779 EHM327776:EIC327779 ERI327776:ERY327779 FBE327776:FBU327779 FLA327776:FLQ327779 FUW327776:FVM327779 GES327776:GFI327779 GOO327776:GPE327779 GYK327776:GZA327779 HIG327776:HIW327779 HSC327776:HSS327779 IBY327776:ICO327779 ILU327776:IMK327779 IVQ327776:IWG327779 JFM327776:JGC327779 JPI327776:JPY327779 JZE327776:JZU327779 KJA327776:KJQ327779 KSW327776:KTM327779 LCS327776:LDI327779 LMO327776:LNE327779 LWK327776:LXA327779 MGG327776:MGW327779 MQC327776:MQS327779 MZY327776:NAO327779 NJU327776:NKK327779 NTQ327776:NUG327779 ODM327776:OEC327779 ONI327776:ONY327779 OXE327776:OXU327779 PHA327776:PHQ327779 PQW327776:PRM327779 QAS327776:QBI327779 QKO327776:QLE327779 QUK327776:QVA327779 REG327776:REW327779 ROC327776:ROS327779 RXY327776:RYO327779 SHU327776:SIK327779 SRQ327776:SSG327779 TBM327776:TCC327779 TLI327776:TLY327779 TVE327776:TVU327779 UFA327776:UFQ327779 UOW327776:UPM327779 UYS327776:UZI327779 VIO327776:VJE327779 VSK327776:VTA327779 WCG327776:WCW327779 WMC327776:WMS327779 WVY327776:WWO327779 JM393312:KC393315 TI393312:TY393315 ADE393312:ADU393315 ANA393312:ANQ393315 AWW393312:AXM393315 BGS393312:BHI393315 BQO393312:BRE393315 CAK393312:CBA393315 CKG393312:CKW393315 CUC393312:CUS393315 DDY393312:DEO393315 DNU393312:DOK393315 DXQ393312:DYG393315 EHM393312:EIC393315 ERI393312:ERY393315 FBE393312:FBU393315 FLA393312:FLQ393315 FUW393312:FVM393315 GES393312:GFI393315 GOO393312:GPE393315 GYK393312:GZA393315 HIG393312:HIW393315 HSC393312:HSS393315 IBY393312:ICO393315 ILU393312:IMK393315 IVQ393312:IWG393315 JFM393312:JGC393315 JPI393312:JPY393315 JZE393312:JZU393315 KJA393312:KJQ393315 KSW393312:KTM393315 LCS393312:LDI393315 LMO393312:LNE393315 LWK393312:LXA393315 MGG393312:MGW393315 MQC393312:MQS393315 MZY393312:NAO393315 NJU393312:NKK393315 NTQ393312:NUG393315 ODM393312:OEC393315 ONI393312:ONY393315 OXE393312:OXU393315 PHA393312:PHQ393315 PQW393312:PRM393315 QAS393312:QBI393315 QKO393312:QLE393315 QUK393312:QVA393315 REG393312:REW393315 ROC393312:ROS393315 RXY393312:RYO393315 SHU393312:SIK393315 SRQ393312:SSG393315 TBM393312:TCC393315 TLI393312:TLY393315 TVE393312:TVU393315 UFA393312:UFQ393315 UOW393312:UPM393315 UYS393312:UZI393315 VIO393312:VJE393315 VSK393312:VTA393315 WCG393312:WCW393315 WMC393312:WMS393315 WVY393312:WWO393315 JM458848:KC458851 TI458848:TY458851 ADE458848:ADU458851 ANA458848:ANQ458851 AWW458848:AXM458851 BGS458848:BHI458851 BQO458848:BRE458851 CAK458848:CBA458851 CKG458848:CKW458851 CUC458848:CUS458851 DDY458848:DEO458851 DNU458848:DOK458851 DXQ458848:DYG458851 EHM458848:EIC458851 ERI458848:ERY458851 FBE458848:FBU458851 FLA458848:FLQ458851 FUW458848:FVM458851 GES458848:GFI458851 GOO458848:GPE458851 GYK458848:GZA458851 HIG458848:HIW458851 HSC458848:HSS458851 IBY458848:ICO458851 ILU458848:IMK458851 IVQ458848:IWG458851 JFM458848:JGC458851 JPI458848:JPY458851 JZE458848:JZU458851 KJA458848:KJQ458851 KSW458848:KTM458851 LCS458848:LDI458851 LMO458848:LNE458851 LWK458848:LXA458851 MGG458848:MGW458851 MQC458848:MQS458851 MZY458848:NAO458851 NJU458848:NKK458851 NTQ458848:NUG458851 ODM458848:OEC458851 ONI458848:ONY458851 OXE458848:OXU458851 PHA458848:PHQ458851 PQW458848:PRM458851 QAS458848:QBI458851 QKO458848:QLE458851 QUK458848:QVA458851 REG458848:REW458851 ROC458848:ROS458851 RXY458848:RYO458851 SHU458848:SIK458851 SRQ458848:SSG458851 TBM458848:TCC458851 TLI458848:TLY458851 TVE458848:TVU458851 UFA458848:UFQ458851 UOW458848:UPM458851 UYS458848:UZI458851 VIO458848:VJE458851 VSK458848:VTA458851 WCG458848:WCW458851 WMC458848:WMS458851 WVY458848:WWO458851 JM524384:KC524387 TI524384:TY524387 ADE524384:ADU524387 ANA524384:ANQ524387 AWW524384:AXM524387 BGS524384:BHI524387 BQO524384:BRE524387 CAK524384:CBA524387 CKG524384:CKW524387 CUC524384:CUS524387 DDY524384:DEO524387 DNU524384:DOK524387 DXQ524384:DYG524387 EHM524384:EIC524387 ERI524384:ERY524387 FBE524384:FBU524387 FLA524384:FLQ524387 FUW524384:FVM524387 GES524384:GFI524387 GOO524384:GPE524387 GYK524384:GZA524387 HIG524384:HIW524387 HSC524384:HSS524387 IBY524384:ICO524387 ILU524384:IMK524387 IVQ524384:IWG524387 JFM524384:JGC524387 JPI524384:JPY524387 JZE524384:JZU524387 KJA524384:KJQ524387 KSW524384:KTM524387 LCS524384:LDI524387 LMO524384:LNE524387 LWK524384:LXA524387 MGG524384:MGW524387 MQC524384:MQS524387 MZY524384:NAO524387 NJU524384:NKK524387 NTQ524384:NUG524387 ODM524384:OEC524387 ONI524384:ONY524387 OXE524384:OXU524387 PHA524384:PHQ524387 PQW524384:PRM524387 QAS524384:QBI524387 QKO524384:QLE524387 QUK524384:QVA524387 REG524384:REW524387 ROC524384:ROS524387 RXY524384:RYO524387 SHU524384:SIK524387 SRQ524384:SSG524387 TBM524384:TCC524387 TLI524384:TLY524387 TVE524384:TVU524387 UFA524384:UFQ524387 UOW524384:UPM524387 UYS524384:UZI524387 VIO524384:VJE524387 VSK524384:VTA524387 WCG524384:WCW524387 WMC524384:WMS524387 WVY524384:WWO524387 JM589920:KC589923 TI589920:TY589923 ADE589920:ADU589923 ANA589920:ANQ589923 AWW589920:AXM589923 BGS589920:BHI589923 BQO589920:BRE589923 CAK589920:CBA589923 CKG589920:CKW589923 CUC589920:CUS589923 DDY589920:DEO589923 DNU589920:DOK589923 DXQ589920:DYG589923 EHM589920:EIC589923 ERI589920:ERY589923 FBE589920:FBU589923 FLA589920:FLQ589923 FUW589920:FVM589923 GES589920:GFI589923 GOO589920:GPE589923 GYK589920:GZA589923 HIG589920:HIW589923 HSC589920:HSS589923 IBY589920:ICO589923 ILU589920:IMK589923 IVQ589920:IWG589923 JFM589920:JGC589923 JPI589920:JPY589923 JZE589920:JZU589923 KJA589920:KJQ589923 KSW589920:KTM589923 LCS589920:LDI589923 LMO589920:LNE589923 LWK589920:LXA589923 MGG589920:MGW589923 MQC589920:MQS589923 MZY589920:NAO589923 NJU589920:NKK589923 NTQ589920:NUG589923 ODM589920:OEC589923 ONI589920:ONY589923 OXE589920:OXU589923 PHA589920:PHQ589923 PQW589920:PRM589923 QAS589920:QBI589923 QKO589920:QLE589923 QUK589920:QVA589923 REG589920:REW589923 ROC589920:ROS589923 RXY589920:RYO589923 SHU589920:SIK589923 SRQ589920:SSG589923 TBM589920:TCC589923 TLI589920:TLY589923 TVE589920:TVU589923 UFA589920:UFQ589923 UOW589920:UPM589923 UYS589920:UZI589923 VIO589920:VJE589923 VSK589920:VTA589923 WCG589920:WCW589923 WMC589920:WMS589923 WVY589920:WWO589923 JM655456:KC655459 TI655456:TY655459 ADE655456:ADU655459 ANA655456:ANQ655459 AWW655456:AXM655459 BGS655456:BHI655459 BQO655456:BRE655459 CAK655456:CBA655459 CKG655456:CKW655459 CUC655456:CUS655459 DDY655456:DEO655459 DNU655456:DOK655459 DXQ655456:DYG655459 EHM655456:EIC655459 ERI655456:ERY655459 FBE655456:FBU655459 FLA655456:FLQ655459 FUW655456:FVM655459 GES655456:GFI655459 GOO655456:GPE655459 GYK655456:GZA655459 HIG655456:HIW655459 HSC655456:HSS655459 IBY655456:ICO655459 ILU655456:IMK655459 IVQ655456:IWG655459 JFM655456:JGC655459 JPI655456:JPY655459 JZE655456:JZU655459 KJA655456:KJQ655459 KSW655456:KTM655459 LCS655456:LDI655459 LMO655456:LNE655459 LWK655456:LXA655459 MGG655456:MGW655459 MQC655456:MQS655459 MZY655456:NAO655459 NJU655456:NKK655459 NTQ655456:NUG655459 ODM655456:OEC655459 ONI655456:ONY655459 OXE655456:OXU655459 PHA655456:PHQ655459 PQW655456:PRM655459 QAS655456:QBI655459 QKO655456:QLE655459 QUK655456:QVA655459 REG655456:REW655459 ROC655456:ROS655459 RXY655456:RYO655459 SHU655456:SIK655459 SRQ655456:SSG655459 TBM655456:TCC655459 TLI655456:TLY655459 TVE655456:TVU655459 UFA655456:UFQ655459 UOW655456:UPM655459 UYS655456:UZI655459 VIO655456:VJE655459 VSK655456:VTA655459 WCG655456:WCW655459 WMC655456:WMS655459 WVY655456:WWO655459 JM720992:KC720995 TI720992:TY720995 ADE720992:ADU720995 ANA720992:ANQ720995 AWW720992:AXM720995 BGS720992:BHI720995 BQO720992:BRE720995 CAK720992:CBA720995 CKG720992:CKW720995 CUC720992:CUS720995 DDY720992:DEO720995 DNU720992:DOK720995 DXQ720992:DYG720995 EHM720992:EIC720995 ERI720992:ERY720995 FBE720992:FBU720995 FLA720992:FLQ720995 FUW720992:FVM720995 GES720992:GFI720995 GOO720992:GPE720995 GYK720992:GZA720995 HIG720992:HIW720995 HSC720992:HSS720995 IBY720992:ICO720995 ILU720992:IMK720995 IVQ720992:IWG720995 JFM720992:JGC720995 JPI720992:JPY720995 JZE720992:JZU720995 KJA720992:KJQ720995 KSW720992:KTM720995 LCS720992:LDI720995 LMO720992:LNE720995 LWK720992:LXA720995 MGG720992:MGW720995 MQC720992:MQS720995 MZY720992:NAO720995 NJU720992:NKK720995 NTQ720992:NUG720995 ODM720992:OEC720995 ONI720992:ONY720995 OXE720992:OXU720995 PHA720992:PHQ720995 PQW720992:PRM720995 QAS720992:QBI720995 QKO720992:QLE720995 QUK720992:QVA720995 REG720992:REW720995 ROC720992:ROS720995 RXY720992:RYO720995 SHU720992:SIK720995 SRQ720992:SSG720995 TBM720992:TCC720995 TLI720992:TLY720995 TVE720992:TVU720995 UFA720992:UFQ720995 UOW720992:UPM720995 UYS720992:UZI720995 VIO720992:VJE720995 VSK720992:VTA720995 WCG720992:WCW720995 WMC720992:WMS720995 WVY720992:WWO720995 JM786528:KC786531 TI786528:TY786531 ADE786528:ADU786531 ANA786528:ANQ786531 AWW786528:AXM786531 BGS786528:BHI786531 BQO786528:BRE786531 CAK786528:CBA786531 CKG786528:CKW786531 CUC786528:CUS786531 DDY786528:DEO786531 DNU786528:DOK786531 DXQ786528:DYG786531 EHM786528:EIC786531 ERI786528:ERY786531 FBE786528:FBU786531 FLA786528:FLQ786531 FUW786528:FVM786531 GES786528:GFI786531 GOO786528:GPE786531 GYK786528:GZA786531 HIG786528:HIW786531 HSC786528:HSS786531 IBY786528:ICO786531 ILU786528:IMK786531 IVQ786528:IWG786531 JFM786528:JGC786531 JPI786528:JPY786531 JZE786528:JZU786531 KJA786528:KJQ786531 KSW786528:KTM786531 LCS786528:LDI786531 LMO786528:LNE786531 LWK786528:LXA786531 MGG786528:MGW786531 MQC786528:MQS786531 MZY786528:NAO786531 NJU786528:NKK786531 NTQ786528:NUG786531 ODM786528:OEC786531 ONI786528:ONY786531 OXE786528:OXU786531 PHA786528:PHQ786531 PQW786528:PRM786531 QAS786528:QBI786531 QKO786528:QLE786531 QUK786528:QVA786531 REG786528:REW786531 ROC786528:ROS786531 RXY786528:RYO786531 SHU786528:SIK786531 SRQ786528:SSG786531 TBM786528:TCC786531 TLI786528:TLY786531 TVE786528:TVU786531 UFA786528:UFQ786531 UOW786528:UPM786531 UYS786528:UZI786531 VIO786528:VJE786531 VSK786528:VTA786531 WCG786528:WCW786531 WMC786528:WMS786531 WVY786528:WWO786531 JM852064:KC852067 TI852064:TY852067 ADE852064:ADU852067 ANA852064:ANQ852067 AWW852064:AXM852067 BGS852064:BHI852067 BQO852064:BRE852067 CAK852064:CBA852067 CKG852064:CKW852067 CUC852064:CUS852067 DDY852064:DEO852067 DNU852064:DOK852067 DXQ852064:DYG852067 EHM852064:EIC852067 ERI852064:ERY852067 FBE852064:FBU852067 FLA852064:FLQ852067 FUW852064:FVM852067 GES852064:GFI852067 GOO852064:GPE852067 GYK852064:GZA852067 HIG852064:HIW852067 HSC852064:HSS852067 IBY852064:ICO852067 ILU852064:IMK852067 IVQ852064:IWG852067 JFM852064:JGC852067 JPI852064:JPY852067 JZE852064:JZU852067 KJA852064:KJQ852067 KSW852064:KTM852067 LCS852064:LDI852067 LMO852064:LNE852067 LWK852064:LXA852067 MGG852064:MGW852067 MQC852064:MQS852067 MZY852064:NAO852067 NJU852064:NKK852067 NTQ852064:NUG852067 ODM852064:OEC852067 ONI852064:ONY852067 OXE852064:OXU852067 PHA852064:PHQ852067 PQW852064:PRM852067 QAS852064:QBI852067 QKO852064:QLE852067 QUK852064:QVA852067 REG852064:REW852067 ROC852064:ROS852067 RXY852064:RYO852067 SHU852064:SIK852067 SRQ852064:SSG852067 TBM852064:TCC852067 TLI852064:TLY852067 TVE852064:TVU852067 UFA852064:UFQ852067 UOW852064:UPM852067 UYS852064:UZI852067 VIO852064:VJE852067 VSK852064:VTA852067 WCG852064:WCW852067 WMC852064:WMS852067 WVY852064:WWO852067 JM917600:KC917603 TI917600:TY917603 ADE917600:ADU917603 ANA917600:ANQ917603 AWW917600:AXM917603 BGS917600:BHI917603 BQO917600:BRE917603 CAK917600:CBA917603 CKG917600:CKW917603 CUC917600:CUS917603 DDY917600:DEO917603 DNU917600:DOK917603 DXQ917600:DYG917603 EHM917600:EIC917603 ERI917600:ERY917603 FBE917600:FBU917603 FLA917600:FLQ917603 FUW917600:FVM917603 GES917600:GFI917603 GOO917600:GPE917603 GYK917600:GZA917603 HIG917600:HIW917603 HSC917600:HSS917603 IBY917600:ICO917603 ILU917600:IMK917603 IVQ917600:IWG917603 JFM917600:JGC917603 JPI917600:JPY917603 JZE917600:JZU917603 KJA917600:KJQ917603 KSW917600:KTM917603 LCS917600:LDI917603 LMO917600:LNE917603 LWK917600:LXA917603 MGG917600:MGW917603 MQC917600:MQS917603 MZY917600:NAO917603 NJU917600:NKK917603 NTQ917600:NUG917603 ODM917600:OEC917603 ONI917600:ONY917603 OXE917600:OXU917603 PHA917600:PHQ917603 PQW917600:PRM917603 QAS917600:QBI917603 QKO917600:QLE917603 QUK917600:QVA917603 REG917600:REW917603 ROC917600:ROS917603 RXY917600:RYO917603 SHU917600:SIK917603 SRQ917600:SSG917603 TBM917600:TCC917603 TLI917600:TLY917603 TVE917600:TVU917603 UFA917600:UFQ917603 UOW917600:UPM917603 UYS917600:UZI917603 VIO917600:VJE917603 VSK917600:VTA917603 WCG917600:WCW917603 WMC917600:WMS917603 WVY917600:WWO917603 JM983136:KC983139 TI983136:TY983139 ADE983136:ADU983139 ANA983136:ANQ983139 AWW983136:AXM983139 BGS983136:BHI983139 BQO983136:BRE983139 CAK983136:CBA983139 CKG983136:CKW983139 CUC983136:CUS983139 DDY983136:DEO983139 DNU983136:DOK983139 DXQ983136:DYG983139 EHM983136:EIC983139 ERI983136:ERY983139 FBE983136:FBU983139 FLA983136:FLQ983139 FUW983136:FVM983139 GES983136:GFI983139 GOO983136:GPE983139 GYK983136:GZA983139 HIG983136:HIW983139 HSC983136:HSS983139 IBY983136:ICO983139 ILU983136:IMK983139 IVQ983136:IWG983139 JFM983136:JGC983139 JPI983136:JPY983139 JZE983136:JZU983139 KJA983136:KJQ983139 KSW983136:KTM983139 LCS983136:LDI983139 LMO983136:LNE983139 LWK983136:LXA983139 MGG983136:MGW983139 MQC983136:MQS983139 MZY983136:NAO983139 NJU983136:NKK983139 NTQ983136:NUG983139 ODM983136:OEC983139 ONI983136:ONY983139 OXE983136:OXU983139 PHA983136:PHQ983139 PQW983136:PRM983139 QAS983136:QBI983139 QKO983136:QLE983139 QUK983136:QVA983139 REG983136:REW983139 ROC983136:ROS983139 RXY983136:RYO983139 SHU983136:SIK983139 SRQ983136:SSG983139 TBM983136:TCC983139 TLI983136:TLY983139 TVE983136:TVU983139 UFA983136:UFQ983139 UOW983136:UPM983139 UYS983136:UZI983139 VIO983136:VJE983139 VSK983136:VTA983139 WCG983136:WCW983139 WMC983136:WMS983139 WVY983136:WWO983139 WVY983132:WWO983134 JM65628:KC65630 TI65628:TY65630 ADE65628:ADU65630 ANA65628:ANQ65630 AWW65628:AXM65630 BGS65628:BHI65630 BQO65628:BRE65630 CAK65628:CBA65630 CKG65628:CKW65630 CUC65628:CUS65630 DDY65628:DEO65630 DNU65628:DOK65630 DXQ65628:DYG65630 EHM65628:EIC65630 ERI65628:ERY65630 FBE65628:FBU65630 FLA65628:FLQ65630 FUW65628:FVM65630 GES65628:GFI65630 GOO65628:GPE65630 GYK65628:GZA65630 HIG65628:HIW65630 HSC65628:HSS65630 IBY65628:ICO65630 ILU65628:IMK65630 IVQ65628:IWG65630 JFM65628:JGC65630 JPI65628:JPY65630 JZE65628:JZU65630 KJA65628:KJQ65630 KSW65628:KTM65630 LCS65628:LDI65630 LMO65628:LNE65630 LWK65628:LXA65630 MGG65628:MGW65630 MQC65628:MQS65630 MZY65628:NAO65630 NJU65628:NKK65630 NTQ65628:NUG65630 ODM65628:OEC65630 ONI65628:ONY65630 OXE65628:OXU65630 PHA65628:PHQ65630 PQW65628:PRM65630 QAS65628:QBI65630 QKO65628:QLE65630 QUK65628:QVA65630 REG65628:REW65630 ROC65628:ROS65630 RXY65628:RYO65630 SHU65628:SIK65630 SRQ65628:SSG65630 TBM65628:TCC65630 TLI65628:TLY65630 TVE65628:TVU65630 UFA65628:UFQ65630 UOW65628:UPM65630 UYS65628:UZI65630 VIO65628:VJE65630 VSK65628:VTA65630 WCG65628:WCW65630 WMC65628:WMS65630 WVY65628:WWO65630 JM131164:KC131166 TI131164:TY131166 ADE131164:ADU131166 ANA131164:ANQ131166 AWW131164:AXM131166 BGS131164:BHI131166 BQO131164:BRE131166 CAK131164:CBA131166 CKG131164:CKW131166 CUC131164:CUS131166 DDY131164:DEO131166 DNU131164:DOK131166 DXQ131164:DYG131166 EHM131164:EIC131166 ERI131164:ERY131166 FBE131164:FBU131166 FLA131164:FLQ131166 FUW131164:FVM131166 GES131164:GFI131166 GOO131164:GPE131166 GYK131164:GZA131166 HIG131164:HIW131166 HSC131164:HSS131166 IBY131164:ICO131166 ILU131164:IMK131166 IVQ131164:IWG131166 JFM131164:JGC131166 JPI131164:JPY131166 JZE131164:JZU131166 KJA131164:KJQ131166 KSW131164:KTM131166 LCS131164:LDI131166 LMO131164:LNE131166 LWK131164:LXA131166 MGG131164:MGW131166 MQC131164:MQS131166 MZY131164:NAO131166 NJU131164:NKK131166 NTQ131164:NUG131166 ODM131164:OEC131166 ONI131164:ONY131166 OXE131164:OXU131166 PHA131164:PHQ131166 PQW131164:PRM131166 QAS131164:QBI131166 QKO131164:QLE131166 QUK131164:QVA131166 REG131164:REW131166 ROC131164:ROS131166 RXY131164:RYO131166 SHU131164:SIK131166 SRQ131164:SSG131166 TBM131164:TCC131166 TLI131164:TLY131166 TVE131164:TVU131166 UFA131164:UFQ131166 UOW131164:UPM131166 UYS131164:UZI131166 VIO131164:VJE131166 VSK131164:VTA131166 WCG131164:WCW131166 WMC131164:WMS131166 WVY131164:WWO131166 JM196700:KC196702 TI196700:TY196702 ADE196700:ADU196702 ANA196700:ANQ196702 AWW196700:AXM196702 BGS196700:BHI196702 BQO196700:BRE196702 CAK196700:CBA196702 CKG196700:CKW196702 CUC196700:CUS196702 DDY196700:DEO196702 DNU196700:DOK196702 DXQ196700:DYG196702 EHM196700:EIC196702 ERI196700:ERY196702 FBE196700:FBU196702 FLA196700:FLQ196702 FUW196700:FVM196702 GES196700:GFI196702 GOO196700:GPE196702 GYK196700:GZA196702 HIG196700:HIW196702 HSC196700:HSS196702 IBY196700:ICO196702 ILU196700:IMK196702 IVQ196700:IWG196702 JFM196700:JGC196702 JPI196700:JPY196702 JZE196700:JZU196702 KJA196700:KJQ196702 KSW196700:KTM196702 LCS196700:LDI196702 LMO196700:LNE196702 LWK196700:LXA196702 MGG196700:MGW196702 MQC196700:MQS196702 MZY196700:NAO196702 NJU196700:NKK196702 NTQ196700:NUG196702 ODM196700:OEC196702 ONI196700:ONY196702 OXE196700:OXU196702 PHA196700:PHQ196702 PQW196700:PRM196702 QAS196700:QBI196702 QKO196700:QLE196702 QUK196700:QVA196702 REG196700:REW196702 ROC196700:ROS196702 RXY196700:RYO196702 SHU196700:SIK196702 SRQ196700:SSG196702 TBM196700:TCC196702 TLI196700:TLY196702 TVE196700:TVU196702 UFA196700:UFQ196702 UOW196700:UPM196702 UYS196700:UZI196702 VIO196700:VJE196702 VSK196700:VTA196702 WCG196700:WCW196702 WMC196700:WMS196702 WVY196700:WWO196702 JM262236:KC262238 TI262236:TY262238 ADE262236:ADU262238 ANA262236:ANQ262238 AWW262236:AXM262238 BGS262236:BHI262238 BQO262236:BRE262238 CAK262236:CBA262238 CKG262236:CKW262238 CUC262236:CUS262238 DDY262236:DEO262238 DNU262236:DOK262238 DXQ262236:DYG262238 EHM262236:EIC262238 ERI262236:ERY262238 FBE262236:FBU262238 FLA262236:FLQ262238 FUW262236:FVM262238 GES262236:GFI262238 GOO262236:GPE262238 GYK262236:GZA262238 HIG262236:HIW262238 HSC262236:HSS262238 IBY262236:ICO262238 ILU262236:IMK262238 IVQ262236:IWG262238 JFM262236:JGC262238 JPI262236:JPY262238 JZE262236:JZU262238 KJA262236:KJQ262238 KSW262236:KTM262238 LCS262236:LDI262238 LMO262236:LNE262238 LWK262236:LXA262238 MGG262236:MGW262238 MQC262236:MQS262238 MZY262236:NAO262238 NJU262236:NKK262238 NTQ262236:NUG262238 ODM262236:OEC262238 ONI262236:ONY262238 OXE262236:OXU262238 PHA262236:PHQ262238 PQW262236:PRM262238 QAS262236:QBI262238 QKO262236:QLE262238 QUK262236:QVA262238 REG262236:REW262238 ROC262236:ROS262238 RXY262236:RYO262238 SHU262236:SIK262238 SRQ262236:SSG262238 TBM262236:TCC262238 TLI262236:TLY262238 TVE262236:TVU262238 UFA262236:UFQ262238 UOW262236:UPM262238 UYS262236:UZI262238 VIO262236:VJE262238 VSK262236:VTA262238 WCG262236:WCW262238 WMC262236:WMS262238 WVY262236:WWO262238 JM327772:KC327774 TI327772:TY327774 ADE327772:ADU327774 ANA327772:ANQ327774 AWW327772:AXM327774 BGS327772:BHI327774 BQO327772:BRE327774 CAK327772:CBA327774 CKG327772:CKW327774 CUC327772:CUS327774 DDY327772:DEO327774 DNU327772:DOK327774 DXQ327772:DYG327774 EHM327772:EIC327774 ERI327772:ERY327774 FBE327772:FBU327774 FLA327772:FLQ327774 FUW327772:FVM327774 GES327772:GFI327774 GOO327772:GPE327774 GYK327772:GZA327774 HIG327772:HIW327774 HSC327772:HSS327774 IBY327772:ICO327774 ILU327772:IMK327774 IVQ327772:IWG327774 JFM327772:JGC327774 JPI327772:JPY327774 JZE327772:JZU327774 KJA327772:KJQ327774 KSW327772:KTM327774 LCS327772:LDI327774 LMO327772:LNE327774 LWK327772:LXA327774 MGG327772:MGW327774 MQC327772:MQS327774 MZY327772:NAO327774 NJU327772:NKK327774 NTQ327772:NUG327774 ODM327772:OEC327774 ONI327772:ONY327774 OXE327772:OXU327774 PHA327772:PHQ327774 PQW327772:PRM327774 QAS327772:QBI327774 QKO327772:QLE327774 QUK327772:QVA327774 REG327772:REW327774 ROC327772:ROS327774 RXY327772:RYO327774 SHU327772:SIK327774 SRQ327772:SSG327774 TBM327772:TCC327774 TLI327772:TLY327774 TVE327772:TVU327774 UFA327772:UFQ327774 UOW327772:UPM327774 UYS327772:UZI327774 VIO327772:VJE327774 VSK327772:VTA327774 WCG327772:WCW327774 WMC327772:WMS327774 WVY327772:WWO327774 JM393308:KC393310 TI393308:TY393310 ADE393308:ADU393310 ANA393308:ANQ393310 AWW393308:AXM393310 BGS393308:BHI393310 BQO393308:BRE393310 CAK393308:CBA393310 CKG393308:CKW393310 CUC393308:CUS393310 DDY393308:DEO393310 DNU393308:DOK393310 DXQ393308:DYG393310 EHM393308:EIC393310 ERI393308:ERY393310 FBE393308:FBU393310 FLA393308:FLQ393310 FUW393308:FVM393310 GES393308:GFI393310 GOO393308:GPE393310 GYK393308:GZA393310 HIG393308:HIW393310 HSC393308:HSS393310 IBY393308:ICO393310 ILU393308:IMK393310 IVQ393308:IWG393310 JFM393308:JGC393310 JPI393308:JPY393310 JZE393308:JZU393310 KJA393308:KJQ393310 KSW393308:KTM393310 LCS393308:LDI393310 LMO393308:LNE393310 LWK393308:LXA393310 MGG393308:MGW393310 MQC393308:MQS393310 MZY393308:NAO393310 NJU393308:NKK393310 NTQ393308:NUG393310 ODM393308:OEC393310 ONI393308:ONY393310 OXE393308:OXU393310 PHA393308:PHQ393310 PQW393308:PRM393310 QAS393308:QBI393310 QKO393308:QLE393310 QUK393308:QVA393310 REG393308:REW393310 ROC393308:ROS393310 RXY393308:RYO393310 SHU393308:SIK393310 SRQ393308:SSG393310 TBM393308:TCC393310 TLI393308:TLY393310 TVE393308:TVU393310 UFA393308:UFQ393310 UOW393308:UPM393310 UYS393308:UZI393310 VIO393308:VJE393310 VSK393308:VTA393310 WCG393308:WCW393310 WMC393308:WMS393310 WVY393308:WWO393310 JM458844:KC458846 TI458844:TY458846 ADE458844:ADU458846 ANA458844:ANQ458846 AWW458844:AXM458846 BGS458844:BHI458846 BQO458844:BRE458846 CAK458844:CBA458846 CKG458844:CKW458846 CUC458844:CUS458846 DDY458844:DEO458846 DNU458844:DOK458846 DXQ458844:DYG458846 EHM458844:EIC458846 ERI458844:ERY458846 FBE458844:FBU458846 FLA458844:FLQ458846 FUW458844:FVM458846 GES458844:GFI458846 GOO458844:GPE458846 GYK458844:GZA458846 HIG458844:HIW458846 HSC458844:HSS458846 IBY458844:ICO458846 ILU458844:IMK458846 IVQ458844:IWG458846 JFM458844:JGC458846 JPI458844:JPY458846 JZE458844:JZU458846 KJA458844:KJQ458846 KSW458844:KTM458846 LCS458844:LDI458846 LMO458844:LNE458846 LWK458844:LXA458846 MGG458844:MGW458846 MQC458844:MQS458846 MZY458844:NAO458846 NJU458844:NKK458846 NTQ458844:NUG458846 ODM458844:OEC458846 ONI458844:ONY458846 OXE458844:OXU458846 PHA458844:PHQ458846 PQW458844:PRM458846 QAS458844:QBI458846 QKO458844:QLE458846 QUK458844:QVA458846 REG458844:REW458846 ROC458844:ROS458846 RXY458844:RYO458846 SHU458844:SIK458846 SRQ458844:SSG458846 TBM458844:TCC458846 TLI458844:TLY458846 TVE458844:TVU458846 UFA458844:UFQ458846 UOW458844:UPM458846 UYS458844:UZI458846 VIO458844:VJE458846 VSK458844:VTA458846 WCG458844:WCW458846 WMC458844:WMS458846 WVY458844:WWO458846 JM524380:KC524382 TI524380:TY524382 ADE524380:ADU524382 ANA524380:ANQ524382 AWW524380:AXM524382 BGS524380:BHI524382 BQO524380:BRE524382 CAK524380:CBA524382 CKG524380:CKW524382 CUC524380:CUS524382 DDY524380:DEO524382 DNU524380:DOK524382 DXQ524380:DYG524382 EHM524380:EIC524382 ERI524380:ERY524382 FBE524380:FBU524382 FLA524380:FLQ524382 FUW524380:FVM524382 GES524380:GFI524382 GOO524380:GPE524382 GYK524380:GZA524382 HIG524380:HIW524382 HSC524380:HSS524382 IBY524380:ICO524382 ILU524380:IMK524382 IVQ524380:IWG524382 JFM524380:JGC524382 JPI524380:JPY524382 JZE524380:JZU524382 KJA524380:KJQ524382 KSW524380:KTM524382 LCS524380:LDI524382 LMO524380:LNE524382 LWK524380:LXA524382 MGG524380:MGW524382 MQC524380:MQS524382 MZY524380:NAO524382 NJU524380:NKK524382 NTQ524380:NUG524382 ODM524380:OEC524382 ONI524380:ONY524382 OXE524380:OXU524382 PHA524380:PHQ524382 PQW524380:PRM524382 QAS524380:QBI524382 QKO524380:QLE524382 QUK524380:QVA524382 REG524380:REW524382 ROC524380:ROS524382 RXY524380:RYO524382 SHU524380:SIK524382 SRQ524380:SSG524382 TBM524380:TCC524382 TLI524380:TLY524382 TVE524380:TVU524382 UFA524380:UFQ524382 UOW524380:UPM524382 UYS524380:UZI524382 VIO524380:VJE524382 VSK524380:VTA524382 WCG524380:WCW524382 WMC524380:WMS524382 WVY524380:WWO524382 JM589916:KC589918 TI589916:TY589918 ADE589916:ADU589918 ANA589916:ANQ589918 AWW589916:AXM589918 BGS589916:BHI589918 BQO589916:BRE589918 CAK589916:CBA589918 CKG589916:CKW589918 CUC589916:CUS589918 DDY589916:DEO589918 DNU589916:DOK589918 DXQ589916:DYG589918 EHM589916:EIC589918 ERI589916:ERY589918 FBE589916:FBU589918 FLA589916:FLQ589918 FUW589916:FVM589918 GES589916:GFI589918 GOO589916:GPE589918 GYK589916:GZA589918 HIG589916:HIW589918 HSC589916:HSS589918 IBY589916:ICO589918 ILU589916:IMK589918 IVQ589916:IWG589918 JFM589916:JGC589918 JPI589916:JPY589918 JZE589916:JZU589918 KJA589916:KJQ589918 KSW589916:KTM589918 LCS589916:LDI589918 LMO589916:LNE589918 LWK589916:LXA589918 MGG589916:MGW589918 MQC589916:MQS589918 MZY589916:NAO589918 NJU589916:NKK589918 NTQ589916:NUG589918 ODM589916:OEC589918 ONI589916:ONY589918 OXE589916:OXU589918 PHA589916:PHQ589918 PQW589916:PRM589918 QAS589916:QBI589918 QKO589916:QLE589918 QUK589916:QVA589918 REG589916:REW589918 ROC589916:ROS589918 RXY589916:RYO589918 SHU589916:SIK589918 SRQ589916:SSG589918 TBM589916:TCC589918 TLI589916:TLY589918 TVE589916:TVU589918 UFA589916:UFQ589918 UOW589916:UPM589918 UYS589916:UZI589918 VIO589916:VJE589918 VSK589916:VTA589918 WCG589916:WCW589918 WMC589916:WMS589918 WVY589916:WWO589918 JM655452:KC655454 TI655452:TY655454 ADE655452:ADU655454 ANA655452:ANQ655454 AWW655452:AXM655454 BGS655452:BHI655454 BQO655452:BRE655454 CAK655452:CBA655454 CKG655452:CKW655454 CUC655452:CUS655454 DDY655452:DEO655454 DNU655452:DOK655454 DXQ655452:DYG655454 EHM655452:EIC655454 ERI655452:ERY655454 FBE655452:FBU655454 FLA655452:FLQ655454 FUW655452:FVM655454 GES655452:GFI655454 GOO655452:GPE655454 GYK655452:GZA655454 HIG655452:HIW655454 HSC655452:HSS655454 IBY655452:ICO655454 ILU655452:IMK655454 IVQ655452:IWG655454 JFM655452:JGC655454 JPI655452:JPY655454 JZE655452:JZU655454 KJA655452:KJQ655454 KSW655452:KTM655454 LCS655452:LDI655454 LMO655452:LNE655454 LWK655452:LXA655454 MGG655452:MGW655454 MQC655452:MQS655454 MZY655452:NAO655454 NJU655452:NKK655454 NTQ655452:NUG655454 ODM655452:OEC655454 ONI655452:ONY655454 OXE655452:OXU655454 PHA655452:PHQ655454 PQW655452:PRM655454 QAS655452:QBI655454 QKO655452:QLE655454 QUK655452:QVA655454 REG655452:REW655454 ROC655452:ROS655454 RXY655452:RYO655454 SHU655452:SIK655454 SRQ655452:SSG655454 TBM655452:TCC655454 TLI655452:TLY655454 TVE655452:TVU655454 UFA655452:UFQ655454 UOW655452:UPM655454 UYS655452:UZI655454 VIO655452:VJE655454 VSK655452:VTA655454 WCG655452:WCW655454 WMC655452:WMS655454 WVY655452:WWO655454 JM720988:KC720990 TI720988:TY720990 ADE720988:ADU720990 ANA720988:ANQ720990 AWW720988:AXM720990 BGS720988:BHI720990 BQO720988:BRE720990 CAK720988:CBA720990 CKG720988:CKW720990 CUC720988:CUS720990 DDY720988:DEO720990 DNU720988:DOK720990 DXQ720988:DYG720990 EHM720988:EIC720990 ERI720988:ERY720990 FBE720988:FBU720990 FLA720988:FLQ720990 FUW720988:FVM720990 GES720988:GFI720990 GOO720988:GPE720990 GYK720988:GZA720990 HIG720988:HIW720990 HSC720988:HSS720990 IBY720988:ICO720990 ILU720988:IMK720990 IVQ720988:IWG720990 JFM720988:JGC720990 JPI720988:JPY720990 JZE720988:JZU720990 KJA720988:KJQ720990 KSW720988:KTM720990 LCS720988:LDI720990 LMO720988:LNE720990 LWK720988:LXA720990 MGG720988:MGW720990 MQC720988:MQS720990 MZY720988:NAO720990 NJU720988:NKK720990 NTQ720988:NUG720990 ODM720988:OEC720990 ONI720988:ONY720990 OXE720988:OXU720990 PHA720988:PHQ720990 PQW720988:PRM720990 QAS720988:QBI720990 QKO720988:QLE720990 QUK720988:QVA720990 REG720988:REW720990 ROC720988:ROS720990 RXY720988:RYO720990 SHU720988:SIK720990 SRQ720988:SSG720990 TBM720988:TCC720990 TLI720988:TLY720990 TVE720988:TVU720990 UFA720988:UFQ720990 UOW720988:UPM720990 UYS720988:UZI720990 VIO720988:VJE720990 VSK720988:VTA720990 WCG720988:WCW720990 WMC720988:WMS720990 WVY720988:WWO720990 JM786524:KC786526 TI786524:TY786526 ADE786524:ADU786526 ANA786524:ANQ786526 AWW786524:AXM786526 BGS786524:BHI786526 BQO786524:BRE786526 CAK786524:CBA786526 CKG786524:CKW786526 CUC786524:CUS786526 DDY786524:DEO786526 DNU786524:DOK786526 DXQ786524:DYG786526 EHM786524:EIC786526 ERI786524:ERY786526 FBE786524:FBU786526 FLA786524:FLQ786526 FUW786524:FVM786526 GES786524:GFI786526 GOO786524:GPE786526 GYK786524:GZA786526 HIG786524:HIW786526 HSC786524:HSS786526 IBY786524:ICO786526 ILU786524:IMK786526 IVQ786524:IWG786526 JFM786524:JGC786526 JPI786524:JPY786526 JZE786524:JZU786526 KJA786524:KJQ786526 KSW786524:KTM786526 LCS786524:LDI786526 LMO786524:LNE786526 LWK786524:LXA786526 MGG786524:MGW786526 MQC786524:MQS786526 MZY786524:NAO786526 NJU786524:NKK786526 NTQ786524:NUG786526 ODM786524:OEC786526 ONI786524:ONY786526 OXE786524:OXU786526 PHA786524:PHQ786526 PQW786524:PRM786526 QAS786524:QBI786526 QKO786524:QLE786526 QUK786524:QVA786526 REG786524:REW786526 ROC786524:ROS786526 RXY786524:RYO786526 SHU786524:SIK786526 SRQ786524:SSG786526 TBM786524:TCC786526 TLI786524:TLY786526 TVE786524:TVU786526 UFA786524:UFQ786526 UOW786524:UPM786526 UYS786524:UZI786526 VIO786524:VJE786526 VSK786524:VTA786526 WCG786524:WCW786526 WMC786524:WMS786526 WVY786524:WWO786526 JM852060:KC852062 TI852060:TY852062 ADE852060:ADU852062 ANA852060:ANQ852062 AWW852060:AXM852062 BGS852060:BHI852062 BQO852060:BRE852062 CAK852060:CBA852062 CKG852060:CKW852062 CUC852060:CUS852062 DDY852060:DEO852062 DNU852060:DOK852062 DXQ852060:DYG852062 EHM852060:EIC852062 ERI852060:ERY852062 FBE852060:FBU852062 FLA852060:FLQ852062 FUW852060:FVM852062 GES852060:GFI852062 GOO852060:GPE852062 GYK852060:GZA852062 HIG852060:HIW852062 HSC852060:HSS852062 IBY852060:ICO852062 ILU852060:IMK852062 IVQ852060:IWG852062 JFM852060:JGC852062 JPI852060:JPY852062 JZE852060:JZU852062 KJA852060:KJQ852062 KSW852060:KTM852062 LCS852060:LDI852062 LMO852060:LNE852062 LWK852060:LXA852062 MGG852060:MGW852062 MQC852060:MQS852062 MZY852060:NAO852062 NJU852060:NKK852062 NTQ852060:NUG852062 ODM852060:OEC852062 ONI852060:ONY852062 OXE852060:OXU852062 PHA852060:PHQ852062 PQW852060:PRM852062 QAS852060:QBI852062 QKO852060:QLE852062 QUK852060:QVA852062 REG852060:REW852062 ROC852060:ROS852062 RXY852060:RYO852062 SHU852060:SIK852062 SRQ852060:SSG852062 TBM852060:TCC852062 TLI852060:TLY852062 TVE852060:TVU852062 UFA852060:UFQ852062 UOW852060:UPM852062 UYS852060:UZI852062 VIO852060:VJE852062 VSK852060:VTA852062 WCG852060:WCW852062 WMC852060:WMS852062 WVY852060:WWO852062 JM917596:KC917598 TI917596:TY917598 ADE917596:ADU917598 ANA917596:ANQ917598 AWW917596:AXM917598 BGS917596:BHI917598 BQO917596:BRE917598 CAK917596:CBA917598 CKG917596:CKW917598 CUC917596:CUS917598 DDY917596:DEO917598 DNU917596:DOK917598 DXQ917596:DYG917598 EHM917596:EIC917598 ERI917596:ERY917598 FBE917596:FBU917598 FLA917596:FLQ917598 FUW917596:FVM917598 GES917596:GFI917598 GOO917596:GPE917598 GYK917596:GZA917598 HIG917596:HIW917598 HSC917596:HSS917598 IBY917596:ICO917598 ILU917596:IMK917598 IVQ917596:IWG917598 JFM917596:JGC917598 JPI917596:JPY917598 JZE917596:JZU917598 KJA917596:KJQ917598 KSW917596:KTM917598 LCS917596:LDI917598 LMO917596:LNE917598 LWK917596:LXA917598 MGG917596:MGW917598 MQC917596:MQS917598 MZY917596:NAO917598 NJU917596:NKK917598 NTQ917596:NUG917598 ODM917596:OEC917598 ONI917596:ONY917598 OXE917596:OXU917598 PHA917596:PHQ917598 PQW917596:PRM917598 QAS917596:QBI917598 QKO917596:QLE917598 QUK917596:QVA917598 REG917596:REW917598 ROC917596:ROS917598 RXY917596:RYO917598 SHU917596:SIK917598 SRQ917596:SSG917598 TBM917596:TCC917598 TLI917596:TLY917598 TVE917596:TVU917598 UFA917596:UFQ917598 UOW917596:UPM917598 UYS917596:UZI917598 VIO917596:VJE917598 VSK917596:VTA917598 WCG917596:WCW917598 WMC917596:WMS917598 WVY917596:WWO917598 JM983132:KC983134 TI983132:TY983134 ADE983132:ADU983134 ANA983132:ANQ983134 AWW983132:AXM983134 BGS983132:BHI983134 BQO983132:BRE983134 CAK983132:CBA983134 CKG983132:CKW983134 CUC983132:CUS983134 DDY983132:DEO983134 DNU983132:DOK983134 DXQ983132:DYG983134 EHM983132:EIC983134 ERI983132:ERY983134 FBE983132:FBU983134 FLA983132:FLQ983134 FUW983132:FVM983134 GES983132:GFI983134 GOO983132:GPE983134 GYK983132:GZA983134 HIG983132:HIW983134 HSC983132:HSS983134 IBY983132:ICO983134 ILU983132:IMK983134 IVQ983132:IWG983134 JFM983132:JGC983134 JPI983132:JPY983134 JZE983132:JZU983134 KJA983132:KJQ983134 KSW983132:KTM983134 LCS983132:LDI983134 LMO983132:LNE983134 LWK983132:LXA983134 MGG983132:MGW983134 MQC983132:MQS983134 MZY983132:NAO983134 NJU983132:NKK983134 NTQ983132:NUG983134 ODM983132:OEC983134 ONI983132:ONY983134 OXE983132:OXU983134 PHA983132:PHQ983134 PQW983132:PRM983134 QAS983132:QBI983134 QKO983132:QLE983134 QUK983132:QVA983134 REG983132:REW983134 ROC983132:ROS983134 RXY983132:RYO983134 SHU983132:SIK983134 SRQ983132:SSG983134 TBM983132:TCC983134 TLI983132:TLY983134 TVE983132:TVU983134 UFA983132:UFQ983134 UOW983132:UPM983134 UYS983132:UZI983134 VIO983132:VJE983134 VSK983132:VTA983134 WCG983132:WCW983134 WMC983132:WMS983134 TI26:TY28 JM26:KC28 WVY26:WWO28 WMC26:WMS28 WCG26:WCW28 VSK26:VTA28 VIO26:VJE28 UYS26:UZI28 UOW26:UPM28 UFA26:UFQ28 TVE26:TVU28 TLI26:TLY28 TBM26:TCC28 SRQ26:SSG28 SHU26:SIK28 RXY26:RYO28 ROC26:ROS28 REG26:REW28 QUK26:QVA28 QKO26:QLE28 QAS26:QBI28 PQW26:PRM28 PHA26:PHQ28 OXE26:OXU28 ONI26:ONY28 ODM26:OEC28 NTQ26:NUG28 NJU26:NKK28 MZY26:NAO28 MQC26:MQS28 MGG26:MGW28 LWK26:LXA28 LMO26:LNE28 LCS26:LDI28 KSW26:KTM28 KJA26:KJQ28 JZE26:JZU28 JPI26:JPY28 JFM26:JGC28 IVQ26:IWG28 ILU26:IMK28 IBY26:ICO28 HSC26:HSS28 HIG26:HIW28 GYK26:GZA28 GOO26:GPE28 GES26:GFI28 FUW26:FVM28 FLA26:FLQ28 FBE26:FBU28 ERI26:ERY28 EHM26:EIC28 DXQ26:DYG28 DNU26:DOK28 DDY26:DEO28 CUC26:CUS28 CKG26:CKW28 CAK26:CBA28 BQO26:BRE28 BGS26:BHI28 AWW26:AXM28 ANA26:ANQ28 ADE26:ADU28 WWF96:WWV98 AM26 AM27:AN28 WWF36:WWV38 JT36:KJ38 TP36:UF38 ADL36:AEB38 ANH36:ANX38 AXD36:AXT38 BGZ36:BHP38 BQV36:BRL38 CAR36:CBH38 CKN36:CLD38 CUJ36:CUZ38 DEF36:DEV38 DOB36:DOR38 DXX36:DYN38 EHT36:EIJ38 ERP36:ESF38 FBL36:FCB38 FLH36:FLX38 FVD36:FVT38 GEZ36:GFP38 GOV36:GPL38 GYR36:GZH38 HIN36:HJD38 HSJ36:HSZ38 ICF36:ICV38 IMB36:IMR38 IVX36:IWN38 JFT36:JGJ38 JPP36:JQF38 JZL36:KAB38 KJH36:KJX38 KTD36:KTT38 LCZ36:LDP38 LMV36:LNL38 LWR36:LXH38 MGN36:MHD38 MQJ36:MQZ38 NAF36:NAV38 NKB36:NKR38 NTX36:NUN38 ODT36:OEJ38 ONP36:OOF38 OXL36:OYB38 PHH36:PHX38 PRD36:PRT38 QAZ36:QBP38 QKV36:QLL38 QUR36:QVH38 REN36:RFD38 ROJ36:ROZ38 RYF36:RYV38 SIB36:SIR38 SRX36:SSN38 TBT36:TCJ38 TLP36:TMF38 TVL36:TWB38 UFH36:UFX38 UPD36:UPT38 UYZ36:UZP38 VIV36:VJL38 VSR36:VTH38 WCN36:WDD38 WMJ36:WMZ38 WWF46:WWV48 JT46:KJ48 TP46:UF48 ADL46:AEB48 ANH46:ANX48 AXD46:AXT48 BGZ46:BHP48 BQV46:BRL48 CAR46:CBH48 CKN46:CLD48 CUJ46:CUZ48 DEF46:DEV48 DOB46:DOR48 DXX46:DYN48 EHT46:EIJ48 ERP46:ESF48 FBL46:FCB48 FLH46:FLX48 FVD46:FVT48 GEZ46:GFP48 GOV46:GPL48 GYR46:GZH48 HIN46:HJD48 HSJ46:HSZ48 ICF46:ICV48 IMB46:IMR48 IVX46:IWN48 JFT46:JGJ48 JPP46:JQF48 JZL46:KAB48 KJH46:KJX48 KTD46:KTT48 LCZ46:LDP48 LMV46:LNL48 LWR46:LXH48 MGN46:MHD48 MQJ46:MQZ48 NAF46:NAV48 NKB46:NKR48 NTX46:NUN48 ODT46:OEJ48 ONP46:OOF48 OXL46:OYB48 PHH46:PHX48 PRD46:PRT48 QAZ46:QBP48 QKV46:QLL48 QUR46:QVH48 REN46:RFD48 ROJ46:ROZ48 RYF46:RYV48 SIB46:SIR48 SRX46:SSN48 TBT46:TCJ48 TLP46:TMF48 TVL46:TWB48 UFH46:UFX48 UPD46:UPT48 UYZ46:UZP48 VIV46:VJL48 VSR46:VTH48 WCN46:WDD48 WMJ46:WMZ48 WWF56:WWV58 JT56:KJ58 TP56:UF58 ADL56:AEB58 ANH56:ANX58 AXD56:AXT58 BGZ56:BHP58 BQV56:BRL58 CAR56:CBH58 CKN56:CLD58 CUJ56:CUZ58 DEF56:DEV58 DOB56:DOR58 DXX56:DYN58 EHT56:EIJ58 ERP56:ESF58 FBL56:FCB58 FLH56:FLX58 FVD56:FVT58 GEZ56:GFP58 GOV56:GPL58 GYR56:GZH58 HIN56:HJD58 HSJ56:HSZ58 ICF56:ICV58 IMB56:IMR58 IVX56:IWN58 JFT56:JGJ58 JPP56:JQF58 JZL56:KAB58 KJH56:KJX58 KTD56:KTT58 LCZ56:LDP58 LMV56:LNL58 LWR56:LXH58 MGN56:MHD58 MQJ56:MQZ58 NAF56:NAV58 NKB56:NKR58 NTX56:NUN58 ODT56:OEJ58 ONP56:OOF58 OXL56:OYB58 PHH56:PHX58 PRD56:PRT58 QAZ56:QBP58 QKV56:QLL58 QUR56:QVH58 REN56:RFD58 ROJ56:ROZ58 RYF56:RYV58 SIB56:SIR58 SRX56:SSN58 TBT56:TCJ58 TLP56:TMF58 TVL56:TWB58 UFH56:UFX58 UPD56:UPT58 UYZ56:UZP58 VIV56:VJL58 VSR56:VTH58 WCN56:WDD58 WMJ56:WMZ58 WWF66:WWV68 JT66:KJ68 TP66:UF68 ADL66:AEB68 ANH66:ANX68 AXD66:AXT68 BGZ66:BHP68 BQV66:BRL68 CAR66:CBH68 CKN66:CLD68 CUJ66:CUZ68 DEF66:DEV68 DOB66:DOR68 DXX66:DYN68 EHT66:EIJ68 ERP66:ESF68 FBL66:FCB68 FLH66:FLX68 FVD66:FVT68 GEZ66:GFP68 GOV66:GPL68 GYR66:GZH68 HIN66:HJD68 HSJ66:HSZ68 ICF66:ICV68 IMB66:IMR68 IVX66:IWN68 JFT66:JGJ68 JPP66:JQF68 JZL66:KAB68 KJH66:KJX68 KTD66:KTT68 LCZ66:LDP68 LMV66:LNL68 LWR66:LXH68 MGN66:MHD68 MQJ66:MQZ68 NAF66:NAV68 NKB66:NKR68 NTX66:NUN68 ODT66:OEJ68 ONP66:OOF68 OXL66:OYB68 PHH66:PHX68 PRD66:PRT68 QAZ66:QBP68 QKV66:QLL68 QUR66:QVH68 REN66:RFD68 ROJ66:ROZ68 RYF66:RYV68 SIB66:SIR68 SRX66:SSN68 TBT66:TCJ68 TLP66:TMF68 TVL66:TWB68 UFH66:UFX68 UPD66:UPT68 UYZ66:UZP68 VIV66:VJL68 VSR66:VTH68 WCN66:WDD68 WMJ66:WMZ68 WWF76:WWV78 JT76:KJ78 TP76:UF78 ADL76:AEB78 ANH76:ANX78 AXD76:AXT78 BGZ76:BHP78 BQV76:BRL78 CAR76:CBH78 CKN76:CLD78 CUJ76:CUZ78 DEF76:DEV78 DOB76:DOR78 DXX76:DYN78 EHT76:EIJ78 ERP76:ESF78 FBL76:FCB78 FLH76:FLX78 FVD76:FVT78 GEZ76:GFP78 GOV76:GPL78 GYR76:GZH78 HIN76:HJD78 HSJ76:HSZ78 ICF76:ICV78 IMB76:IMR78 IVX76:IWN78 JFT76:JGJ78 JPP76:JQF78 JZL76:KAB78 KJH76:KJX78 KTD76:KTT78 LCZ76:LDP78 LMV76:LNL78 LWR76:LXH78 MGN76:MHD78 MQJ76:MQZ78 NAF76:NAV78 NKB76:NKR78 NTX76:NUN78 ODT76:OEJ78 ONP76:OOF78 OXL76:OYB78 PHH76:PHX78 PRD76:PRT78 QAZ76:QBP78 QKV76:QLL78 QUR76:QVH78 REN76:RFD78 ROJ76:ROZ78 RYF76:RYV78 SIB76:SIR78 SRX76:SSN78 TBT76:TCJ78 TLP76:TMF78 TVL76:TWB78 UFH76:UFX78 UPD76:UPT78 UYZ76:UZP78 VIV76:VJL78 VSR76:VTH78 WCN76:WDD78 WMJ76:WMZ78 WWF86:WWV88 JT86:KJ88 TP86:UF88 ADL86:AEB88 ANH86:ANX88 AXD86:AXT88 BGZ86:BHP88 BQV86:BRL88 CAR86:CBH88 CKN86:CLD88 CUJ86:CUZ88 DEF86:DEV88 DOB86:DOR88 DXX86:DYN88 EHT86:EIJ88 ERP86:ESF88 FBL86:FCB88 FLH86:FLX88 FVD86:FVT88 GEZ86:GFP88 GOV86:GPL88 GYR86:GZH88 HIN86:HJD88 HSJ86:HSZ88 ICF86:ICV88 IMB86:IMR88 IVX86:IWN88 JFT86:JGJ88 JPP86:JQF88 JZL86:KAB88 KJH86:KJX88 KTD86:KTT88 LCZ86:LDP88 LMV86:LNL88 LWR86:LXH88 MGN86:MHD88 MQJ86:MQZ88 NAF86:NAV88 NKB86:NKR88 NTX86:NUN88 ODT86:OEJ88 ONP86:OOF88 OXL86:OYB88 PHH86:PHX88 PRD86:PRT88 QAZ86:QBP88 QKV86:QLL88 QUR86:QVH88 REN86:RFD88 ROJ86:ROZ88 RYF86:RYV88 SIB86:SIR88 SRX86:SSN88 TBT86:TCJ88 TLP86:TMF88 TVL86:TWB88 UFH86:UFX88 UPD86:UPT88 UYZ86:UZP88 VIV86:VJL88 VSR86:VTH88 WCN86:WDD88 WMJ86:WMZ88 JT96:KJ98 TP96:UF98 ADL96:AEB98 ANH96:ANX98 AXD96:AXT98 BGZ96:BHP98 BQV96:BRL98 CAR96:CBH98 CKN96:CLD98 CUJ96:CUZ98 DEF96:DEV98 DOB96:DOR98 DXX96:DYN98 EHT96:EIJ98 ERP96:ESF98 FBL96:FCB98 FLH96:FLX98 FVD96:FVT98 GEZ96:GFP98 GOV96:GPL98 GYR96:GZH98 HIN96:HJD98 HSJ96:HSZ98 ICF96:ICV98 IMB96:IMR98 IVX96:IWN98 JFT96:JGJ98 JPP96:JQF98 JZL96:KAB98 KJH96:KJX98 KTD96:KTT98 LCZ96:LDP98 LMV96:LNL98 LWR96:LXH98 MGN96:MHD98 MQJ96:MQZ98 NAF96:NAV98 NKB96:NKR98 NTX96:NUN98 ODT96:OEJ98 ONP96:OOF98 OXL96:OYB98 PHH96:PHX98 PRD96:PRT98 QAZ96:QBP98 QKV96:QLL98 QUR96:QVH98 REN96:RFD98 ROJ96:ROZ98 RYF96:RYV98 SIB96:SIR98 SRX96:SSN98 TBT96:TCJ98 TLP96:TMF98 TVL96:TWB98 UFH96:UFX98 UPD96:UPT98 UYZ96:UZP98 VIV96:VJL98 VSR96:VTH98 WCN96:WDD98 WMJ96:WMZ98 L983132:AN983134 L917596:AN917598 L852060:AN852062 L786524:AN786526 L720988:AN720990 L655452:AN655454 L589916:AN589918 L524380:AN524382 L458844:AN458846 L393308:AN393310 L327772:AN327774 L262236:AN262238 L196700:AN196702 L131164:AN131166 L65628:AN65630 L983136:AN983139 L917600:AN917603 L852064:AN852067 L786528:AN786531 L720992:AN720995 L655456:AN655459 L589920:AN589923 L524384:AN524387 L458848:AN458851 L393312:AN393315 L327776:AN327779 L262240:AN262243 L196704:AN196707 L131168:AN131171 L65632:AN65635 L26:AL28"/>
    <dataValidation type="list" allowBlank="1" showInputMessage="1" showErrorMessage="1" errorTitle="Ошибка" error="Выберите значение из списка" sqref="WWB983128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624 JP65624 TL65624 ADH65624 AND65624 AWZ65624 BGV65624 BQR65624 CAN65624 CKJ65624 CUF65624 DEB65624 DNX65624 DXT65624 EHP65624 ERL65624 FBH65624 FLD65624 FUZ65624 GEV65624 GOR65624 GYN65624 HIJ65624 HSF65624 ICB65624 ILX65624 IVT65624 JFP65624 JPL65624 JZH65624 KJD65624 KSZ65624 LCV65624 LMR65624 LWN65624 MGJ65624 MQF65624 NAB65624 NJX65624 NTT65624 ODP65624 ONL65624 OXH65624 PHD65624 PQZ65624 QAV65624 QKR65624 QUN65624 REJ65624 ROF65624 RYB65624 SHX65624 SRT65624 TBP65624 TLL65624 TVH65624 UFD65624 UOZ65624 UYV65624 VIR65624 VSN65624 WCJ65624 WMF65624 WWB65624 O131160 JP131160 TL131160 ADH131160 AND131160 AWZ131160 BGV131160 BQR131160 CAN131160 CKJ131160 CUF131160 DEB131160 DNX131160 DXT131160 EHP131160 ERL131160 FBH131160 FLD131160 FUZ131160 GEV131160 GOR131160 GYN131160 HIJ131160 HSF131160 ICB131160 ILX131160 IVT131160 JFP131160 JPL131160 JZH131160 KJD131160 KSZ131160 LCV131160 LMR131160 LWN131160 MGJ131160 MQF131160 NAB131160 NJX131160 NTT131160 ODP131160 ONL131160 OXH131160 PHD131160 PQZ131160 QAV131160 QKR131160 QUN131160 REJ131160 ROF131160 RYB131160 SHX131160 SRT131160 TBP131160 TLL131160 TVH131160 UFD131160 UOZ131160 UYV131160 VIR131160 VSN131160 WCJ131160 WMF131160 WWB131160 O196696 JP196696 TL196696 ADH196696 AND196696 AWZ196696 BGV196696 BQR196696 CAN196696 CKJ196696 CUF196696 DEB196696 DNX196696 DXT196696 EHP196696 ERL196696 FBH196696 FLD196696 FUZ196696 GEV196696 GOR196696 GYN196696 HIJ196696 HSF196696 ICB196696 ILX196696 IVT196696 JFP196696 JPL196696 JZH196696 KJD196696 KSZ196696 LCV196696 LMR196696 LWN196696 MGJ196696 MQF196696 NAB196696 NJX196696 NTT196696 ODP196696 ONL196696 OXH196696 PHD196696 PQZ196696 QAV196696 QKR196696 QUN196696 REJ196696 ROF196696 RYB196696 SHX196696 SRT196696 TBP196696 TLL196696 TVH196696 UFD196696 UOZ196696 UYV196696 VIR196696 VSN196696 WCJ196696 WMF196696 WWB196696 O262232 JP262232 TL262232 ADH262232 AND262232 AWZ262232 BGV262232 BQR262232 CAN262232 CKJ262232 CUF262232 DEB262232 DNX262232 DXT262232 EHP262232 ERL262232 FBH262232 FLD262232 FUZ262232 GEV262232 GOR262232 GYN262232 HIJ262232 HSF262232 ICB262232 ILX262232 IVT262232 JFP262232 JPL262232 JZH262232 KJD262232 KSZ262232 LCV262232 LMR262232 LWN262232 MGJ262232 MQF262232 NAB262232 NJX262232 NTT262232 ODP262232 ONL262232 OXH262232 PHD262232 PQZ262232 QAV262232 QKR262232 QUN262232 REJ262232 ROF262232 RYB262232 SHX262232 SRT262232 TBP262232 TLL262232 TVH262232 UFD262232 UOZ262232 UYV262232 VIR262232 VSN262232 WCJ262232 WMF262232 WWB262232 O327768 JP327768 TL327768 ADH327768 AND327768 AWZ327768 BGV327768 BQR327768 CAN327768 CKJ327768 CUF327768 DEB327768 DNX327768 DXT327768 EHP327768 ERL327768 FBH327768 FLD327768 FUZ327768 GEV327768 GOR327768 GYN327768 HIJ327768 HSF327768 ICB327768 ILX327768 IVT327768 JFP327768 JPL327768 JZH327768 KJD327768 KSZ327768 LCV327768 LMR327768 LWN327768 MGJ327768 MQF327768 NAB327768 NJX327768 NTT327768 ODP327768 ONL327768 OXH327768 PHD327768 PQZ327768 QAV327768 QKR327768 QUN327768 REJ327768 ROF327768 RYB327768 SHX327768 SRT327768 TBP327768 TLL327768 TVH327768 UFD327768 UOZ327768 UYV327768 VIR327768 VSN327768 WCJ327768 WMF327768 WWB327768 O393304 JP393304 TL393304 ADH393304 AND393304 AWZ393304 BGV393304 BQR393304 CAN393304 CKJ393304 CUF393304 DEB393304 DNX393304 DXT393304 EHP393304 ERL393304 FBH393304 FLD393304 FUZ393304 GEV393304 GOR393304 GYN393304 HIJ393304 HSF393304 ICB393304 ILX393304 IVT393304 JFP393304 JPL393304 JZH393304 KJD393304 KSZ393304 LCV393304 LMR393304 LWN393304 MGJ393304 MQF393304 NAB393304 NJX393304 NTT393304 ODP393304 ONL393304 OXH393304 PHD393304 PQZ393304 QAV393304 QKR393304 QUN393304 REJ393304 ROF393304 RYB393304 SHX393304 SRT393304 TBP393304 TLL393304 TVH393304 UFD393304 UOZ393304 UYV393304 VIR393304 VSN393304 WCJ393304 WMF393304 WWB393304 O458840 JP458840 TL458840 ADH458840 AND458840 AWZ458840 BGV458840 BQR458840 CAN458840 CKJ458840 CUF458840 DEB458840 DNX458840 DXT458840 EHP458840 ERL458840 FBH458840 FLD458840 FUZ458840 GEV458840 GOR458840 GYN458840 HIJ458840 HSF458840 ICB458840 ILX458840 IVT458840 JFP458840 JPL458840 JZH458840 KJD458840 KSZ458840 LCV458840 LMR458840 LWN458840 MGJ458840 MQF458840 NAB458840 NJX458840 NTT458840 ODP458840 ONL458840 OXH458840 PHD458840 PQZ458840 QAV458840 QKR458840 QUN458840 REJ458840 ROF458840 RYB458840 SHX458840 SRT458840 TBP458840 TLL458840 TVH458840 UFD458840 UOZ458840 UYV458840 VIR458840 VSN458840 WCJ458840 WMF458840 WWB458840 O524376 JP524376 TL524376 ADH524376 AND524376 AWZ524376 BGV524376 BQR524376 CAN524376 CKJ524376 CUF524376 DEB524376 DNX524376 DXT524376 EHP524376 ERL524376 FBH524376 FLD524376 FUZ524376 GEV524376 GOR524376 GYN524376 HIJ524376 HSF524376 ICB524376 ILX524376 IVT524376 JFP524376 JPL524376 JZH524376 KJD524376 KSZ524376 LCV524376 LMR524376 LWN524376 MGJ524376 MQF524376 NAB524376 NJX524376 NTT524376 ODP524376 ONL524376 OXH524376 PHD524376 PQZ524376 QAV524376 QKR524376 QUN524376 REJ524376 ROF524376 RYB524376 SHX524376 SRT524376 TBP524376 TLL524376 TVH524376 UFD524376 UOZ524376 UYV524376 VIR524376 VSN524376 WCJ524376 WMF524376 WWB524376 O589912 JP589912 TL589912 ADH589912 AND589912 AWZ589912 BGV589912 BQR589912 CAN589912 CKJ589912 CUF589912 DEB589912 DNX589912 DXT589912 EHP589912 ERL589912 FBH589912 FLD589912 FUZ589912 GEV589912 GOR589912 GYN589912 HIJ589912 HSF589912 ICB589912 ILX589912 IVT589912 JFP589912 JPL589912 JZH589912 KJD589912 KSZ589912 LCV589912 LMR589912 LWN589912 MGJ589912 MQF589912 NAB589912 NJX589912 NTT589912 ODP589912 ONL589912 OXH589912 PHD589912 PQZ589912 QAV589912 QKR589912 QUN589912 REJ589912 ROF589912 RYB589912 SHX589912 SRT589912 TBP589912 TLL589912 TVH589912 UFD589912 UOZ589912 UYV589912 VIR589912 VSN589912 WCJ589912 WMF589912 WWB589912 O655448 JP655448 TL655448 ADH655448 AND655448 AWZ655448 BGV655448 BQR655448 CAN655448 CKJ655448 CUF655448 DEB655448 DNX655448 DXT655448 EHP655448 ERL655448 FBH655448 FLD655448 FUZ655448 GEV655448 GOR655448 GYN655448 HIJ655448 HSF655448 ICB655448 ILX655448 IVT655448 JFP655448 JPL655448 JZH655448 KJD655448 KSZ655448 LCV655448 LMR655448 LWN655448 MGJ655448 MQF655448 NAB655448 NJX655448 NTT655448 ODP655448 ONL655448 OXH655448 PHD655448 PQZ655448 QAV655448 QKR655448 QUN655448 REJ655448 ROF655448 RYB655448 SHX655448 SRT655448 TBP655448 TLL655448 TVH655448 UFD655448 UOZ655448 UYV655448 VIR655448 VSN655448 WCJ655448 WMF655448 WWB655448 O720984 JP720984 TL720984 ADH720984 AND720984 AWZ720984 BGV720984 BQR720984 CAN720984 CKJ720984 CUF720984 DEB720984 DNX720984 DXT720984 EHP720984 ERL720984 FBH720984 FLD720984 FUZ720984 GEV720984 GOR720984 GYN720984 HIJ720984 HSF720984 ICB720984 ILX720984 IVT720984 JFP720984 JPL720984 JZH720984 KJD720984 KSZ720984 LCV720984 LMR720984 LWN720984 MGJ720984 MQF720984 NAB720984 NJX720984 NTT720984 ODP720984 ONL720984 OXH720984 PHD720984 PQZ720984 QAV720984 QKR720984 QUN720984 REJ720984 ROF720984 RYB720984 SHX720984 SRT720984 TBP720984 TLL720984 TVH720984 UFD720984 UOZ720984 UYV720984 VIR720984 VSN720984 WCJ720984 WMF720984 WWB720984 O786520 JP786520 TL786520 ADH786520 AND786520 AWZ786520 BGV786520 BQR786520 CAN786520 CKJ786520 CUF786520 DEB786520 DNX786520 DXT786520 EHP786520 ERL786520 FBH786520 FLD786520 FUZ786520 GEV786520 GOR786520 GYN786520 HIJ786520 HSF786520 ICB786520 ILX786520 IVT786520 JFP786520 JPL786520 JZH786520 KJD786520 KSZ786520 LCV786520 LMR786520 LWN786520 MGJ786520 MQF786520 NAB786520 NJX786520 NTT786520 ODP786520 ONL786520 OXH786520 PHD786520 PQZ786520 QAV786520 QKR786520 QUN786520 REJ786520 ROF786520 RYB786520 SHX786520 SRT786520 TBP786520 TLL786520 TVH786520 UFD786520 UOZ786520 UYV786520 VIR786520 VSN786520 WCJ786520 WMF786520 WWB786520 O852056 JP852056 TL852056 ADH852056 AND852056 AWZ852056 BGV852056 BQR852056 CAN852056 CKJ852056 CUF852056 DEB852056 DNX852056 DXT852056 EHP852056 ERL852056 FBH852056 FLD852056 FUZ852056 GEV852056 GOR852056 GYN852056 HIJ852056 HSF852056 ICB852056 ILX852056 IVT852056 JFP852056 JPL852056 JZH852056 KJD852056 KSZ852056 LCV852056 LMR852056 LWN852056 MGJ852056 MQF852056 NAB852056 NJX852056 NTT852056 ODP852056 ONL852056 OXH852056 PHD852056 PQZ852056 QAV852056 QKR852056 QUN852056 REJ852056 ROF852056 RYB852056 SHX852056 SRT852056 TBP852056 TLL852056 TVH852056 UFD852056 UOZ852056 UYV852056 VIR852056 VSN852056 WCJ852056 WMF852056 WWB852056 O917592 JP917592 TL917592 ADH917592 AND917592 AWZ917592 BGV917592 BQR917592 CAN917592 CKJ917592 CUF917592 DEB917592 DNX917592 DXT917592 EHP917592 ERL917592 FBH917592 FLD917592 FUZ917592 GEV917592 GOR917592 GYN917592 HIJ917592 HSF917592 ICB917592 ILX917592 IVT917592 JFP917592 JPL917592 JZH917592 KJD917592 KSZ917592 LCV917592 LMR917592 LWN917592 MGJ917592 MQF917592 NAB917592 NJX917592 NTT917592 ODP917592 ONL917592 OXH917592 PHD917592 PQZ917592 QAV917592 QKR917592 QUN917592 REJ917592 ROF917592 RYB917592 SHX917592 SRT917592 TBP917592 TLL917592 TVH917592 UFD917592 UOZ917592 UYV917592 VIR917592 VSN917592 WCJ917592 WMF917592 WWB917592 O983128 JP983128 TL983128 ADH983128 AND983128 AWZ983128 BGV983128 BQR983128 CAN983128 CKJ983128 CUF983128 DEB983128 DNX983128 DXT983128 EHP983128 ERL983128 FBH983128 FLD983128 FUZ983128 GEV983128 GOR983128 GYN983128 HIJ983128 HSF983128 ICB983128 ILX983128 IVT983128 JFP983128 JPL983128 JZH983128 KJD983128 KSZ983128 LCV983128 LMR983128 LWN983128 MGJ983128 MQF983128 NAB983128 NJX983128 NTT983128 ODP983128 ONL983128 OXH983128 PHD983128 PQZ983128 QAV983128 QKR983128 QUN983128 REJ983128 ROF983128 RYB983128 SHX983128 SRT983128 TBP983128 TLL983128 TVH983128 UFD983128 UOZ983128 UYV983128 VIR983128 VSN983128 WCJ983128 WMF983128 O23 WWI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O33 WWI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O43 WWI53 JW53 TS53 ADO53 ANK53 AXG53 BHC53 BQY53 CAU53 CKQ53 CUM53 DEI53 DOE53 DYA53 EHW53 ERS53 FBO53 FLK53 FVG53 GFC53 GOY53 GYU53 HIQ53 HSM53 ICI53 IME53 IWA53 JFW53 JPS53 JZO53 KJK53 KTG53 LDC53 LMY53 LWU53 MGQ53 MQM53 NAI53 NKE53 NUA53 ODW53 ONS53 OXO53 PHK53 PRG53 QBC53 QKY53 QUU53 REQ53 ROM53 RYI53 SIE53 SSA53 TBW53 TLS53 TVO53 UFK53 UPG53 UZC53 VIY53 VSU53 WCQ53 WMM53 O53 WWI63 JW63 TS63 ADO63 ANK63 AXG63 BHC63 BQY63 CAU63 CKQ63 CUM63 DEI63 DOE63 DYA63 EHW63 ERS63 FBO63 FLK63 FVG63 GFC63 GOY63 GYU63 HIQ63 HSM63 ICI63 IME63 IWA63 JFW63 JPS63 JZO63 KJK63 KTG63 LDC63 LMY63 LWU63 MGQ63 MQM63 NAI63 NKE63 NUA63 ODW63 ONS63 OXO63 PHK63 PRG63 QBC63 QKY63 QUU63 REQ63 ROM63 RYI63 SIE63 SSA63 TBW63 TLS63 TVO63 UFK63 UPG63 UZC63 VIY63 VSU63 WCQ63 WMM63 O63 WWI73 JW73 TS73 ADO73 ANK73 AXG73 BHC73 BQY73 CAU73 CKQ73 CUM73 DEI73 DOE73 DYA73 EHW73 ERS73 FBO73 FLK73 FVG73 GFC73 GOY73 GYU73 HIQ73 HSM73 ICI73 IME73 IWA73 JFW73 JPS73 JZO73 KJK73 KTG73 LDC73 LMY73 LWU73 MGQ73 MQM73 NAI73 NKE73 NUA73 ODW73 ONS73 OXO73 PHK73 PRG73 QBC73 QKY73 QUU73 REQ73 ROM73 RYI73 SIE73 SSA73 TBW73 TLS73 TVO73 UFK73 UPG73 UZC73 VIY73 VSU73 WCQ73 WMM73 O73 WWI83 JW83 TS83 ADO83 ANK83 AXG83 BHC83 BQY83 CAU83 CKQ83 CUM83 DEI83 DOE83 DYA83 EHW83 ERS83 FBO83 FLK83 FVG83 GFC83 GOY83 GYU83 HIQ83 HSM83 ICI83 IME83 IWA83 JFW83 JPS83 JZO83 KJK83 KTG83 LDC83 LMY83 LWU83 MGQ83 MQM83 NAI83 NKE83 NUA83 ODW83 ONS83 OXO83 PHK83 PRG83 QBC83 QKY83 QUU83 REQ83 ROM83 RYI83 SIE83 SSA83 TBW83 TLS83 TVO83 UFK83 UPG83 UZC83 VIY83 VSU83 WCQ83 WMM83 O83 WWI93 JW93 TS93 ADO93 ANK93 AXG93 BHC93 BQY93 CAU93 CKQ93 CUM93 DEI93 DOE93 DYA93 EHW93 ERS93 FBO93 FLK93 FVG93 GFC93 GOY93 GYU93 HIQ93 HSM93 ICI93 IME93 IWA93 JFW93 JPS93 JZO93 KJK93 KTG93 LDC93 LMY93 LWU93 MGQ93 MQM93 NAI93 NKE93 NUA93 ODW93 ONS93 OXO93 PHK93 PRG93 QBC93 QKY93 QUU93 REQ93 ROM93 RYI93 SIE93 SSA93 TBW93 TLS93 TVO93 UFK93 UPG93 UZC93 VIY93 VSU93 WCQ93 WMM93 O93 AA65624 AA131160 AA196696 AA262232 AA327768 AA393304 AA458840 AA524376 AA589912 AA655448 AA720984 AA786520 AA852056 AA917592 AA983128">
      <formula1>kind_of_cons</formula1>
    </dataValidation>
    <dataValidation type="textLength" operator="lessThanOrEqual" allowBlank="1" showInputMessage="1" showErrorMessage="1" errorTitle="Ошибка" error="Допускается ввод не более 900 символов!" sqref="WWO983123:WWO983129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619:AN65625 KC65619:KC65625 TY65619:TY65625 ADU65619:ADU65625 ANQ65619:ANQ65625 AXM65619:AXM65625 BHI65619:BHI65625 BRE65619:BRE65625 CBA65619:CBA65625 CKW65619:CKW65625 CUS65619:CUS65625 DEO65619:DEO65625 DOK65619:DOK65625 DYG65619:DYG65625 EIC65619:EIC65625 ERY65619:ERY65625 FBU65619:FBU65625 FLQ65619:FLQ65625 FVM65619:FVM65625 GFI65619:GFI65625 GPE65619:GPE65625 GZA65619:GZA65625 HIW65619:HIW65625 HSS65619:HSS65625 ICO65619:ICO65625 IMK65619:IMK65625 IWG65619:IWG65625 JGC65619:JGC65625 JPY65619:JPY65625 JZU65619:JZU65625 KJQ65619:KJQ65625 KTM65619:KTM65625 LDI65619:LDI65625 LNE65619:LNE65625 LXA65619:LXA65625 MGW65619:MGW65625 MQS65619:MQS65625 NAO65619:NAO65625 NKK65619:NKK65625 NUG65619:NUG65625 OEC65619:OEC65625 ONY65619:ONY65625 OXU65619:OXU65625 PHQ65619:PHQ65625 PRM65619:PRM65625 QBI65619:QBI65625 QLE65619:QLE65625 QVA65619:QVA65625 REW65619:REW65625 ROS65619:ROS65625 RYO65619:RYO65625 SIK65619:SIK65625 SSG65619:SSG65625 TCC65619:TCC65625 TLY65619:TLY65625 TVU65619:TVU65625 UFQ65619:UFQ65625 UPM65619:UPM65625 UZI65619:UZI65625 VJE65619:VJE65625 VTA65619:VTA65625 WCW65619:WCW65625 WMS65619:WMS65625 WWO65619:WWO65625 AN131155:AN131161 KC131155:KC131161 TY131155:TY131161 ADU131155:ADU131161 ANQ131155:ANQ131161 AXM131155:AXM131161 BHI131155:BHI131161 BRE131155:BRE131161 CBA131155:CBA131161 CKW131155:CKW131161 CUS131155:CUS131161 DEO131155:DEO131161 DOK131155:DOK131161 DYG131155:DYG131161 EIC131155:EIC131161 ERY131155:ERY131161 FBU131155:FBU131161 FLQ131155:FLQ131161 FVM131155:FVM131161 GFI131155:GFI131161 GPE131155:GPE131161 GZA131155:GZA131161 HIW131155:HIW131161 HSS131155:HSS131161 ICO131155:ICO131161 IMK131155:IMK131161 IWG131155:IWG131161 JGC131155:JGC131161 JPY131155:JPY131161 JZU131155:JZU131161 KJQ131155:KJQ131161 KTM131155:KTM131161 LDI131155:LDI131161 LNE131155:LNE131161 LXA131155:LXA131161 MGW131155:MGW131161 MQS131155:MQS131161 NAO131155:NAO131161 NKK131155:NKK131161 NUG131155:NUG131161 OEC131155:OEC131161 ONY131155:ONY131161 OXU131155:OXU131161 PHQ131155:PHQ131161 PRM131155:PRM131161 QBI131155:QBI131161 QLE131155:QLE131161 QVA131155:QVA131161 REW131155:REW131161 ROS131155:ROS131161 RYO131155:RYO131161 SIK131155:SIK131161 SSG131155:SSG131161 TCC131155:TCC131161 TLY131155:TLY131161 TVU131155:TVU131161 UFQ131155:UFQ131161 UPM131155:UPM131161 UZI131155:UZI131161 VJE131155:VJE131161 VTA131155:VTA131161 WCW131155:WCW131161 WMS131155:WMS131161 WWO131155:WWO131161 AN196691:AN196697 KC196691:KC196697 TY196691:TY196697 ADU196691:ADU196697 ANQ196691:ANQ196697 AXM196691:AXM196697 BHI196691:BHI196697 BRE196691:BRE196697 CBA196691:CBA196697 CKW196691:CKW196697 CUS196691:CUS196697 DEO196691:DEO196697 DOK196691:DOK196697 DYG196691:DYG196697 EIC196691:EIC196697 ERY196691:ERY196697 FBU196691:FBU196697 FLQ196691:FLQ196697 FVM196691:FVM196697 GFI196691:GFI196697 GPE196691:GPE196697 GZA196691:GZA196697 HIW196691:HIW196697 HSS196691:HSS196697 ICO196691:ICO196697 IMK196691:IMK196697 IWG196691:IWG196697 JGC196691:JGC196697 JPY196691:JPY196697 JZU196691:JZU196697 KJQ196691:KJQ196697 KTM196691:KTM196697 LDI196691:LDI196697 LNE196691:LNE196697 LXA196691:LXA196697 MGW196691:MGW196697 MQS196691:MQS196697 NAO196691:NAO196697 NKK196691:NKK196697 NUG196691:NUG196697 OEC196691:OEC196697 ONY196691:ONY196697 OXU196691:OXU196697 PHQ196691:PHQ196697 PRM196691:PRM196697 QBI196691:QBI196697 QLE196691:QLE196697 QVA196691:QVA196697 REW196691:REW196697 ROS196691:ROS196697 RYO196691:RYO196697 SIK196691:SIK196697 SSG196691:SSG196697 TCC196691:TCC196697 TLY196691:TLY196697 TVU196691:TVU196697 UFQ196691:UFQ196697 UPM196691:UPM196697 UZI196691:UZI196697 VJE196691:VJE196697 VTA196691:VTA196697 WCW196691:WCW196697 WMS196691:WMS196697 WWO196691:WWO196697 AN262227:AN262233 KC262227:KC262233 TY262227:TY262233 ADU262227:ADU262233 ANQ262227:ANQ262233 AXM262227:AXM262233 BHI262227:BHI262233 BRE262227:BRE262233 CBA262227:CBA262233 CKW262227:CKW262233 CUS262227:CUS262233 DEO262227:DEO262233 DOK262227:DOK262233 DYG262227:DYG262233 EIC262227:EIC262233 ERY262227:ERY262233 FBU262227:FBU262233 FLQ262227:FLQ262233 FVM262227:FVM262233 GFI262227:GFI262233 GPE262227:GPE262233 GZA262227:GZA262233 HIW262227:HIW262233 HSS262227:HSS262233 ICO262227:ICO262233 IMK262227:IMK262233 IWG262227:IWG262233 JGC262227:JGC262233 JPY262227:JPY262233 JZU262227:JZU262233 KJQ262227:KJQ262233 KTM262227:KTM262233 LDI262227:LDI262233 LNE262227:LNE262233 LXA262227:LXA262233 MGW262227:MGW262233 MQS262227:MQS262233 NAO262227:NAO262233 NKK262227:NKK262233 NUG262227:NUG262233 OEC262227:OEC262233 ONY262227:ONY262233 OXU262227:OXU262233 PHQ262227:PHQ262233 PRM262227:PRM262233 QBI262227:QBI262233 QLE262227:QLE262233 QVA262227:QVA262233 REW262227:REW262233 ROS262227:ROS262233 RYO262227:RYO262233 SIK262227:SIK262233 SSG262227:SSG262233 TCC262227:TCC262233 TLY262227:TLY262233 TVU262227:TVU262233 UFQ262227:UFQ262233 UPM262227:UPM262233 UZI262227:UZI262233 VJE262227:VJE262233 VTA262227:VTA262233 WCW262227:WCW262233 WMS262227:WMS262233 WWO262227:WWO262233 AN327763:AN327769 KC327763:KC327769 TY327763:TY327769 ADU327763:ADU327769 ANQ327763:ANQ327769 AXM327763:AXM327769 BHI327763:BHI327769 BRE327763:BRE327769 CBA327763:CBA327769 CKW327763:CKW327769 CUS327763:CUS327769 DEO327763:DEO327769 DOK327763:DOK327769 DYG327763:DYG327769 EIC327763:EIC327769 ERY327763:ERY327769 FBU327763:FBU327769 FLQ327763:FLQ327769 FVM327763:FVM327769 GFI327763:GFI327769 GPE327763:GPE327769 GZA327763:GZA327769 HIW327763:HIW327769 HSS327763:HSS327769 ICO327763:ICO327769 IMK327763:IMK327769 IWG327763:IWG327769 JGC327763:JGC327769 JPY327763:JPY327769 JZU327763:JZU327769 KJQ327763:KJQ327769 KTM327763:KTM327769 LDI327763:LDI327769 LNE327763:LNE327769 LXA327763:LXA327769 MGW327763:MGW327769 MQS327763:MQS327769 NAO327763:NAO327769 NKK327763:NKK327769 NUG327763:NUG327769 OEC327763:OEC327769 ONY327763:ONY327769 OXU327763:OXU327769 PHQ327763:PHQ327769 PRM327763:PRM327769 QBI327763:QBI327769 QLE327763:QLE327769 QVA327763:QVA327769 REW327763:REW327769 ROS327763:ROS327769 RYO327763:RYO327769 SIK327763:SIK327769 SSG327763:SSG327769 TCC327763:TCC327769 TLY327763:TLY327769 TVU327763:TVU327769 UFQ327763:UFQ327769 UPM327763:UPM327769 UZI327763:UZI327769 VJE327763:VJE327769 VTA327763:VTA327769 WCW327763:WCW327769 WMS327763:WMS327769 WWO327763:WWO327769 AN393299:AN393305 KC393299:KC393305 TY393299:TY393305 ADU393299:ADU393305 ANQ393299:ANQ393305 AXM393299:AXM393305 BHI393299:BHI393305 BRE393299:BRE393305 CBA393299:CBA393305 CKW393299:CKW393305 CUS393299:CUS393305 DEO393299:DEO393305 DOK393299:DOK393305 DYG393299:DYG393305 EIC393299:EIC393305 ERY393299:ERY393305 FBU393299:FBU393305 FLQ393299:FLQ393305 FVM393299:FVM393305 GFI393299:GFI393305 GPE393299:GPE393305 GZA393299:GZA393305 HIW393299:HIW393305 HSS393299:HSS393305 ICO393299:ICO393305 IMK393299:IMK393305 IWG393299:IWG393305 JGC393299:JGC393305 JPY393299:JPY393305 JZU393299:JZU393305 KJQ393299:KJQ393305 KTM393299:KTM393305 LDI393299:LDI393305 LNE393299:LNE393305 LXA393299:LXA393305 MGW393299:MGW393305 MQS393299:MQS393305 NAO393299:NAO393305 NKK393299:NKK393305 NUG393299:NUG393305 OEC393299:OEC393305 ONY393299:ONY393305 OXU393299:OXU393305 PHQ393299:PHQ393305 PRM393299:PRM393305 QBI393299:QBI393305 QLE393299:QLE393305 QVA393299:QVA393305 REW393299:REW393305 ROS393299:ROS393305 RYO393299:RYO393305 SIK393299:SIK393305 SSG393299:SSG393305 TCC393299:TCC393305 TLY393299:TLY393305 TVU393299:TVU393305 UFQ393299:UFQ393305 UPM393299:UPM393305 UZI393299:UZI393305 VJE393299:VJE393305 VTA393299:VTA393305 WCW393299:WCW393305 WMS393299:WMS393305 WWO393299:WWO393305 AN458835:AN458841 KC458835:KC458841 TY458835:TY458841 ADU458835:ADU458841 ANQ458835:ANQ458841 AXM458835:AXM458841 BHI458835:BHI458841 BRE458835:BRE458841 CBA458835:CBA458841 CKW458835:CKW458841 CUS458835:CUS458841 DEO458835:DEO458841 DOK458835:DOK458841 DYG458835:DYG458841 EIC458835:EIC458841 ERY458835:ERY458841 FBU458835:FBU458841 FLQ458835:FLQ458841 FVM458835:FVM458841 GFI458835:GFI458841 GPE458835:GPE458841 GZA458835:GZA458841 HIW458835:HIW458841 HSS458835:HSS458841 ICO458835:ICO458841 IMK458835:IMK458841 IWG458835:IWG458841 JGC458835:JGC458841 JPY458835:JPY458841 JZU458835:JZU458841 KJQ458835:KJQ458841 KTM458835:KTM458841 LDI458835:LDI458841 LNE458835:LNE458841 LXA458835:LXA458841 MGW458835:MGW458841 MQS458835:MQS458841 NAO458835:NAO458841 NKK458835:NKK458841 NUG458835:NUG458841 OEC458835:OEC458841 ONY458835:ONY458841 OXU458835:OXU458841 PHQ458835:PHQ458841 PRM458835:PRM458841 QBI458835:QBI458841 QLE458835:QLE458841 QVA458835:QVA458841 REW458835:REW458841 ROS458835:ROS458841 RYO458835:RYO458841 SIK458835:SIK458841 SSG458835:SSG458841 TCC458835:TCC458841 TLY458835:TLY458841 TVU458835:TVU458841 UFQ458835:UFQ458841 UPM458835:UPM458841 UZI458835:UZI458841 VJE458835:VJE458841 VTA458835:VTA458841 WCW458835:WCW458841 WMS458835:WMS458841 WWO458835:WWO458841 AN524371:AN524377 KC524371:KC524377 TY524371:TY524377 ADU524371:ADU524377 ANQ524371:ANQ524377 AXM524371:AXM524377 BHI524371:BHI524377 BRE524371:BRE524377 CBA524371:CBA524377 CKW524371:CKW524377 CUS524371:CUS524377 DEO524371:DEO524377 DOK524371:DOK524377 DYG524371:DYG524377 EIC524371:EIC524377 ERY524371:ERY524377 FBU524371:FBU524377 FLQ524371:FLQ524377 FVM524371:FVM524377 GFI524371:GFI524377 GPE524371:GPE524377 GZA524371:GZA524377 HIW524371:HIW524377 HSS524371:HSS524377 ICO524371:ICO524377 IMK524371:IMK524377 IWG524371:IWG524377 JGC524371:JGC524377 JPY524371:JPY524377 JZU524371:JZU524377 KJQ524371:KJQ524377 KTM524371:KTM524377 LDI524371:LDI524377 LNE524371:LNE524377 LXA524371:LXA524377 MGW524371:MGW524377 MQS524371:MQS524377 NAO524371:NAO524377 NKK524371:NKK524377 NUG524371:NUG524377 OEC524371:OEC524377 ONY524371:ONY524377 OXU524371:OXU524377 PHQ524371:PHQ524377 PRM524371:PRM524377 QBI524371:QBI524377 QLE524371:QLE524377 QVA524371:QVA524377 REW524371:REW524377 ROS524371:ROS524377 RYO524371:RYO524377 SIK524371:SIK524377 SSG524371:SSG524377 TCC524371:TCC524377 TLY524371:TLY524377 TVU524371:TVU524377 UFQ524371:UFQ524377 UPM524371:UPM524377 UZI524371:UZI524377 VJE524371:VJE524377 VTA524371:VTA524377 WCW524371:WCW524377 WMS524371:WMS524377 WWO524371:WWO524377 AN589907:AN589913 KC589907:KC589913 TY589907:TY589913 ADU589907:ADU589913 ANQ589907:ANQ589913 AXM589907:AXM589913 BHI589907:BHI589913 BRE589907:BRE589913 CBA589907:CBA589913 CKW589907:CKW589913 CUS589907:CUS589913 DEO589907:DEO589913 DOK589907:DOK589913 DYG589907:DYG589913 EIC589907:EIC589913 ERY589907:ERY589913 FBU589907:FBU589913 FLQ589907:FLQ589913 FVM589907:FVM589913 GFI589907:GFI589913 GPE589907:GPE589913 GZA589907:GZA589913 HIW589907:HIW589913 HSS589907:HSS589913 ICO589907:ICO589913 IMK589907:IMK589913 IWG589907:IWG589913 JGC589907:JGC589913 JPY589907:JPY589913 JZU589907:JZU589913 KJQ589907:KJQ589913 KTM589907:KTM589913 LDI589907:LDI589913 LNE589907:LNE589913 LXA589907:LXA589913 MGW589907:MGW589913 MQS589907:MQS589913 NAO589907:NAO589913 NKK589907:NKK589913 NUG589907:NUG589913 OEC589907:OEC589913 ONY589907:ONY589913 OXU589907:OXU589913 PHQ589907:PHQ589913 PRM589907:PRM589913 QBI589907:QBI589913 QLE589907:QLE589913 QVA589907:QVA589913 REW589907:REW589913 ROS589907:ROS589913 RYO589907:RYO589913 SIK589907:SIK589913 SSG589907:SSG589913 TCC589907:TCC589913 TLY589907:TLY589913 TVU589907:TVU589913 UFQ589907:UFQ589913 UPM589907:UPM589913 UZI589907:UZI589913 VJE589907:VJE589913 VTA589907:VTA589913 WCW589907:WCW589913 WMS589907:WMS589913 WWO589907:WWO589913 AN655443:AN655449 KC655443:KC655449 TY655443:TY655449 ADU655443:ADU655449 ANQ655443:ANQ655449 AXM655443:AXM655449 BHI655443:BHI655449 BRE655443:BRE655449 CBA655443:CBA655449 CKW655443:CKW655449 CUS655443:CUS655449 DEO655443:DEO655449 DOK655443:DOK655449 DYG655443:DYG655449 EIC655443:EIC655449 ERY655443:ERY655449 FBU655443:FBU655449 FLQ655443:FLQ655449 FVM655443:FVM655449 GFI655443:GFI655449 GPE655443:GPE655449 GZA655443:GZA655449 HIW655443:HIW655449 HSS655443:HSS655449 ICO655443:ICO655449 IMK655443:IMK655449 IWG655443:IWG655449 JGC655443:JGC655449 JPY655443:JPY655449 JZU655443:JZU655449 KJQ655443:KJQ655449 KTM655443:KTM655449 LDI655443:LDI655449 LNE655443:LNE655449 LXA655443:LXA655449 MGW655443:MGW655449 MQS655443:MQS655449 NAO655443:NAO655449 NKK655443:NKK655449 NUG655443:NUG655449 OEC655443:OEC655449 ONY655443:ONY655449 OXU655443:OXU655449 PHQ655443:PHQ655449 PRM655443:PRM655449 QBI655443:QBI655449 QLE655443:QLE655449 QVA655443:QVA655449 REW655443:REW655449 ROS655443:ROS655449 RYO655443:RYO655449 SIK655443:SIK655449 SSG655443:SSG655449 TCC655443:TCC655449 TLY655443:TLY655449 TVU655443:TVU655449 UFQ655443:UFQ655449 UPM655443:UPM655449 UZI655443:UZI655449 VJE655443:VJE655449 VTA655443:VTA655449 WCW655443:WCW655449 WMS655443:WMS655449 WWO655443:WWO655449 AN720979:AN720985 KC720979:KC720985 TY720979:TY720985 ADU720979:ADU720985 ANQ720979:ANQ720985 AXM720979:AXM720985 BHI720979:BHI720985 BRE720979:BRE720985 CBA720979:CBA720985 CKW720979:CKW720985 CUS720979:CUS720985 DEO720979:DEO720985 DOK720979:DOK720985 DYG720979:DYG720985 EIC720979:EIC720985 ERY720979:ERY720985 FBU720979:FBU720985 FLQ720979:FLQ720985 FVM720979:FVM720985 GFI720979:GFI720985 GPE720979:GPE720985 GZA720979:GZA720985 HIW720979:HIW720985 HSS720979:HSS720985 ICO720979:ICO720985 IMK720979:IMK720985 IWG720979:IWG720985 JGC720979:JGC720985 JPY720979:JPY720985 JZU720979:JZU720985 KJQ720979:KJQ720985 KTM720979:KTM720985 LDI720979:LDI720985 LNE720979:LNE720985 LXA720979:LXA720985 MGW720979:MGW720985 MQS720979:MQS720985 NAO720979:NAO720985 NKK720979:NKK720985 NUG720979:NUG720985 OEC720979:OEC720985 ONY720979:ONY720985 OXU720979:OXU720985 PHQ720979:PHQ720985 PRM720979:PRM720985 QBI720979:QBI720985 QLE720979:QLE720985 QVA720979:QVA720985 REW720979:REW720985 ROS720979:ROS720985 RYO720979:RYO720985 SIK720979:SIK720985 SSG720979:SSG720985 TCC720979:TCC720985 TLY720979:TLY720985 TVU720979:TVU720985 UFQ720979:UFQ720985 UPM720979:UPM720985 UZI720979:UZI720985 VJE720979:VJE720985 VTA720979:VTA720985 WCW720979:WCW720985 WMS720979:WMS720985 WWO720979:WWO720985 AN786515:AN786521 KC786515:KC786521 TY786515:TY786521 ADU786515:ADU786521 ANQ786515:ANQ786521 AXM786515:AXM786521 BHI786515:BHI786521 BRE786515:BRE786521 CBA786515:CBA786521 CKW786515:CKW786521 CUS786515:CUS786521 DEO786515:DEO786521 DOK786515:DOK786521 DYG786515:DYG786521 EIC786515:EIC786521 ERY786515:ERY786521 FBU786515:FBU786521 FLQ786515:FLQ786521 FVM786515:FVM786521 GFI786515:GFI786521 GPE786515:GPE786521 GZA786515:GZA786521 HIW786515:HIW786521 HSS786515:HSS786521 ICO786515:ICO786521 IMK786515:IMK786521 IWG786515:IWG786521 JGC786515:JGC786521 JPY786515:JPY786521 JZU786515:JZU786521 KJQ786515:KJQ786521 KTM786515:KTM786521 LDI786515:LDI786521 LNE786515:LNE786521 LXA786515:LXA786521 MGW786515:MGW786521 MQS786515:MQS786521 NAO786515:NAO786521 NKK786515:NKK786521 NUG786515:NUG786521 OEC786515:OEC786521 ONY786515:ONY786521 OXU786515:OXU786521 PHQ786515:PHQ786521 PRM786515:PRM786521 QBI786515:QBI786521 QLE786515:QLE786521 QVA786515:QVA786521 REW786515:REW786521 ROS786515:ROS786521 RYO786515:RYO786521 SIK786515:SIK786521 SSG786515:SSG786521 TCC786515:TCC786521 TLY786515:TLY786521 TVU786515:TVU786521 UFQ786515:UFQ786521 UPM786515:UPM786521 UZI786515:UZI786521 VJE786515:VJE786521 VTA786515:VTA786521 WCW786515:WCW786521 WMS786515:WMS786521 WWO786515:WWO786521 AN852051:AN852057 KC852051:KC852057 TY852051:TY852057 ADU852051:ADU852057 ANQ852051:ANQ852057 AXM852051:AXM852057 BHI852051:BHI852057 BRE852051:BRE852057 CBA852051:CBA852057 CKW852051:CKW852057 CUS852051:CUS852057 DEO852051:DEO852057 DOK852051:DOK852057 DYG852051:DYG852057 EIC852051:EIC852057 ERY852051:ERY852057 FBU852051:FBU852057 FLQ852051:FLQ852057 FVM852051:FVM852057 GFI852051:GFI852057 GPE852051:GPE852057 GZA852051:GZA852057 HIW852051:HIW852057 HSS852051:HSS852057 ICO852051:ICO852057 IMK852051:IMK852057 IWG852051:IWG852057 JGC852051:JGC852057 JPY852051:JPY852057 JZU852051:JZU852057 KJQ852051:KJQ852057 KTM852051:KTM852057 LDI852051:LDI852057 LNE852051:LNE852057 LXA852051:LXA852057 MGW852051:MGW852057 MQS852051:MQS852057 NAO852051:NAO852057 NKK852051:NKK852057 NUG852051:NUG852057 OEC852051:OEC852057 ONY852051:ONY852057 OXU852051:OXU852057 PHQ852051:PHQ852057 PRM852051:PRM852057 QBI852051:QBI852057 QLE852051:QLE852057 QVA852051:QVA852057 REW852051:REW852057 ROS852051:ROS852057 RYO852051:RYO852057 SIK852051:SIK852057 SSG852051:SSG852057 TCC852051:TCC852057 TLY852051:TLY852057 TVU852051:TVU852057 UFQ852051:UFQ852057 UPM852051:UPM852057 UZI852051:UZI852057 VJE852051:VJE852057 VTA852051:VTA852057 WCW852051:WCW852057 WMS852051:WMS852057 WWO852051:WWO852057 AN917587:AN917593 KC917587:KC917593 TY917587:TY917593 ADU917587:ADU917593 ANQ917587:ANQ917593 AXM917587:AXM917593 BHI917587:BHI917593 BRE917587:BRE917593 CBA917587:CBA917593 CKW917587:CKW917593 CUS917587:CUS917593 DEO917587:DEO917593 DOK917587:DOK917593 DYG917587:DYG917593 EIC917587:EIC917593 ERY917587:ERY917593 FBU917587:FBU917593 FLQ917587:FLQ917593 FVM917587:FVM917593 GFI917587:GFI917593 GPE917587:GPE917593 GZA917587:GZA917593 HIW917587:HIW917593 HSS917587:HSS917593 ICO917587:ICO917593 IMK917587:IMK917593 IWG917587:IWG917593 JGC917587:JGC917593 JPY917587:JPY917593 JZU917587:JZU917593 KJQ917587:KJQ917593 KTM917587:KTM917593 LDI917587:LDI917593 LNE917587:LNE917593 LXA917587:LXA917593 MGW917587:MGW917593 MQS917587:MQS917593 NAO917587:NAO917593 NKK917587:NKK917593 NUG917587:NUG917593 OEC917587:OEC917593 ONY917587:ONY917593 OXU917587:OXU917593 PHQ917587:PHQ917593 PRM917587:PRM917593 QBI917587:QBI917593 QLE917587:QLE917593 QVA917587:QVA917593 REW917587:REW917593 ROS917587:ROS917593 RYO917587:RYO917593 SIK917587:SIK917593 SSG917587:SSG917593 TCC917587:TCC917593 TLY917587:TLY917593 TVU917587:TVU917593 UFQ917587:UFQ917593 UPM917587:UPM917593 UZI917587:UZI917593 VJE917587:VJE917593 VTA917587:VTA917593 WCW917587:WCW917593 WMS917587:WMS917593 WWO917587:WWO917593 AN983123:AN983129 KC983123:KC983129 TY983123:TY983129 ADU983123:ADU983129 ANQ983123:ANQ983129 AXM983123:AXM983129 BHI983123:BHI983129 BRE983123:BRE983129 CBA983123:CBA983129 CKW983123:CKW983129 CUS983123:CUS983129 DEO983123:DEO983129 DOK983123:DOK983129 DYG983123:DYG983129 EIC983123:EIC983129 ERY983123:ERY983129 FBU983123:FBU983129 FLQ983123:FLQ983129 FVM983123:FVM983129 GFI983123:GFI983129 GPE983123:GPE983129 GZA983123:GZA983129 HIW983123:HIW983129 HSS983123:HSS983129 ICO983123:ICO983129 IMK983123:IMK983129 IWG983123:IWG983129 JGC983123:JGC983129 JPY983123:JPY983129 JZU983123:JZU983129 KJQ983123:KJQ983129 KTM983123:KTM983129 LDI983123:LDI983129 LNE983123:LNE983129 LXA983123:LXA983129 MGW983123:MGW983129 MQS983123:MQS983129 NAO983123:NAO983129 NKK983123:NKK983129 NUG983123:NUG983129 OEC983123:OEC983129 ONY983123:ONY983129 OXU983123:OXU983129 PHQ983123:PHQ983129 PRM983123:PRM983129 QBI983123:QBI983129 QLE983123:QLE983129 QVA983123:QVA983129 REW983123:REW983129 ROS983123:ROS983129 RYO983123:RYO983129 SIK983123:SIK983129 SSG983123:SSG983129 TCC983123:TCC983129 TLY983123:TLY983129 TVU983123:TVU983129 UFQ983123:UFQ983129 UPM983123:UPM983129 UZI983123:UZI983129 VJE983123:VJE983129 VTA983123:VTA983129 WCW983123:WCW983129 WMS983123:WMS983129 WWV30:WWV34 KJ30:KJ34 UF30:UF34 AEB30:AEB34 ANX30:ANX34 AXT30:AXT34 BHP30:BHP34 BRL30:BRL34 CBH30:CBH34 CLD30:CLD34 CUZ30:CUZ34 DEV30:DEV34 DOR30:DOR34 DYN30:DYN34 EIJ30:EIJ34 ESF30:ESF34 FCB30:FCB34 FLX30:FLX34 FVT30:FVT34 GFP30:GFP34 GPL30:GPL34 GZH30:GZH34 HJD30:HJD34 HSZ30:HSZ34 ICV30:ICV34 IMR30:IMR34 IWN30:IWN34 JGJ30:JGJ34 JQF30:JQF34 KAB30:KAB34 KJX30:KJX34 KTT30:KTT34 LDP30:LDP34 LNL30:LNL34 LXH30:LXH34 MHD30:MHD34 MQZ30:MQZ34 NAV30:NAV34 NKR30:NKR34 NUN30:NUN34 OEJ30:OEJ34 OOF30:OOF34 OYB30:OYB34 PHX30:PHX34 PRT30:PRT34 QBP30:QBP34 QLL30:QLL34 QVH30:QVH34 RFD30:RFD34 ROZ30:ROZ34 RYV30:RYV34 SIR30:SIR34 SSN30:SSN34 TCJ30:TCJ34 TMF30:TMF34 TWB30:TWB34 UFX30:UFX34 UPT30:UPT34 UZP30:UZP34 VJL30:VJL34 VTH30:VTH34 WDD30:WDD34 WMZ30:WMZ34 WWV40:WWV44 KJ40:KJ44 UF40:UF44 AEB40:AEB44 ANX40:ANX44 AXT40:AXT44 BHP40:BHP44 BRL40:BRL44 CBH40:CBH44 CLD40:CLD44 CUZ40:CUZ44 DEV40:DEV44 DOR40:DOR44 DYN40:DYN44 EIJ40:EIJ44 ESF40:ESF44 FCB40:FCB44 FLX40:FLX44 FVT40:FVT44 GFP40:GFP44 GPL40:GPL44 GZH40:GZH44 HJD40:HJD44 HSZ40:HSZ44 ICV40:ICV44 IMR40:IMR44 IWN40:IWN44 JGJ40:JGJ44 JQF40:JQF44 KAB40:KAB44 KJX40:KJX44 KTT40:KTT44 LDP40:LDP44 LNL40:LNL44 LXH40:LXH44 MHD40:MHD44 MQZ40:MQZ44 NAV40:NAV44 NKR40:NKR44 NUN40:NUN44 OEJ40:OEJ44 OOF40:OOF44 OYB40:OYB44 PHX40:PHX44 PRT40:PRT44 QBP40:QBP44 QLL40:QLL44 QVH40:QVH44 RFD40:RFD44 ROZ40:ROZ44 RYV40:RYV44 SIR40:SIR44 SSN40:SSN44 TCJ40:TCJ44 TMF40:TMF44 TWB40:TWB44 UFX40:UFX44 UPT40:UPT44 UZP40:UZP44 VJL40:VJL44 VTH40:VTH44 WDD40:WDD44 WMZ40:WMZ44 WWV50:WWV54 KJ50:KJ54 UF50:UF54 AEB50:AEB54 ANX50:ANX54 AXT50:AXT54 BHP50:BHP54 BRL50:BRL54 CBH50:CBH54 CLD50:CLD54 CUZ50:CUZ54 DEV50:DEV54 DOR50:DOR54 DYN50:DYN54 EIJ50:EIJ54 ESF50:ESF54 FCB50:FCB54 FLX50:FLX54 FVT50:FVT54 GFP50:GFP54 GPL50:GPL54 GZH50:GZH54 HJD50:HJD54 HSZ50:HSZ54 ICV50:ICV54 IMR50:IMR54 IWN50:IWN54 JGJ50:JGJ54 JQF50:JQF54 KAB50:KAB54 KJX50:KJX54 KTT50:KTT54 LDP50:LDP54 LNL50:LNL54 LXH50:LXH54 MHD50:MHD54 MQZ50:MQZ54 NAV50:NAV54 NKR50:NKR54 NUN50:NUN54 OEJ50:OEJ54 OOF50:OOF54 OYB50:OYB54 PHX50:PHX54 PRT50:PRT54 QBP50:QBP54 QLL50:QLL54 QVH50:QVH54 RFD50:RFD54 ROZ50:ROZ54 RYV50:RYV54 SIR50:SIR54 SSN50:SSN54 TCJ50:TCJ54 TMF50:TMF54 TWB50:TWB54 UFX50:UFX54 UPT50:UPT54 UZP50:UZP54 VJL50:VJL54 VTH50:VTH54 WDD50:WDD54 WMZ50:WMZ54 WWV60:WWV64 KJ60:KJ64 UF60:UF64 AEB60:AEB64 ANX60:ANX64 AXT60:AXT64 BHP60:BHP64 BRL60:BRL64 CBH60:CBH64 CLD60:CLD64 CUZ60:CUZ64 DEV60:DEV64 DOR60:DOR64 DYN60:DYN64 EIJ60:EIJ64 ESF60:ESF64 FCB60:FCB64 FLX60:FLX64 FVT60:FVT64 GFP60:GFP64 GPL60:GPL64 GZH60:GZH64 HJD60:HJD64 HSZ60:HSZ64 ICV60:ICV64 IMR60:IMR64 IWN60:IWN64 JGJ60:JGJ64 JQF60:JQF64 KAB60:KAB64 KJX60:KJX64 KTT60:KTT64 LDP60:LDP64 LNL60:LNL64 LXH60:LXH64 MHD60:MHD64 MQZ60:MQZ64 NAV60:NAV64 NKR60:NKR64 NUN60:NUN64 OEJ60:OEJ64 OOF60:OOF64 OYB60:OYB64 PHX60:PHX64 PRT60:PRT64 QBP60:QBP64 QLL60:QLL64 QVH60:QVH64 RFD60:RFD64 ROZ60:ROZ64 RYV60:RYV64 SIR60:SIR64 SSN60:SSN64 TCJ60:TCJ64 TMF60:TMF64 TWB60:TWB64 UFX60:UFX64 UPT60:UPT64 UZP60:UZP64 VJL60:VJL64 VTH60:VTH64 WDD60:WDD64 WMZ60:WMZ64 WWV70:WWV74 KJ70:KJ74 UF70:UF74 AEB70:AEB74 ANX70:ANX74 AXT70:AXT74 BHP70:BHP74 BRL70:BRL74 CBH70:CBH74 CLD70:CLD74 CUZ70:CUZ74 DEV70:DEV74 DOR70:DOR74 DYN70:DYN74 EIJ70:EIJ74 ESF70:ESF74 FCB70:FCB74 FLX70:FLX74 FVT70:FVT74 GFP70:GFP74 GPL70:GPL74 GZH70:GZH74 HJD70:HJD74 HSZ70:HSZ74 ICV70:ICV74 IMR70:IMR74 IWN70:IWN74 JGJ70:JGJ74 JQF70:JQF74 KAB70:KAB74 KJX70:KJX74 KTT70:KTT74 LDP70:LDP74 LNL70:LNL74 LXH70:LXH74 MHD70:MHD74 MQZ70:MQZ74 NAV70:NAV74 NKR70:NKR74 NUN70:NUN74 OEJ70:OEJ74 OOF70:OOF74 OYB70:OYB74 PHX70:PHX74 PRT70:PRT74 QBP70:QBP74 QLL70:QLL74 QVH70:QVH74 RFD70:RFD74 ROZ70:ROZ74 RYV70:RYV74 SIR70:SIR74 SSN70:SSN74 TCJ70:TCJ74 TMF70:TMF74 TWB70:TWB74 UFX70:UFX74 UPT70:UPT74 UZP70:UZP74 VJL70:VJL74 VTH70:VTH74 WDD70:WDD74 WMZ70:WMZ74 WWV80:WWV84 KJ80:KJ84 UF80:UF84 AEB80:AEB84 ANX80:ANX84 AXT80:AXT84 BHP80:BHP84 BRL80:BRL84 CBH80:CBH84 CLD80:CLD84 CUZ80:CUZ84 DEV80:DEV84 DOR80:DOR84 DYN80:DYN84 EIJ80:EIJ84 ESF80:ESF84 FCB80:FCB84 FLX80:FLX84 FVT80:FVT84 GFP80:GFP84 GPL80:GPL84 GZH80:GZH84 HJD80:HJD84 HSZ80:HSZ84 ICV80:ICV84 IMR80:IMR84 IWN80:IWN84 JGJ80:JGJ84 JQF80:JQF84 KAB80:KAB84 KJX80:KJX84 KTT80:KTT84 LDP80:LDP84 LNL80:LNL84 LXH80:LXH84 MHD80:MHD84 MQZ80:MQZ84 NAV80:NAV84 NKR80:NKR84 NUN80:NUN84 OEJ80:OEJ84 OOF80:OOF84 OYB80:OYB84 PHX80:PHX84 PRT80:PRT84 QBP80:QBP84 QLL80:QLL84 QVH80:QVH84 RFD80:RFD84 ROZ80:ROZ84 RYV80:RYV84 SIR80:SIR84 SSN80:SSN84 TCJ80:TCJ84 TMF80:TMF84 TWB80:TWB84 UFX80:UFX84 UPT80:UPT84 UZP80:UZP84 VJL80:VJL84 VTH80:VTH84 WDD80:WDD84 WMZ80:WMZ84 WWV90:WWV94 KJ90:KJ94 UF90:UF94 AEB90:AEB94 ANX90:ANX94 AXT90:AXT94 BHP90:BHP94 BRL90:BRL94 CBH90:CBH94 CLD90:CLD94 CUZ90:CUZ94 DEV90:DEV94 DOR90:DOR94 DYN90:DYN94 EIJ90:EIJ94 ESF90:ESF94 FCB90:FCB94 FLX90:FLX94 FVT90:FVT94 GFP90:GFP94 GPL90:GPL94 GZH90:GZH94 HJD90:HJD94 HSZ90:HSZ94 ICV90:ICV94 IMR90:IMR94 IWN90:IWN94 JGJ90:JGJ94 JQF90:JQF94 KAB90:KAB94 KJX90:KJX94 KTT90:KTT94 LDP90:LDP94 LNL90:LNL94 LXH90:LXH94 MHD90:MHD94 MQZ90:MQZ94 NAV90:NAV94 NKR90:NKR94 NUN90:NUN94 OEJ90:OEJ94 OOF90:OOF94 OYB90:OYB94 PHX90:PHX94 PRT90:PRT94 QBP90:QBP94 QLL90:QLL94 QVH90:QVH94 RFD90:RFD94 ROZ90:ROZ94 RYV90:RYV94 SIR90:SIR94 SSN90:SSN94 TCJ90:TCJ94 TMF90:TMF94 TWB90:TWB94 UFX90:UFX94 UPT90:UPT94 UZP90:UZP94 VJL90:VJL94 VTH90:VTH94 WDD90:WDD94 WMZ90:WMZ94">
      <formula1>900</formula1>
    </dataValidation>
    <dataValidation type="list" allowBlank="1" showInputMessage="1" errorTitle="Ошибка" error="Выберите значение из списка" prompt="Выберите значение из списка" sqref="WVZ983129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625 JN65625 TJ65625 ADF65625 ANB65625 AWX65625 BGT65625 BQP65625 CAL65625 CKH65625 CUD65625 DDZ65625 DNV65625 DXR65625 EHN65625 ERJ65625 FBF65625 FLB65625 FUX65625 GET65625 GOP65625 GYL65625 HIH65625 HSD65625 IBZ65625 ILV65625 IVR65625 JFN65625 JPJ65625 JZF65625 KJB65625 KSX65625 LCT65625 LMP65625 LWL65625 MGH65625 MQD65625 MZZ65625 NJV65625 NTR65625 ODN65625 ONJ65625 OXF65625 PHB65625 PQX65625 QAT65625 QKP65625 QUL65625 REH65625 ROD65625 RXZ65625 SHV65625 SRR65625 TBN65625 TLJ65625 TVF65625 UFB65625 UOX65625 UYT65625 VIP65625 VSL65625 WCH65625 WMD65625 WVZ65625 M131161 JN131161 TJ131161 ADF131161 ANB131161 AWX131161 BGT131161 BQP131161 CAL131161 CKH131161 CUD131161 DDZ131161 DNV131161 DXR131161 EHN131161 ERJ131161 FBF131161 FLB131161 FUX131161 GET131161 GOP131161 GYL131161 HIH131161 HSD131161 IBZ131161 ILV131161 IVR131161 JFN131161 JPJ131161 JZF131161 KJB131161 KSX131161 LCT131161 LMP131161 LWL131161 MGH131161 MQD131161 MZZ131161 NJV131161 NTR131161 ODN131161 ONJ131161 OXF131161 PHB131161 PQX131161 QAT131161 QKP131161 QUL131161 REH131161 ROD131161 RXZ131161 SHV131161 SRR131161 TBN131161 TLJ131161 TVF131161 UFB131161 UOX131161 UYT131161 VIP131161 VSL131161 WCH131161 WMD131161 WVZ131161 M196697 JN196697 TJ196697 ADF196697 ANB196697 AWX196697 BGT196697 BQP196697 CAL196697 CKH196697 CUD196697 DDZ196697 DNV196697 DXR196697 EHN196697 ERJ196697 FBF196697 FLB196697 FUX196697 GET196697 GOP196697 GYL196697 HIH196697 HSD196697 IBZ196697 ILV196697 IVR196697 JFN196697 JPJ196697 JZF196697 KJB196697 KSX196697 LCT196697 LMP196697 LWL196697 MGH196697 MQD196697 MZZ196697 NJV196697 NTR196697 ODN196697 ONJ196697 OXF196697 PHB196697 PQX196697 QAT196697 QKP196697 QUL196697 REH196697 ROD196697 RXZ196697 SHV196697 SRR196697 TBN196697 TLJ196697 TVF196697 UFB196697 UOX196697 UYT196697 VIP196697 VSL196697 WCH196697 WMD196697 WVZ196697 M262233 JN262233 TJ262233 ADF262233 ANB262233 AWX262233 BGT262233 BQP262233 CAL262233 CKH262233 CUD262233 DDZ262233 DNV262233 DXR262233 EHN262233 ERJ262233 FBF262233 FLB262233 FUX262233 GET262233 GOP262233 GYL262233 HIH262233 HSD262233 IBZ262233 ILV262233 IVR262233 JFN262233 JPJ262233 JZF262233 KJB262233 KSX262233 LCT262233 LMP262233 LWL262233 MGH262233 MQD262233 MZZ262233 NJV262233 NTR262233 ODN262233 ONJ262233 OXF262233 PHB262233 PQX262233 QAT262233 QKP262233 QUL262233 REH262233 ROD262233 RXZ262233 SHV262233 SRR262233 TBN262233 TLJ262233 TVF262233 UFB262233 UOX262233 UYT262233 VIP262233 VSL262233 WCH262233 WMD262233 WVZ262233 M327769 JN327769 TJ327769 ADF327769 ANB327769 AWX327769 BGT327769 BQP327769 CAL327769 CKH327769 CUD327769 DDZ327769 DNV327769 DXR327769 EHN327769 ERJ327769 FBF327769 FLB327769 FUX327769 GET327769 GOP327769 GYL327769 HIH327769 HSD327769 IBZ327769 ILV327769 IVR327769 JFN327769 JPJ327769 JZF327769 KJB327769 KSX327769 LCT327769 LMP327769 LWL327769 MGH327769 MQD327769 MZZ327769 NJV327769 NTR327769 ODN327769 ONJ327769 OXF327769 PHB327769 PQX327769 QAT327769 QKP327769 QUL327769 REH327769 ROD327769 RXZ327769 SHV327769 SRR327769 TBN327769 TLJ327769 TVF327769 UFB327769 UOX327769 UYT327769 VIP327769 VSL327769 WCH327769 WMD327769 WVZ327769 M393305 JN393305 TJ393305 ADF393305 ANB393305 AWX393305 BGT393305 BQP393305 CAL393305 CKH393305 CUD393305 DDZ393305 DNV393305 DXR393305 EHN393305 ERJ393305 FBF393305 FLB393305 FUX393305 GET393305 GOP393305 GYL393305 HIH393305 HSD393305 IBZ393305 ILV393305 IVR393305 JFN393305 JPJ393305 JZF393305 KJB393305 KSX393305 LCT393305 LMP393305 LWL393305 MGH393305 MQD393305 MZZ393305 NJV393305 NTR393305 ODN393305 ONJ393305 OXF393305 PHB393305 PQX393305 QAT393305 QKP393305 QUL393305 REH393305 ROD393305 RXZ393305 SHV393305 SRR393305 TBN393305 TLJ393305 TVF393305 UFB393305 UOX393305 UYT393305 VIP393305 VSL393305 WCH393305 WMD393305 WVZ393305 M458841 JN458841 TJ458841 ADF458841 ANB458841 AWX458841 BGT458841 BQP458841 CAL458841 CKH458841 CUD458841 DDZ458841 DNV458841 DXR458841 EHN458841 ERJ458841 FBF458841 FLB458841 FUX458841 GET458841 GOP458841 GYL458841 HIH458841 HSD458841 IBZ458841 ILV458841 IVR458841 JFN458841 JPJ458841 JZF458841 KJB458841 KSX458841 LCT458841 LMP458841 LWL458841 MGH458841 MQD458841 MZZ458841 NJV458841 NTR458841 ODN458841 ONJ458841 OXF458841 PHB458841 PQX458841 QAT458841 QKP458841 QUL458841 REH458841 ROD458841 RXZ458841 SHV458841 SRR458841 TBN458841 TLJ458841 TVF458841 UFB458841 UOX458841 UYT458841 VIP458841 VSL458841 WCH458841 WMD458841 WVZ458841 M524377 JN524377 TJ524377 ADF524377 ANB524377 AWX524377 BGT524377 BQP524377 CAL524377 CKH524377 CUD524377 DDZ524377 DNV524377 DXR524377 EHN524377 ERJ524377 FBF524377 FLB524377 FUX524377 GET524377 GOP524377 GYL524377 HIH524377 HSD524377 IBZ524377 ILV524377 IVR524377 JFN524377 JPJ524377 JZF524377 KJB524377 KSX524377 LCT524377 LMP524377 LWL524377 MGH524377 MQD524377 MZZ524377 NJV524377 NTR524377 ODN524377 ONJ524377 OXF524377 PHB524377 PQX524377 QAT524377 QKP524377 QUL524377 REH524377 ROD524377 RXZ524377 SHV524377 SRR524377 TBN524377 TLJ524377 TVF524377 UFB524377 UOX524377 UYT524377 VIP524377 VSL524377 WCH524377 WMD524377 WVZ524377 M589913 JN589913 TJ589913 ADF589913 ANB589913 AWX589913 BGT589913 BQP589913 CAL589913 CKH589913 CUD589913 DDZ589913 DNV589913 DXR589913 EHN589913 ERJ589913 FBF589913 FLB589913 FUX589913 GET589913 GOP589913 GYL589913 HIH589913 HSD589913 IBZ589913 ILV589913 IVR589913 JFN589913 JPJ589913 JZF589913 KJB589913 KSX589913 LCT589913 LMP589913 LWL589913 MGH589913 MQD589913 MZZ589913 NJV589913 NTR589913 ODN589913 ONJ589913 OXF589913 PHB589913 PQX589913 QAT589913 QKP589913 QUL589913 REH589913 ROD589913 RXZ589913 SHV589913 SRR589913 TBN589913 TLJ589913 TVF589913 UFB589913 UOX589913 UYT589913 VIP589913 VSL589913 WCH589913 WMD589913 WVZ589913 M655449 JN655449 TJ655449 ADF655449 ANB655449 AWX655449 BGT655449 BQP655449 CAL655449 CKH655449 CUD655449 DDZ655449 DNV655449 DXR655449 EHN655449 ERJ655449 FBF655449 FLB655449 FUX655449 GET655449 GOP655449 GYL655449 HIH655449 HSD655449 IBZ655449 ILV655449 IVR655449 JFN655449 JPJ655449 JZF655449 KJB655449 KSX655449 LCT655449 LMP655449 LWL655449 MGH655449 MQD655449 MZZ655449 NJV655449 NTR655449 ODN655449 ONJ655449 OXF655449 PHB655449 PQX655449 QAT655449 QKP655449 QUL655449 REH655449 ROD655449 RXZ655449 SHV655449 SRR655449 TBN655449 TLJ655449 TVF655449 UFB655449 UOX655449 UYT655449 VIP655449 VSL655449 WCH655449 WMD655449 WVZ655449 M720985 JN720985 TJ720985 ADF720985 ANB720985 AWX720985 BGT720985 BQP720985 CAL720985 CKH720985 CUD720985 DDZ720985 DNV720985 DXR720985 EHN720985 ERJ720985 FBF720985 FLB720985 FUX720985 GET720985 GOP720985 GYL720985 HIH720985 HSD720985 IBZ720985 ILV720985 IVR720985 JFN720985 JPJ720985 JZF720985 KJB720985 KSX720985 LCT720985 LMP720985 LWL720985 MGH720985 MQD720985 MZZ720985 NJV720985 NTR720985 ODN720985 ONJ720985 OXF720985 PHB720985 PQX720985 QAT720985 QKP720985 QUL720985 REH720985 ROD720985 RXZ720985 SHV720985 SRR720985 TBN720985 TLJ720985 TVF720985 UFB720985 UOX720985 UYT720985 VIP720985 VSL720985 WCH720985 WMD720985 WVZ720985 M786521 JN786521 TJ786521 ADF786521 ANB786521 AWX786521 BGT786521 BQP786521 CAL786521 CKH786521 CUD786521 DDZ786521 DNV786521 DXR786521 EHN786521 ERJ786521 FBF786521 FLB786521 FUX786521 GET786521 GOP786521 GYL786521 HIH786521 HSD786521 IBZ786521 ILV786521 IVR786521 JFN786521 JPJ786521 JZF786521 KJB786521 KSX786521 LCT786521 LMP786521 LWL786521 MGH786521 MQD786521 MZZ786521 NJV786521 NTR786521 ODN786521 ONJ786521 OXF786521 PHB786521 PQX786521 QAT786521 QKP786521 QUL786521 REH786521 ROD786521 RXZ786521 SHV786521 SRR786521 TBN786521 TLJ786521 TVF786521 UFB786521 UOX786521 UYT786521 VIP786521 VSL786521 WCH786521 WMD786521 WVZ786521 M852057 JN852057 TJ852057 ADF852057 ANB852057 AWX852057 BGT852057 BQP852057 CAL852057 CKH852057 CUD852057 DDZ852057 DNV852057 DXR852057 EHN852057 ERJ852057 FBF852057 FLB852057 FUX852057 GET852057 GOP852057 GYL852057 HIH852057 HSD852057 IBZ852057 ILV852057 IVR852057 JFN852057 JPJ852057 JZF852057 KJB852057 KSX852057 LCT852057 LMP852057 LWL852057 MGH852057 MQD852057 MZZ852057 NJV852057 NTR852057 ODN852057 ONJ852057 OXF852057 PHB852057 PQX852057 QAT852057 QKP852057 QUL852057 REH852057 ROD852057 RXZ852057 SHV852057 SRR852057 TBN852057 TLJ852057 TVF852057 UFB852057 UOX852057 UYT852057 VIP852057 VSL852057 WCH852057 WMD852057 WVZ852057 M917593 JN917593 TJ917593 ADF917593 ANB917593 AWX917593 BGT917593 BQP917593 CAL917593 CKH917593 CUD917593 DDZ917593 DNV917593 DXR917593 EHN917593 ERJ917593 FBF917593 FLB917593 FUX917593 GET917593 GOP917593 GYL917593 HIH917593 HSD917593 IBZ917593 ILV917593 IVR917593 JFN917593 JPJ917593 JZF917593 KJB917593 KSX917593 LCT917593 LMP917593 LWL917593 MGH917593 MQD917593 MZZ917593 NJV917593 NTR917593 ODN917593 ONJ917593 OXF917593 PHB917593 PQX917593 QAT917593 QKP917593 QUL917593 REH917593 ROD917593 RXZ917593 SHV917593 SRR917593 TBN917593 TLJ917593 TVF917593 UFB917593 UOX917593 UYT917593 VIP917593 VSL917593 WCH917593 WMD917593 WVZ917593 M983129 JN983129 TJ983129 ADF983129 ANB983129 AWX983129 BGT983129 BQP983129 CAL983129 CKH983129 CUD983129 DDZ983129 DNV983129 DXR983129 EHN983129 ERJ983129 FBF983129 FLB983129 FUX983129 GET983129 GOP983129 GYL983129 HIH983129 HSD983129 IBZ983129 ILV983129 IVR983129 JFN983129 JPJ983129 JZF983129 KJB983129 KSX983129 LCT983129 LMP983129 LWL983129 MGH983129 MQD983129 MZZ983129 NJV983129 NTR983129 ODN983129 ONJ983129 OXF983129 PHB983129 PQX983129 QAT983129 QKP983129 QUL983129 REH983129 ROD983129 RXZ983129 SHV983129 SRR983129 TBN983129 TLJ983129 TVF983129 UFB983129 UOX983129 UYT983129 VIP983129 VSL983129 WCH983129 WMD983129 WMK34 WWG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44 WWG44 JU44 TQ44 ADM44 ANI44 AXE44 BHA44 BQW44 CAS44 CKO44 CUK44 DEG44 DOC44 DXY44 EHU44 ERQ44 FBM44 FLI44 FVE44 GFA44 GOW44 GYS44 HIO44 HSK44 ICG44 IMC44 IVY44 JFU44 JPQ44 JZM44 KJI44 KTE44 LDA44 LMW44 LWS44 MGO44 MQK44 NAG44 NKC44 NTY44 ODU44 ONQ44 OXM44 PHI44 PRE44 QBA44 QKW44 QUS44 REO44 ROK44 RYG44 SIC44 SRY44 TBU44 TLQ44 TVM44 UFI44 UPE44 UZA44 VIW44 VSS44 WCO44 WMK54 WWG54 JU54 TQ54 ADM54 ANI54 AXE54 BHA54 BQW54 CAS54 CKO54 CUK54 DEG54 DOC54 DXY54 EHU54 ERQ54 FBM54 FLI54 FVE54 GFA54 GOW54 GYS54 HIO54 HSK54 ICG54 IMC54 IVY54 JFU54 JPQ54 JZM54 KJI54 KTE54 LDA54 LMW54 LWS54 MGO54 MQK54 NAG54 NKC54 NTY54 ODU54 ONQ54 OXM54 PHI54 PRE54 QBA54 QKW54 QUS54 REO54 ROK54 RYG54 SIC54 SRY54 TBU54 TLQ54 TVM54 UFI54 UPE54 UZA54 VIW54 VSS54 WCO54 WMK64 WWG64 JU64 TQ64 ADM64 ANI64 AXE64 BHA64 BQW64 CAS64 CKO64 CUK64 DEG64 DOC64 DXY64 EHU64 ERQ64 FBM64 FLI64 FVE64 GFA64 GOW64 GYS64 HIO64 HSK64 ICG64 IMC64 IVY64 JFU64 JPQ64 JZM64 KJI64 KTE64 LDA64 LMW64 LWS64 MGO64 MQK64 NAG64 NKC64 NTY64 ODU64 ONQ64 OXM64 PHI64 PRE64 QBA64 QKW64 QUS64 REO64 ROK64 RYG64 SIC64 SRY64 TBU64 TLQ64 TVM64 UFI64 UPE64 UZA64 VIW64 VSS64 WCO64 WMK74 WWG74 JU74 TQ74 ADM74 ANI74 AXE74 BHA74 BQW74 CAS74 CKO74 CUK74 DEG74 DOC74 DXY74 EHU74 ERQ74 FBM74 FLI74 FVE74 GFA74 GOW74 GYS74 HIO74 HSK74 ICG74 IMC74 IVY74 JFU74 JPQ74 JZM74 KJI74 KTE74 LDA74 LMW74 LWS74 MGO74 MQK74 NAG74 NKC74 NTY74 ODU74 ONQ74 OXM74 PHI74 PRE74 QBA74 QKW74 QUS74 REO74 ROK74 RYG74 SIC74 SRY74 TBU74 TLQ74 TVM74 UFI74 UPE74 UZA74 VIW74 VSS74 WCO74 WMK84 WWG84 JU84 TQ84 ADM84 ANI84 AXE84 BHA84 BQW84 CAS84 CKO84 CUK84 DEG84 DOC84 DXY84 EHU84 ERQ84 FBM84 FLI84 FVE84 GFA84 GOW84 GYS84 HIO84 HSK84 ICG84 IMC84 IVY84 JFU84 JPQ84 JZM84 KJI84 KTE84 LDA84 LMW84 LWS84 MGO84 MQK84 NAG84 NKC84 NTY84 ODU84 ONQ84 OXM84 PHI84 PRE84 QBA84 QKW84 QUS84 REO84 ROK84 RYG84 SIC84 SRY84 TBU84 TLQ84 TVM84 UFI84 UPE84 UZA84 VIW84 VSS84 WCO84 WMK94 WWG94 JU94 TQ94 ADM94 ANI94 AXE94 BHA94 BQW94 CAS94 CKO94 CUK94 DEG94 DOC94 DXY94 EHU94 ERQ94 FBM94 FLI94 FVE94 GFA94 GOW94 GYS94 HIO94 HSK94 ICG94 IMC94 IVY94 JFU94 JPQ94 JZM94 KJI94 KTE94 LDA94 LMW94 LWS94 MGO94 MQK94 NAG94 NKC94 NTY94 ODU94 ONQ94 OXM94 PHI94 PRE94 QBA94 QKW94 QUS94 REO94 ROK94 RYG94 SIC94 SRY94 TBU94 TLQ94 TVM94 UFI94 UPE94 UZA94 VIW94 VSS94 WCO9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W65625:W65626 JX65625:JX65626 TT65625:TT65626 ADP65625:ADP65626 ANL65625:ANL65626 AXH65625:AXH65626 BHD65625:BHD65626 BQZ65625:BQZ65626 CAV65625:CAV65626 CKR65625:CKR65626 CUN65625:CUN65626 DEJ65625:DEJ65626 DOF65625:DOF65626 DYB65625:DYB65626 EHX65625:EHX65626 ERT65625:ERT65626 FBP65625:FBP65626 FLL65625:FLL65626 FVH65625:FVH65626 GFD65625:GFD65626 GOZ65625:GOZ65626 GYV65625:GYV65626 HIR65625:HIR65626 HSN65625:HSN65626 ICJ65625:ICJ65626 IMF65625:IMF65626 IWB65625:IWB65626 JFX65625:JFX65626 JPT65625:JPT65626 JZP65625:JZP65626 KJL65625:KJL65626 KTH65625:KTH65626 LDD65625:LDD65626 LMZ65625:LMZ65626 LWV65625:LWV65626 MGR65625:MGR65626 MQN65625:MQN65626 NAJ65625:NAJ65626 NKF65625:NKF65626 NUB65625:NUB65626 ODX65625:ODX65626 ONT65625:ONT65626 OXP65625:OXP65626 PHL65625:PHL65626 PRH65625:PRH65626 QBD65625:QBD65626 QKZ65625:QKZ65626 QUV65625:QUV65626 RER65625:RER65626 RON65625:RON65626 RYJ65625:RYJ65626 SIF65625:SIF65626 SSB65625:SSB65626 TBX65625:TBX65626 TLT65625:TLT65626 TVP65625:TVP65626 UFL65625:UFL65626 UPH65625:UPH65626 UZD65625:UZD65626 VIZ65625:VIZ65626 VSV65625:VSV65626 WCR65625:WCR65626 WMN65625:WMN65626 WWJ65625:WWJ65626 W131161:W131162 JX131161:JX131162 TT131161:TT131162 ADP131161:ADP131162 ANL131161:ANL131162 AXH131161:AXH131162 BHD131161:BHD131162 BQZ131161:BQZ131162 CAV131161:CAV131162 CKR131161:CKR131162 CUN131161:CUN131162 DEJ131161:DEJ131162 DOF131161:DOF131162 DYB131161:DYB131162 EHX131161:EHX131162 ERT131161:ERT131162 FBP131161:FBP131162 FLL131161:FLL131162 FVH131161:FVH131162 GFD131161:GFD131162 GOZ131161:GOZ131162 GYV131161:GYV131162 HIR131161:HIR131162 HSN131161:HSN131162 ICJ131161:ICJ131162 IMF131161:IMF131162 IWB131161:IWB131162 JFX131161:JFX131162 JPT131161:JPT131162 JZP131161:JZP131162 KJL131161:KJL131162 KTH131161:KTH131162 LDD131161:LDD131162 LMZ131161:LMZ131162 LWV131161:LWV131162 MGR131161:MGR131162 MQN131161:MQN131162 NAJ131161:NAJ131162 NKF131161:NKF131162 NUB131161:NUB131162 ODX131161:ODX131162 ONT131161:ONT131162 OXP131161:OXP131162 PHL131161:PHL131162 PRH131161:PRH131162 QBD131161:QBD131162 QKZ131161:QKZ131162 QUV131161:QUV131162 RER131161:RER131162 RON131161:RON131162 RYJ131161:RYJ131162 SIF131161:SIF131162 SSB131161:SSB131162 TBX131161:TBX131162 TLT131161:TLT131162 TVP131161:TVP131162 UFL131161:UFL131162 UPH131161:UPH131162 UZD131161:UZD131162 VIZ131161:VIZ131162 VSV131161:VSV131162 WCR131161:WCR131162 WMN131161:WMN131162 WWJ131161:WWJ131162 W196697:W196698 JX196697:JX196698 TT196697:TT196698 ADP196697:ADP196698 ANL196697:ANL196698 AXH196697:AXH196698 BHD196697:BHD196698 BQZ196697:BQZ196698 CAV196697:CAV196698 CKR196697:CKR196698 CUN196697:CUN196698 DEJ196697:DEJ196698 DOF196697:DOF196698 DYB196697:DYB196698 EHX196697:EHX196698 ERT196697:ERT196698 FBP196697:FBP196698 FLL196697:FLL196698 FVH196697:FVH196698 GFD196697:GFD196698 GOZ196697:GOZ196698 GYV196697:GYV196698 HIR196697:HIR196698 HSN196697:HSN196698 ICJ196697:ICJ196698 IMF196697:IMF196698 IWB196697:IWB196698 JFX196697:JFX196698 JPT196697:JPT196698 JZP196697:JZP196698 KJL196697:KJL196698 KTH196697:KTH196698 LDD196697:LDD196698 LMZ196697:LMZ196698 LWV196697:LWV196698 MGR196697:MGR196698 MQN196697:MQN196698 NAJ196697:NAJ196698 NKF196697:NKF196698 NUB196697:NUB196698 ODX196697:ODX196698 ONT196697:ONT196698 OXP196697:OXP196698 PHL196697:PHL196698 PRH196697:PRH196698 QBD196697:QBD196698 QKZ196697:QKZ196698 QUV196697:QUV196698 RER196697:RER196698 RON196697:RON196698 RYJ196697:RYJ196698 SIF196697:SIF196698 SSB196697:SSB196698 TBX196697:TBX196698 TLT196697:TLT196698 TVP196697:TVP196698 UFL196697:UFL196698 UPH196697:UPH196698 UZD196697:UZD196698 VIZ196697:VIZ196698 VSV196697:VSV196698 WCR196697:WCR196698 WMN196697:WMN196698 WWJ196697:WWJ196698 W262233:W262234 JX262233:JX262234 TT262233:TT262234 ADP262233:ADP262234 ANL262233:ANL262234 AXH262233:AXH262234 BHD262233:BHD262234 BQZ262233:BQZ262234 CAV262233:CAV262234 CKR262233:CKR262234 CUN262233:CUN262234 DEJ262233:DEJ262234 DOF262233:DOF262234 DYB262233:DYB262234 EHX262233:EHX262234 ERT262233:ERT262234 FBP262233:FBP262234 FLL262233:FLL262234 FVH262233:FVH262234 GFD262233:GFD262234 GOZ262233:GOZ262234 GYV262233:GYV262234 HIR262233:HIR262234 HSN262233:HSN262234 ICJ262233:ICJ262234 IMF262233:IMF262234 IWB262233:IWB262234 JFX262233:JFX262234 JPT262233:JPT262234 JZP262233:JZP262234 KJL262233:KJL262234 KTH262233:KTH262234 LDD262233:LDD262234 LMZ262233:LMZ262234 LWV262233:LWV262234 MGR262233:MGR262234 MQN262233:MQN262234 NAJ262233:NAJ262234 NKF262233:NKF262234 NUB262233:NUB262234 ODX262233:ODX262234 ONT262233:ONT262234 OXP262233:OXP262234 PHL262233:PHL262234 PRH262233:PRH262234 QBD262233:QBD262234 QKZ262233:QKZ262234 QUV262233:QUV262234 RER262233:RER262234 RON262233:RON262234 RYJ262233:RYJ262234 SIF262233:SIF262234 SSB262233:SSB262234 TBX262233:TBX262234 TLT262233:TLT262234 TVP262233:TVP262234 UFL262233:UFL262234 UPH262233:UPH262234 UZD262233:UZD262234 VIZ262233:VIZ262234 VSV262233:VSV262234 WCR262233:WCR262234 WMN262233:WMN262234 WWJ262233:WWJ262234 W327769:W327770 JX327769:JX327770 TT327769:TT327770 ADP327769:ADP327770 ANL327769:ANL327770 AXH327769:AXH327770 BHD327769:BHD327770 BQZ327769:BQZ327770 CAV327769:CAV327770 CKR327769:CKR327770 CUN327769:CUN327770 DEJ327769:DEJ327770 DOF327769:DOF327770 DYB327769:DYB327770 EHX327769:EHX327770 ERT327769:ERT327770 FBP327769:FBP327770 FLL327769:FLL327770 FVH327769:FVH327770 GFD327769:GFD327770 GOZ327769:GOZ327770 GYV327769:GYV327770 HIR327769:HIR327770 HSN327769:HSN327770 ICJ327769:ICJ327770 IMF327769:IMF327770 IWB327769:IWB327770 JFX327769:JFX327770 JPT327769:JPT327770 JZP327769:JZP327770 KJL327769:KJL327770 KTH327769:KTH327770 LDD327769:LDD327770 LMZ327769:LMZ327770 LWV327769:LWV327770 MGR327769:MGR327770 MQN327769:MQN327770 NAJ327769:NAJ327770 NKF327769:NKF327770 NUB327769:NUB327770 ODX327769:ODX327770 ONT327769:ONT327770 OXP327769:OXP327770 PHL327769:PHL327770 PRH327769:PRH327770 QBD327769:QBD327770 QKZ327769:QKZ327770 QUV327769:QUV327770 RER327769:RER327770 RON327769:RON327770 RYJ327769:RYJ327770 SIF327769:SIF327770 SSB327769:SSB327770 TBX327769:TBX327770 TLT327769:TLT327770 TVP327769:TVP327770 UFL327769:UFL327770 UPH327769:UPH327770 UZD327769:UZD327770 VIZ327769:VIZ327770 VSV327769:VSV327770 WCR327769:WCR327770 WMN327769:WMN327770 WWJ327769:WWJ327770 W393305:W393306 JX393305:JX393306 TT393305:TT393306 ADP393305:ADP393306 ANL393305:ANL393306 AXH393305:AXH393306 BHD393305:BHD393306 BQZ393305:BQZ393306 CAV393305:CAV393306 CKR393305:CKR393306 CUN393305:CUN393306 DEJ393305:DEJ393306 DOF393305:DOF393306 DYB393305:DYB393306 EHX393305:EHX393306 ERT393305:ERT393306 FBP393305:FBP393306 FLL393305:FLL393306 FVH393305:FVH393306 GFD393305:GFD393306 GOZ393305:GOZ393306 GYV393305:GYV393306 HIR393305:HIR393306 HSN393305:HSN393306 ICJ393305:ICJ393306 IMF393305:IMF393306 IWB393305:IWB393306 JFX393305:JFX393306 JPT393305:JPT393306 JZP393305:JZP393306 KJL393305:KJL393306 KTH393305:KTH393306 LDD393305:LDD393306 LMZ393305:LMZ393306 LWV393305:LWV393306 MGR393305:MGR393306 MQN393305:MQN393306 NAJ393305:NAJ393306 NKF393305:NKF393306 NUB393305:NUB393306 ODX393305:ODX393306 ONT393305:ONT393306 OXP393305:OXP393306 PHL393305:PHL393306 PRH393305:PRH393306 QBD393305:QBD393306 QKZ393305:QKZ393306 QUV393305:QUV393306 RER393305:RER393306 RON393305:RON393306 RYJ393305:RYJ393306 SIF393305:SIF393306 SSB393305:SSB393306 TBX393305:TBX393306 TLT393305:TLT393306 TVP393305:TVP393306 UFL393305:UFL393306 UPH393305:UPH393306 UZD393305:UZD393306 VIZ393305:VIZ393306 VSV393305:VSV393306 WCR393305:WCR393306 WMN393305:WMN393306 WWJ393305:WWJ393306 W458841:W458842 JX458841:JX458842 TT458841:TT458842 ADP458841:ADP458842 ANL458841:ANL458842 AXH458841:AXH458842 BHD458841:BHD458842 BQZ458841:BQZ458842 CAV458841:CAV458842 CKR458841:CKR458842 CUN458841:CUN458842 DEJ458841:DEJ458842 DOF458841:DOF458842 DYB458841:DYB458842 EHX458841:EHX458842 ERT458841:ERT458842 FBP458841:FBP458842 FLL458841:FLL458842 FVH458841:FVH458842 GFD458841:GFD458842 GOZ458841:GOZ458842 GYV458841:GYV458842 HIR458841:HIR458842 HSN458841:HSN458842 ICJ458841:ICJ458842 IMF458841:IMF458842 IWB458841:IWB458842 JFX458841:JFX458842 JPT458841:JPT458842 JZP458841:JZP458842 KJL458841:KJL458842 KTH458841:KTH458842 LDD458841:LDD458842 LMZ458841:LMZ458842 LWV458841:LWV458842 MGR458841:MGR458842 MQN458841:MQN458842 NAJ458841:NAJ458842 NKF458841:NKF458842 NUB458841:NUB458842 ODX458841:ODX458842 ONT458841:ONT458842 OXP458841:OXP458842 PHL458841:PHL458842 PRH458841:PRH458842 QBD458841:QBD458842 QKZ458841:QKZ458842 QUV458841:QUV458842 RER458841:RER458842 RON458841:RON458842 RYJ458841:RYJ458842 SIF458841:SIF458842 SSB458841:SSB458842 TBX458841:TBX458842 TLT458841:TLT458842 TVP458841:TVP458842 UFL458841:UFL458842 UPH458841:UPH458842 UZD458841:UZD458842 VIZ458841:VIZ458842 VSV458841:VSV458842 WCR458841:WCR458842 WMN458841:WMN458842 WWJ458841:WWJ458842 W524377:W524378 JX524377:JX524378 TT524377:TT524378 ADP524377:ADP524378 ANL524377:ANL524378 AXH524377:AXH524378 BHD524377:BHD524378 BQZ524377:BQZ524378 CAV524377:CAV524378 CKR524377:CKR524378 CUN524377:CUN524378 DEJ524377:DEJ524378 DOF524377:DOF524378 DYB524377:DYB524378 EHX524377:EHX524378 ERT524377:ERT524378 FBP524377:FBP524378 FLL524377:FLL524378 FVH524377:FVH524378 GFD524377:GFD524378 GOZ524377:GOZ524378 GYV524377:GYV524378 HIR524377:HIR524378 HSN524377:HSN524378 ICJ524377:ICJ524378 IMF524377:IMF524378 IWB524377:IWB524378 JFX524377:JFX524378 JPT524377:JPT524378 JZP524377:JZP524378 KJL524377:KJL524378 KTH524377:KTH524378 LDD524377:LDD524378 LMZ524377:LMZ524378 LWV524377:LWV524378 MGR524377:MGR524378 MQN524377:MQN524378 NAJ524377:NAJ524378 NKF524377:NKF524378 NUB524377:NUB524378 ODX524377:ODX524378 ONT524377:ONT524378 OXP524377:OXP524378 PHL524377:PHL524378 PRH524377:PRH524378 QBD524377:QBD524378 QKZ524377:QKZ524378 QUV524377:QUV524378 RER524377:RER524378 RON524377:RON524378 RYJ524377:RYJ524378 SIF524377:SIF524378 SSB524377:SSB524378 TBX524377:TBX524378 TLT524377:TLT524378 TVP524377:TVP524378 UFL524377:UFL524378 UPH524377:UPH524378 UZD524377:UZD524378 VIZ524377:VIZ524378 VSV524377:VSV524378 WCR524377:WCR524378 WMN524377:WMN524378 WWJ524377:WWJ524378 W589913:W589914 JX589913:JX589914 TT589913:TT589914 ADP589913:ADP589914 ANL589913:ANL589914 AXH589913:AXH589914 BHD589913:BHD589914 BQZ589913:BQZ589914 CAV589913:CAV589914 CKR589913:CKR589914 CUN589913:CUN589914 DEJ589913:DEJ589914 DOF589913:DOF589914 DYB589913:DYB589914 EHX589913:EHX589914 ERT589913:ERT589914 FBP589913:FBP589914 FLL589913:FLL589914 FVH589913:FVH589914 GFD589913:GFD589914 GOZ589913:GOZ589914 GYV589913:GYV589914 HIR589913:HIR589914 HSN589913:HSN589914 ICJ589913:ICJ589914 IMF589913:IMF589914 IWB589913:IWB589914 JFX589913:JFX589914 JPT589913:JPT589914 JZP589913:JZP589914 KJL589913:KJL589914 KTH589913:KTH589914 LDD589913:LDD589914 LMZ589913:LMZ589914 LWV589913:LWV589914 MGR589913:MGR589914 MQN589913:MQN589914 NAJ589913:NAJ589914 NKF589913:NKF589914 NUB589913:NUB589914 ODX589913:ODX589914 ONT589913:ONT589914 OXP589913:OXP589914 PHL589913:PHL589914 PRH589913:PRH589914 QBD589913:QBD589914 QKZ589913:QKZ589914 QUV589913:QUV589914 RER589913:RER589914 RON589913:RON589914 RYJ589913:RYJ589914 SIF589913:SIF589914 SSB589913:SSB589914 TBX589913:TBX589914 TLT589913:TLT589914 TVP589913:TVP589914 UFL589913:UFL589914 UPH589913:UPH589914 UZD589913:UZD589914 VIZ589913:VIZ589914 VSV589913:VSV589914 WCR589913:WCR589914 WMN589913:WMN589914 WWJ589913:WWJ589914 W655449:W655450 JX655449:JX655450 TT655449:TT655450 ADP655449:ADP655450 ANL655449:ANL655450 AXH655449:AXH655450 BHD655449:BHD655450 BQZ655449:BQZ655450 CAV655449:CAV655450 CKR655449:CKR655450 CUN655449:CUN655450 DEJ655449:DEJ655450 DOF655449:DOF655450 DYB655449:DYB655450 EHX655449:EHX655450 ERT655449:ERT655450 FBP655449:FBP655450 FLL655449:FLL655450 FVH655449:FVH655450 GFD655449:GFD655450 GOZ655449:GOZ655450 GYV655449:GYV655450 HIR655449:HIR655450 HSN655449:HSN655450 ICJ655449:ICJ655450 IMF655449:IMF655450 IWB655449:IWB655450 JFX655449:JFX655450 JPT655449:JPT655450 JZP655449:JZP655450 KJL655449:KJL655450 KTH655449:KTH655450 LDD655449:LDD655450 LMZ655449:LMZ655450 LWV655449:LWV655450 MGR655449:MGR655450 MQN655449:MQN655450 NAJ655449:NAJ655450 NKF655449:NKF655450 NUB655449:NUB655450 ODX655449:ODX655450 ONT655449:ONT655450 OXP655449:OXP655450 PHL655449:PHL655450 PRH655449:PRH655450 QBD655449:QBD655450 QKZ655449:QKZ655450 QUV655449:QUV655450 RER655449:RER655450 RON655449:RON655450 RYJ655449:RYJ655450 SIF655449:SIF655450 SSB655449:SSB655450 TBX655449:TBX655450 TLT655449:TLT655450 TVP655449:TVP655450 UFL655449:UFL655450 UPH655449:UPH655450 UZD655449:UZD655450 VIZ655449:VIZ655450 VSV655449:VSV655450 WCR655449:WCR655450 WMN655449:WMN655450 WWJ655449:WWJ655450 W720985:W720986 JX720985:JX720986 TT720985:TT720986 ADP720985:ADP720986 ANL720985:ANL720986 AXH720985:AXH720986 BHD720985:BHD720986 BQZ720985:BQZ720986 CAV720985:CAV720986 CKR720985:CKR720986 CUN720985:CUN720986 DEJ720985:DEJ720986 DOF720985:DOF720986 DYB720985:DYB720986 EHX720985:EHX720986 ERT720985:ERT720986 FBP720985:FBP720986 FLL720985:FLL720986 FVH720985:FVH720986 GFD720985:GFD720986 GOZ720985:GOZ720986 GYV720985:GYV720986 HIR720985:HIR720986 HSN720985:HSN720986 ICJ720985:ICJ720986 IMF720985:IMF720986 IWB720985:IWB720986 JFX720985:JFX720986 JPT720985:JPT720986 JZP720985:JZP720986 KJL720985:KJL720986 KTH720985:KTH720986 LDD720985:LDD720986 LMZ720985:LMZ720986 LWV720985:LWV720986 MGR720985:MGR720986 MQN720985:MQN720986 NAJ720985:NAJ720986 NKF720985:NKF720986 NUB720985:NUB720986 ODX720985:ODX720986 ONT720985:ONT720986 OXP720985:OXP720986 PHL720985:PHL720986 PRH720985:PRH720986 QBD720985:QBD720986 QKZ720985:QKZ720986 QUV720985:QUV720986 RER720985:RER720986 RON720985:RON720986 RYJ720985:RYJ720986 SIF720985:SIF720986 SSB720985:SSB720986 TBX720985:TBX720986 TLT720985:TLT720986 TVP720985:TVP720986 UFL720985:UFL720986 UPH720985:UPH720986 UZD720985:UZD720986 VIZ720985:VIZ720986 VSV720985:VSV720986 WCR720985:WCR720986 WMN720985:WMN720986 WWJ720985:WWJ720986 W786521:W786522 JX786521:JX786522 TT786521:TT786522 ADP786521:ADP786522 ANL786521:ANL786522 AXH786521:AXH786522 BHD786521:BHD786522 BQZ786521:BQZ786522 CAV786521:CAV786522 CKR786521:CKR786522 CUN786521:CUN786522 DEJ786521:DEJ786522 DOF786521:DOF786522 DYB786521:DYB786522 EHX786521:EHX786522 ERT786521:ERT786522 FBP786521:FBP786522 FLL786521:FLL786522 FVH786521:FVH786522 GFD786521:GFD786522 GOZ786521:GOZ786522 GYV786521:GYV786522 HIR786521:HIR786522 HSN786521:HSN786522 ICJ786521:ICJ786522 IMF786521:IMF786522 IWB786521:IWB786522 JFX786521:JFX786522 JPT786521:JPT786522 JZP786521:JZP786522 KJL786521:KJL786522 KTH786521:KTH786522 LDD786521:LDD786522 LMZ786521:LMZ786522 LWV786521:LWV786522 MGR786521:MGR786522 MQN786521:MQN786522 NAJ786521:NAJ786522 NKF786521:NKF786522 NUB786521:NUB786522 ODX786521:ODX786522 ONT786521:ONT786522 OXP786521:OXP786522 PHL786521:PHL786522 PRH786521:PRH786522 QBD786521:QBD786522 QKZ786521:QKZ786522 QUV786521:QUV786522 RER786521:RER786522 RON786521:RON786522 RYJ786521:RYJ786522 SIF786521:SIF786522 SSB786521:SSB786522 TBX786521:TBX786522 TLT786521:TLT786522 TVP786521:TVP786522 UFL786521:UFL786522 UPH786521:UPH786522 UZD786521:UZD786522 VIZ786521:VIZ786522 VSV786521:VSV786522 WCR786521:WCR786522 WMN786521:WMN786522 WWJ786521:WWJ786522 W852057:W852058 JX852057:JX852058 TT852057:TT852058 ADP852057:ADP852058 ANL852057:ANL852058 AXH852057:AXH852058 BHD852057:BHD852058 BQZ852057:BQZ852058 CAV852057:CAV852058 CKR852057:CKR852058 CUN852057:CUN852058 DEJ852057:DEJ852058 DOF852057:DOF852058 DYB852057:DYB852058 EHX852057:EHX852058 ERT852057:ERT852058 FBP852057:FBP852058 FLL852057:FLL852058 FVH852057:FVH852058 GFD852057:GFD852058 GOZ852057:GOZ852058 GYV852057:GYV852058 HIR852057:HIR852058 HSN852057:HSN852058 ICJ852057:ICJ852058 IMF852057:IMF852058 IWB852057:IWB852058 JFX852057:JFX852058 JPT852057:JPT852058 JZP852057:JZP852058 KJL852057:KJL852058 KTH852057:KTH852058 LDD852057:LDD852058 LMZ852057:LMZ852058 LWV852057:LWV852058 MGR852057:MGR852058 MQN852057:MQN852058 NAJ852057:NAJ852058 NKF852057:NKF852058 NUB852057:NUB852058 ODX852057:ODX852058 ONT852057:ONT852058 OXP852057:OXP852058 PHL852057:PHL852058 PRH852057:PRH852058 QBD852057:QBD852058 QKZ852057:QKZ852058 QUV852057:QUV852058 RER852057:RER852058 RON852057:RON852058 RYJ852057:RYJ852058 SIF852057:SIF852058 SSB852057:SSB852058 TBX852057:TBX852058 TLT852057:TLT852058 TVP852057:TVP852058 UFL852057:UFL852058 UPH852057:UPH852058 UZD852057:UZD852058 VIZ852057:VIZ852058 VSV852057:VSV852058 WCR852057:WCR852058 WMN852057:WMN852058 WWJ852057:WWJ852058 W917593:W917594 JX917593:JX917594 TT917593:TT917594 ADP917593:ADP917594 ANL917593:ANL917594 AXH917593:AXH917594 BHD917593:BHD917594 BQZ917593:BQZ917594 CAV917593:CAV917594 CKR917593:CKR917594 CUN917593:CUN917594 DEJ917593:DEJ917594 DOF917593:DOF917594 DYB917593:DYB917594 EHX917593:EHX917594 ERT917593:ERT917594 FBP917593:FBP917594 FLL917593:FLL917594 FVH917593:FVH917594 GFD917593:GFD917594 GOZ917593:GOZ917594 GYV917593:GYV917594 HIR917593:HIR917594 HSN917593:HSN917594 ICJ917593:ICJ917594 IMF917593:IMF917594 IWB917593:IWB917594 JFX917593:JFX917594 JPT917593:JPT917594 JZP917593:JZP917594 KJL917593:KJL917594 KTH917593:KTH917594 LDD917593:LDD917594 LMZ917593:LMZ917594 LWV917593:LWV917594 MGR917593:MGR917594 MQN917593:MQN917594 NAJ917593:NAJ917594 NKF917593:NKF917594 NUB917593:NUB917594 ODX917593:ODX917594 ONT917593:ONT917594 OXP917593:OXP917594 PHL917593:PHL917594 PRH917593:PRH917594 QBD917593:QBD917594 QKZ917593:QKZ917594 QUV917593:QUV917594 RER917593:RER917594 RON917593:RON917594 RYJ917593:RYJ917594 SIF917593:SIF917594 SSB917593:SSB917594 TBX917593:TBX917594 TLT917593:TLT917594 TVP917593:TVP917594 UFL917593:UFL917594 UPH917593:UPH917594 UZD917593:UZD917594 VIZ917593:VIZ917594 VSV917593:VSV917594 WCR917593:WCR917594 WMN917593:WMN917594 WWJ917593:WWJ917594 W983129:W983130 JX983129:JX983130 TT983129:TT983130 ADP983129:ADP983130 ANL983129:ANL983130 AXH983129:AXH983130 BHD983129:BHD983130 BQZ983129:BQZ983130 CAV983129:CAV983130 CKR983129:CKR983130 CUN983129:CUN983130 DEJ983129:DEJ983130 DOF983129:DOF983130 DYB983129:DYB983130 EHX983129:EHX983130 ERT983129:ERT983130 FBP983129:FBP983130 FLL983129:FLL983130 FVH983129:FVH983130 GFD983129:GFD983130 GOZ983129:GOZ983130 GYV983129:GYV983130 HIR983129:HIR983130 HSN983129:HSN983130 ICJ983129:ICJ983130 IMF983129:IMF983130 IWB983129:IWB983130 JFX983129:JFX983130 JPT983129:JPT983130 JZP983129:JZP983130 KJL983129:KJL983130 KTH983129:KTH983130 LDD983129:LDD983130 LMZ983129:LMZ983130 LWV983129:LWV983130 MGR983129:MGR983130 MQN983129:MQN983130 NAJ983129:NAJ983130 NKF983129:NKF983130 NUB983129:NUB983130 ODX983129:ODX983130 ONT983129:ONT983130 OXP983129:OXP983130 PHL983129:PHL983130 PRH983129:PRH983130 QBD983129:QBD983130 QKZ983129:QKZ983130 QUV983129:QUV983130 RER983129:RER983130 RON983129:RON983130 RYJ983129:RYJ983130 SIF983129:SIF983130 SSB983129:SSB983130 TBX983129:TBX983130 TLT983129:TLT983130 TVP983129:TVP983130 UFL983129:UFL983130 UPH983129:UPH983130 UZD983129:UZD983130 VIZ983129:VIZ983130 VSV983129:VSV983130 WCR983129:WCR983130 WMN983129:WMN983130 WWJ983129:WWJ983130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WWL983129:WWL983130 Y65625:Y65626 JZ65625:JZ65626 TV65625:TV65626 ADR65625:ADR65626 ANN65625:ANN65626 AXJ65625:AXJ65626 BHF65625:BHF65626 BRB65625:BRB65626 CAX65625:CAX65626 CKT65625:CKT65626 CUP65625:CUP65626 DEL65625:DEL65626 DOH65625:DOH65626 DYD65625:DYD65626 EHZ65625:EHZ65626 ERV65625:ERV65626 FBR65625:FBR65626 FLN65625:FLN65626 FVJ65625:FVJ65626 GFF65625:GFF65626 GPB65625:GPB65626 GYX65625:GYX65626 HIT65625:HIT65626 HSP65625:HSP65626 ICL65625:ICL65626 IMH65625:IMH65626 IWD65625:IWD65626 JFZ65625:JFZ65626 JPV65625:JPV65626 JZR65625:JZR65626 KJN65625:KJN65626 KTJ65625:KTJ65626 LDF65625:LDF65626 LNB65625:LNB65626 LWX65625:LWX65626 MGT65625:MGT65626 MQP65625:MQP65626 NAL65625:NAL65626 NKH65625:NKH65626 NUD65625:NUD65626 ODZ65625:ODZ65626 ONV65625:ONV65626 OXR65625:OXR65626 PHN65625:PHN65626 PRJ65625:PRJ65626 QBF65625:QBF65626 QLB65625:QLB65626 QUX65625:QUX65626 RET65625:RET65626 ROP65625:ROP65626 RYL65625:RYL65626 SIH65625:SIH65626 SSD65625:SSD65626 TBZ65625:TBZ65626 TLV65625:TLV65626 TVR65625:TVR65626 UFN65625:UFN65626 UPJ65625:UPJ65626 UZF65625:UZF65626 VJB65625:VJB65626 VSX65625:VSX65626 WCT65625:WCT65626 WMP65625:WMP65626 WWL65625:WWL65626 Y131161:Y131162 JZ131161:JZ131162 TV131161:TV131162 ADR131161:ADR131162 ANN131161:ANN131162 AXJ131161:AXJ131162 BHF131161:BHF131162 BRB131161:BRB131162 CAX131161:CAX131162 CKT131161:CKT131162 CUP131161:CUP131162 DEL131161:DEL131162 DOH131161:DOH131162 DYD131161:DYD131162 EHZ131161:EHZ131162 ERV131161:ERV131162 FBR131161:FBR131162 FLN131161:FLN131162 FVJ131161:FVJ131162 GFF131161:GFF131162 GPB131161:GPB131162 GYX131161:GYX131162 HIT131161:HIT131162 HSP131161:HSP131162 ICL131161:ICL131162 IMH131161:IMH131162 IWD131161:IWD131162 JFZ131161:JFZ131162 JPV131161:JPV131162 JZR131161:JZR131162 KJN131161:KJN131162 KTJ131161:KTJ131162 LDF131161:LDF131162 LNB131161:LNB131162 LWX131161:LWX131162 MGT131161:MGT131162 MQP131161:MQP131162 NAL131161:NAL131162 NKH131161:NKH131162 NUD131161:NUD131162 ODZ131161:ODZ131162 ONV131161:ONV131162 OXR131161:OXR131162 PHN131161:PHN131162 PRJ131161:PRJ131162 QBF131161:QBF131162 QLB131161:QLB131162 QUX131161:QUX131162 RET131161:RET131162 ROP131161:ROP131162 RYL131161:RYL131162 SIH131161:SIH131162 SSD131161:SSD131162 TBZ131161:TBZ131162 TLV131161:TLV131162 TVR131161:TVR131162 UFN131161:UFN131162 UPJ131161:UPJ131162 UZF131161:UZF131162 VJB131161:VJB131162 VSX131161:VSX131162 WCT131161:WCT131162 WMP131161:WMP131162 WWL131161:WWL131162 Y196697:Y196698 JZ196697:JZ196698 TV196697:TV196698 ADR196697:ADR196698 ANN196697:ANN196698 AXJ196697:AXJ196698 BHF196697:BHF196698 BRB196697:BRB196698 CAX196697:CAX196698 CKT196697:CKT196698 CUP196697:CUP196698 DEL196697:DEL196698 DOH196697:DOH196698 DYD196697:DYD196698 EHZ196697:EHZ196698 ERV196697:ERV196698 FBR196697:FBR196698 FLN196697:FLN196698 FVJ196697:FVJ196698 GFF196697:GFF196698 GPB196697:GPB196698 GYX196697:GYX196698 HIT196697:HIT196698 HSP196697:HSP196698 ICL196697:ICL196698 IMH196697:IMH196698 IWD196697:IWD196698 JFZ196697:JFZ196698 JPV196697:JPV196698 JZR196697:JZR196698 KJN196697:KJN196698 KTJ196697:KTJ196698 LDF196697:LDF196698 LNB196697:LNB196698 LWX196697:LWX196698 MGT196697:MGT196698 MQP196697:MQP196698 NAL196697:NAL196698 NKH196697:NKH196698 NUD196697:NUD196698 ODZ196697:ODZ196698 ONV196697:ONV196698 OXR196697:OXR196698 PHN196697:PHN196698 PRJ196697:PRJ196698 QBF196697:QBF196698 QLB196697:QLB196698 QUX196697:QUX196698 RET196697:RET196698 ROP196697:ROP196698 RYL196697:RYL196698 SIH196697:SIH196698 SSD196697:SSD196698 TBZ196697:TBZ196698 TLV196697:TLV196698 TVR196697:TVR196698 UFN196697:UFN196698 UPJ196697:UPJ196698 UZF196697:UZF196698 VJB196697:VJB196698 VSX196697:VSX196698 WCT196697:WCT196698 WMP196697:WMP196698 WWL196697:WWL196698 Y262233:Y262234 JZ262233:JZ262234 TV262233:TV262234 ADR262233:ADR262234 ANN262233:ANN262234 AXJ262233:AXJ262234 BHF262233:BHF262234 BRB262233:BRB262234 CAX262233:CAX262234 CKT262233:CKT262234 CUP262233:CUP262234 DEL262233:DEL262234 DOH262233:DOH262234 DYD262233:DYD262234 EHZ262233:EHZ262234 ERV262233:ERV262234 FBR262233:FBR262234 FLN262233:FLN262234 FVJ262233:FVJ262234 GFF262233:GFF262234 GPB262233:GPB262234 GYX262233:GYX262234 HIT262233:HIT262234 HSP262233:HSP262234 ICL262233:ICL262234 IMH262233:IMH262234 IWD262233:IWD262234 JFZ262233:JFZ262234 JPV262233:JPV262234 JZR262233:JZR262234 KJN262233:KJN262234 KTJ262233:KTJ262234 LDF262233:LDF262234 LNB262233:LNB262234 LWX262233:LWX262234 MGT262233:MGT262234 MQP262233:MQP262234 NAL262233:NAL262234 NKH262233:NKH262234 NUD262233:NUD262234 ODZ262233:ODZ262234 ONV262233:ONV262234 OXR262233:OXR262234 PHN262233:PHN262234 PRJ262233:PRJ262234 QBF262233:QBF262234 QLB262233:QLB262234 QUX262233:QUX262234 RET262233:RET262234 ROP262233:ROP262234 RYL262233:RYL262234 SIH262233:SIH262234 SSD262233:SSD262234 TBZ262233:TBZ262234 TLV262233:TLV262234 TVR262233:TVR262234 UFN262233:UFN262234 UPJ262233:UPJ262234 UZF262233:UZF262234 VJB262233:VJB262234 VSX262233:VSX262234 WCT262233:WCT262234 WMP262233:WMP262234 WWL262233:WWL262234 Y327769:Y327770 JZ327769:JZ327770 TV327769:TV327770 ADR327769:ADR327770 ANN327769:ANN327770 AXJ327769:AXJ327770 BHF327769:BHF327770 BRB327769:BRB327770 CAX327769:CAX327770 CKT327769:CKT327770 CUP327769:CUP327770 DEL327769:DEL327770 DOH327769:DOH327770 DYD327769:DYD327770 EHZ327769:EHZ327770 ERV327769:ERV327770 FBR327769:FBR327770 FLN327769:FLN327770 FVJ327769:FVJ327770 GFF327769:GFF327770 GPB327769:GPB327770 GYX327769:GYX327770 HIT327769:HIT327770 HSP327769:HSP327770 ICL327769:ICL327770 IMH327769:IMH327770 IWD327769:IWD327770 JFZ327769:JFZ327770 JPV327769:JPV327770 JZR327769:JZR327770 KJN327769:KJN327770 KTJ327769:KTJ327770 LDF327769:LDF327770 LNB327769:LNB327770 LWX327769:LWX327770 MGT327769:MGT327770 MQP327769:MQP327770 NAL327769:NAL327770 NKH327769:NKH327770 NUD327769:NUD327770 ODZ327769:ODZ327770 ONV327769:ONV327770 OXR327769:OXR327770 PHN327769:PHN327770 PRJ327769:PRJ327770 QBF327769:QBF327770 QLB327769:QLB327770 QUX327769:QUX327770 RET327769:RET327770 ROP327769:ROP327770 RYL327769:RYL327770 SIH327769:SIH327770 SSD327769:SSD327770 TBZ327769:TBZ327770 TLV327769:TLV327770 TVR327769:TVR327770 UFN327769:UFN327770 UPJ327769:UPJ327770 UZF327769:UZF327770 VJB327769:VJB327770 VSX327769:VSX327770 WCT327769:WCT327770 WMP327769:WMP327770 WWL327769:WWL327770 Y393305:Y393306 JZ393305:JZ393306 TV393305:TV393306 ADR393305:ADR393306 ANN393305:ANN393306 AXJ393305:AXJ393306 BHF393305:BHF393306 BRB393305:BRB393306 CAX393305:CAX393306 CKT393305:CKT393306 CUP393305:CUP393306 DEL393305:DEL393306 DOH393305:DOH393306 DYD393305:DYD393306 EHZ393305:EHZ393306 ERV393305:ERV393306 FBR393305:FBR393306 FLN393305:FLN393306 FVJ393305:FVJ393306 GFF393305:GFF393306 GPB393305:GPB393306 GYX393305:GYX393306 HIT393305:HIT393306 HSP393305:HSP393306 ICL393305:ICL393306 IMH393305:IMH393306 IWD393305:IWD393306 JFZ393305:JFZ393306 JPV393305:JPV393306 JZR393305:JZR393306 KJN393305:KJN393306 KTJ393305:KTJ393306 LDF393305:LDF393306 LNB393305:LNB393306 LWX393305:LWX393306 MGT393305:MGT393306 MQP393305:MQP393306 NAL393305:NAL393306 NKH393305:NKH393306 NUD393305:NUD393306 ODZ393305:ODZ393306 ONV393305:ONV393306 OXR393305:OXR393306 PHN393305:PHN393306 PRJ393305:PRJ393306 QBF393305:QBF393306 QLB393305:QLB393306 QUX393305:QUX393306 RET393305:RET393306 ROP393305:ROP393306 RYL393305:RYL393306 SIH393305:SIH393306 SSD393305:SSD393306 TBZ393305:TBZ393306 TLV393305:TLV393306 TVR393305:TVR393306 UFN393305:UFN393306 UPJ393305:UPJ393306 UZF393305:UZF393306 VJB393305:VJB393306 VSX393305:VSX393306 WCT393305:WCT393306 WMP393305:WMP393306 WWL393305:WWL393306 Y458841:Y458842 JZ458841:JZ458842 TV458841:TV458842 ADR458841:ADR458842 ANN458841:ANN458842 AXJ458841:AXJ458842 BHF458841:BHF458842 BRB458841:BRB458842 CAX458841:CAX458842 CKT458841:CKT458842 CUP458841:CUP458842 DEL458841:DEL458842 DOH458841:DOH458842 DYD458841:DYD458842 EHZ458841:EHZ458842 ERV458841:ERV458842 FBR458841:FBR458842 FLN458841:FLN458842 FVJ458841:FVJ458842 GFF458841:GFF458842 GPB458841:GPB458842 GYX458841:GYX458842 HIT458841:HIT458842 HSP458841:HSP458842 ICL458841:ICL458842 IMH458841:IMH458842 IWD458841:IWD458842 JFZ458841:JFZ458842 JPV458841:JPV458842 JZR458841:JZR458842 KJN458841:KJN458842 KTJ458841:KTJ458842 LDF458841:LDF458842 LNB458841:LNB458842 LWX458841:LWX458842 MGT458841:MGT458842 MQP458841:MQP458842 NAL458841:NAL458842 NKH458841:NKH458842 NUD458841:NUD458842 ODZ458841:ODZ458842 ONV458841:ONV458842 OXR458841:OXR458842 PHN458841:PHN458842 PRJ458841:PRJ458842 QBF458841:QBF458842 QLB458841:QLB458842 QUX458841:QUX458842 RET458841:RET458842 ROP458841:ROP458842 RYL458841:RYL458842 SIH458841:SIH458842 SSD458841:SSD458842 TBZ458841:TBZ458842 TLV458841:TLV458842 TVR458841:TVR458842 UFN458841:UFN458842 UPJ458841:UPJ458842 UZF458841:UZF458842 VJB458841:VJB458842 VSX458841:VSX458842 WCT458841:WCT458842 WMP458841:WMP458842 WWL458841:WWL458842 Y524377:Y524378 JZ524377:JZ524378 TV524377:TV524378 ADR524377:ADR524378 ANN524377:ANN524378 AXJ524377:AXJ524378 BHF524377:BHF524378 BRB524377:BRB524378 CAX524377:CAX524378 CKT524377:CKT524378 CUP524377:CUP524378 DEL524377:DEL524378 DOH524377:DOH524378 DYD524377:DYD524378 EHZ524377:EHZ524378 ERV524377:ERV524378 FBR524377:FBR524378 FLN524377:FLN524378 FVJ524377:FVJ524378 GFF524377:GFF524378 GPB524377:GPB524378 GYX524377:GYX524378 HIT524377:HIT524378 HSP524377:HSP524378 ICL524377:ICL524378 IMH524377:IMH524378 IWD524377:IWD524378 JFZ524377:JFZ524378 JPV524377:JPV524378 JZR524377:JZR524378 KJN524377:KJN524378 KTJ524377:KTJ524378 LDF524377:LDF524378 LNB524377:LNB524378 LWX524377:LWX524378 MGT524377:MGT524378 MQP524377:MQP524378 NAL524377:NAL524378 NKH524377:NKH524378 NUD524377:NUD524378 ODZ524377:ODZ524378 ONV524377:ONV524378 OXR524377:OXR524378 PHN524377:PHN524378 PRJ524377:PRJ524378 QBF524377:QBF524378 QLB524377:QLB524378 QUX524377:QUX524378 RET524377:RET524378 ROP524377:ROP524378 RYL524377:RYL524378 SIH524377:SIH524378 SSD524377:SSD524378 TBZ524377:TBZ524378 TLV524377:TLV524378 TVR524377:TVR524378 UFN524377:UFN524378 UPJ524377:UPJ524378 UZF524377:UZF524378 VJB524377:VJB524378 VSX524377:VSX524378 WCT524377:WCT524378 WMP524377:WMP524378 WWL524377:WWL524378 Y589913:Y589914 JZ589913:JZ589914 TV589913:TV589914 ADR589913:ADR589914 ANN589913:ANN589914 AXJ589913:AXJ589914 BHF589913:BHF589914 BRB589913:BRB589914 CAX589913:CAX589914 CKT589913:CKT589914 CUP589913:CUP589914 DEL589913:DEL589914 DOH589913:DOH589914 DYD589913:DYD589914 EHZ589913:EHZ589914 ERV589913:ERV589914 FBR589913:FBR589914 FLN589913:FLN589914 FVJ589913:FVJ589914 GFF589913:GFF589914 GPB589913:GPB589914 GYX589913:GYX589914 HIT589913:HIT589914 HSP589913:HSP589914 ICL589913:ICL589914 IMH589913:IMH589914 IWD589913:IWD589914 JFZ589913:JFZ589914 JPV589913:JPV589914 JZR589913:JZR589914 KJN589913:KJN589914 KTJ589913:KTJ589914 LDF589913:LDF589914 LNB589913:LNB589914 LWX589913:LWX589914 MGT589913:MGT589914 MQP589913:MQP589914 NAL589913:NAL589914 NKH589913:NKH589914 NUD589913:NUD589914 ODZ589913:ODZ589914 ONV589913:ONV589914 OXR589913:OXR589914 PHN589913:PHN589914 PRJ589913:PRJ589914 QBF589913:QBF589914 QLB589913:QLB589914 QUX589913:QUX589914 RET589913:RET589914 ROP589913:ROP589914 RYL589913:RYL589914 SIH589913:SIH589914 SSD589913:SSD589914 TBZ589913:TBZ589914 TLV589913:TLV589914 TVR589913:TVR589914 UFN589913:UFN589914 UPJ589913:UPJ589914 UZF589913:UZF589914 VJB589913:VJB589914 VSX589913:VSX589914 WCT589913:WCT589914 WMP589913:WMP589914 WWL589913:WWL589914 Y655449:Y655450 JZ655449:JZ655450 TV655449:TV655450 ADR655449:ADR655450 ANN655449:ANN655450 AXJ655449:AXJ655450 BHF655449:BHF655450 BRB655449:BRB655450 CAX655449:CAX655450 CKT655449:CKT655450 CUP655449:CUP655450 DEL655449:DEL655450 DOH655449:DOH655450 DYD655449:DYD655450 EHZ655449:EHZ655450 ERV655449:ERV655450 FBR655449:FBR655450 FLN655449:FLN655450 FVJ655449:FVJ655450 GFF655449:GFF655450 GPB655449:GPB655450 GYX655449:GYX655450 HIT655449:HIT655450 HSP655449:HSP655450 ICL655449:ICL655450 IMH655449:IMH655450 IWD655449:IWD655450 JFZ655449:JFZ655450 JPV655449:JPV655450 JZR655449:JZR655450 KJN655449:KJN655450 KTJ655449:KTJ655450 LDF655449:LDF655450 LNB655449:LNB655450 LWX655449:LWX655450 MGT655449:MGT655450 MQP655449:MQP655450 NAL655449:NAL655450 NKH655449:NKH655450 NUD655449:NUD655450 ODZ655449:ODZ655450 ONV655449:ONV655450 OXR655449:OXR655450 PHN655449:PHN655450 PRJ655449:PRJ655450 QBF655449:QBF655450 QLB655449:QLB655450 QUX655449:QUX655450 RET655449:RET655450 ROP655449:ROP655450 RYL655449:RYL655450 SIH655449:SIH655450 SSD655449:SSD655450 TBZ655449:TBZ655450 TLV655449:TLV655450 TVR655449:TVR655450 UFN655449:UFN655450 UPJ655449:UPJ655450 UZF655449:UZF655450 VJB655449:VJB655450 VSX655449:VSX655450 WCT655449:WCT655450 WMP655449:WMP655450 WWL655449:WWL655450 Y720985:Y720986 JZ720985:JZ720986 TV720985:TV720986 ADR720985:ADR720986 ANN720985:ANN720986 AXJ720985:AXJ720986 BHF720985:BHF720986 BRB720985:BRB720986 CAX720985:CAX720986 CKT720985:CKT720986 CUP720985:CUP720986 DEL720985:DEL720986 DOH720985:DOH720986 DYD720985:DYD720986 EHZ720985:EHZ720986 ERV720985:ERV720986 FBR720985:FBR720986 FLN720985:FLN720986 FVJ720985:FVJ720986 GFF720985:GFF720986 GPB720985:GPB720986 GYX720985:GYX720986 HIT720985:HIT720986 HSP720985:HSP720986 ICL720985:ICL720986 IMH720985:IMH720986 IWD720985:IWD720986 JFZ720985:JFZ720986 JPV720985:JPV720986 JZR720985:JZR720986 KJN720985:KJN720986 KTJ720985:KTJ720986 LDF720985:LDF720986 LNB720985:LNB720986 LWX720985:LWX720986 MGT720985:MGT720986 MQP720985:MQP720986 NAL720985:NAL720986 NKH720985:NKH720986 NUD720985:NUD720986 ODZ720985:ODZ720986 ONV720985:ONV720986 OXR720985:OXR720986 PHN720985:PHN720986 PRJ720985:PRJ720986 QBF720985:QBF720986 QLB720985:QLB720986 QUX720985:QUX720986 RET720985:RET720986 ROP720985:ROP720986 RYL720985:RYL720986 SIH720985:SIH720986 SSD720985:SSD720986 TBZ720985:TBZ720986 TLV720985:TLV720986 TVR720985:TVR720986 UFN720985:UFN720986 UPJ720985:UPJ720986 UZF720985:UZF720986 VJB720985:VJB720986 VSX720985:VSX720986 WCT720985:WCT720986 WMP720985:WMP720986 WWL720985:WWL720986 Y786521:Y786522 JZ786521:JZ786522 TV786521:TV786522 ADR786521:ADR786522 ANN786521:ANN786522 AXJ786521:AXJ786522 BHF786521:BHF786522 BRB786521:BRB786522 CAX786521:CAX786522 CKT786521:CKT786522 CUP786521:CUP786522 DEL786521:DEL786522 DOH786521:DOH786522 DYD786521:DYD786522 EHZ786521:EHZ786522 ERV786521:ERV786522 FBR786521:FBR786522 FLN786521:FLN786522 FVJ786521:FVJ786522 GFF786521:GFF786522 GPB786521:GPB786522 GYX786521:GYX786522 HIT786521:HIT786522 HSP786521:HSP786522 ICL786521:ICL786522 IMH786521:IMH786522 IWD786521:IWD786522 JFZ786521:JFZ786522 JPV786521:JPV786522 JZR786521:JZR786522 KJN786521:KJN786522 KTJ786521:KTJ786522 LDF786521:LDF786522 LNB786521:LNB786522 LWX786521:LWX786522 MGT786521:MGT786522 MQP786521:MQP786522 NAL786521:NAL786522 NKH786521:NKH786522 NUD786521:NUD786522 ODZ786521:ODZ786522 ONV786521:ONV786522 OXR786521:OXR786522 PHN786521:PHN786522 PRJ786521:PRJ786522 QBF786521:QBF786522 QLB786521:QLB786522 QUX786521:QUX786522 RET786521:RET786522 ROP786521:ROP786522 RYL786521:RYL786522 SIH786521:SIH786522 SSD786521:SSD786522 TBZ786521:TBZ786522 TLV786521:TLV786522 TVR786521:TVR786522 UFN786521:UFN786522 UPJ786521:UPJ786522 UZF786521:UZF786522 VJB786521:VJB786522 VSX786521:VSX786522 WCT786521:WCT786522 WMP786521:WMP786522 WWL786521:WWL786522 Y852057:Y852058 JZ852057:JZ852058 TV852057:TV852058 ADR852057:ADR852058 ANN852057:ANN852058 AXJ852057:AXJ852058 BHF852057:BHF852058 BRB852057:BRB852058 CAX852057:CAX852058 CKT852057:CKT852058 CUP852057:CUP852058 DEL852057:DEL852058 DOH852057:DOH852058 DYD852057:DYD852058 EHZ852057:EHZ852058 ERV852057:ERV852058 FBR852057:FBR852058 FLN852057:FLN852058 FVJ852057:FVJ852058 GFF852057:GFF852058 GPB852057:GPB852058 GYX852057:GYX852058 HIT852057:HIT852058 HSP852057:HSP852058 ICL852057:ICL852058 IMH852057:IMH852058 IWD852057:IWD852058 JFZ852057:JFZ852058 JPV852057:JPV852058 JZR852057:JZR852058 KJN852057:KJN852058 KTJ852057:KTJ852058 LDF852057:LDF852058 LNB852057:LNB852058 LWX852057:LWX852058 MGT852057:MGT852058 MQP852057:MQP852058 NAL852057:NAL852058 NKH852057:NKH852058 NUD852057:NUD852058 ODZ852057:ODZ852058 ONV852057:ONV852058 OXR852057:OXR852058 PHN852057:PHN852058 PRJ852057:PRJ852058 QBF852057:QBF852058 QLB852057:QLB852058 QUX852057:QUX852058 RET852057:RET852058 ROP852057:ROP852058 RYL852057:RYL852058 SIH852057:SIH852058 SSD852057:SSD852058 TBZ852057:TBZ852058 TLV852057:TLV852058 TVR852057:TVR852058 UFN852057:UFN852058 UPJ852057:UPJ852058 UZF852057:UZF852058 VJB852057:VJB852058 VSX852057:VSX852058 WCT852057:WCT852058 WMP852057:WMP852058 WWL852057:WWL852058 Y917593:Y917594 JZ917593:JZ917594 TV917593:TV917594 ADR917593:ADR917594 ANN917593:ANN917594 AXJ917593:AXJ917594 BHF917593:BHF917594 BRB917593:BRB917594 CAX917593:CAX917594 CKT917593:CKT917594 CUP917593:CUP917594 DEL917593:DEL917594 DOH917593:DOH917594 DYD917593:DYD917594 EHZ917593:EHZ917594 ERV917593:ERV917594 FBR917593:FBR917594 FLN917593:FLN917594 FVJ917593:FVJ917594 GFF917593:GFF917594 GPB917593:GPB917594 GYX917593:GYX917594 HIT917593:HIT917594 HSP917593:HSP917594 ICL917593:ICL917594 IMH917593:IMH917594 IWD917593:IWD917594 JFZ917593:JFZ917594 JPV917593:JPV917594 JZR917593:JZR917594 KJN917593:KJN917594 KTJ917593:KTJ917594 LDF917593:LDF917594 LNB917593:LNB917594 LWX917593:LWX917594 MGT917593:MGT917594 MQP917593:MQP917594 NAL917593:NAL917594 NKH917593:NKH917594 NUD917593:NUD917594 ODZ917593:ODZ917594 ONV917593:ONV917594 OXR917593:OXR917594 PHN917593:PHN917594 PRJ917593:PRJ917594 QBF917593:QBF917594 QLB917593:QLB917594 QUX917593:QUX917594 RET917593:RET917594 ROP917593:ROP917594 RYL917593:RYL917594 SIH917593:SIH917594 SSD917593:SSD917594 TBZ917593:TBZ917594 TLV917593:TLV917594 TVR917593:TVR917594 UFN917593:UFN917594 UPJ917593:UPJ917594 UZF917593:UZF917594 VJB917593:VJB917594 VSX917593:VSX917594 WCT917593:WCT917594 WMP917593:WMP917594 WWL917593:WWL917594 Y983129:Y983130 JZ983129:JZ983130 TV983129:TV983130 ADR983129:ADR983130 ANN983129:ANN983130 AXJ983129:AXJ983130 BHF983129:BHF983130 BRB983129:BRB983130 CAX983129:CAX983130 CKT983129:CKT983130 CUP983129:CUP983130 DEL983129:DEL983130 DOH983129:DOH983130 DYD983129:DYD983130 EHZ983129:EHZ983130 ERV983129:ERV983130 FBR983129:FBR983130 FLN983129:FLN983130 FVJ983129:FVJ983130 GFF983129:GFF983130 GPB983129:GPB983130 GYX983129:GYX983130 HIT983129:HIT983130 HSP983129:HSP983130 ICL983129:ICL983130 IMH983129:IMH983130 IWD983129:IWD983130 JFZ983129:JFZ983130 JPV983129:JPV983130 JZR983129:JZR983130 KJN983129:KJN983130 KTJ983129:KTJ983130 LDF983129:LDF983130 LNB983129:LNB983130 LWX983129:LWX983130 MGT983129:MGT983130 MQP983129:MQP983130 NAL983129:NAL983130 NKH983129:NKH983130 NUD983129:NUD983130 ODZ983129:ODZ983130 ONV983129:ONV983130 OXR983129:OXR983130 PHN983129:PHN983130 PRJ983129:PRJ983130 QBF983129:QBF983130 QLB983129:QLB983130 QUX983129:QUX983130 RET983129:RET983130 ROP983129:ROP983130 RYL983129:RYL983130 SIH983129:SIH983130 SSD983129:SSD983130 TBZ983129:TBZ983130 TLV983129:TLV983130 TVR983129:TVR983130 UFN983129:UFN983130 UPJ983129:UPJ983130 UZF983129:UZF983130 VJB983129:VJB983130 VSX983129:VSX983130 WCT983129:WCT983130 WMP983129:WMP983130 JX24 WMW34 WWS34 W34 KE34 UA34 ADW34 ANS34 AXO34 BHK34 BRG34 CBC34 CKY34 CUU34 DEQ34 DOM34 DYI34 EIE34 ESA34 FBW34 FLS34 FVO34 GFK34 GPG34 GZC34 HIY34 HSU34 ICQ34 IMM34 IWI34 JGE34 JQA34 JZW34 KJS34 KTO34 LDK34 LNG34 LXC34 MGY34 MQU34 NAQ34 NKM34 NUI34 OEE34 OOA34 OXW34 PHS34 PRO34 QBK34 QLG34 QVC34 REY34 ROU34 RYQ34 SIM34 SSI34 TCE34 TMA34 TVW34 UFS34 UPO34 UZK34 VJG34 VTC34 WCY34 WMU34 WWQ34 Y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44 WWS44 W44 KE44 UA44 ADW44 ANS44 AXO44 BHK44 BRG44 CBC44 CKY44 CUU44 DEQ44 DOM44 DYI44 EIE44 ESA44 FBW44 FLS44 FVO44 GFK44 GPG44 GZC44 HIY44 HSU44 ICQ44 IMM44 IWI44 JGE44 JQA44 JZW44 KJS44 KTO44 LDK44 LNG44 LXC44 MGY44 MQU44 NAQ44 NKM44 NUI44 OEE44 OOA44 OXW44 PHS44 PRO44 QBK44 QLG44 QVC44 REY44 ROU44 RYQ44 SIM44 SSI44 TCE44 TMA44 TVW44 UFS44 UPO44 UZK44 VJG44 VTC44 WCY44 WMU44 WWQ44 Y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54 WWS54 W54 KE54 UA54 ADW54 ANS54 AXO54 BHK54 BRG54 CBC54 CKY54 CUU54 DEQ54 DOM54 DYI54 EIE54 ESA54 FBW54 FLS54 FVO54 GFK54 GPG54 GZC54 HIY54 HSU54 ICQ54 IMM54 IWI54 JGE54 JQA54 JZW54 KJS54 KTO54 LDK54 LNG54 LXC54 MGY54 MQU54 NAQ54 NKM54 NUI54 OEE54 OOA54 OXW54 PHS54 PRO54 QBK54 QLG54 QVC54 REY54 ROU54 RYQ54 SIM54 SSI54 TCE54 TMA54 TVW54 UFS54 UPO54 UZK54 VJG54 VTC54 WCY54 WMU54 WWQ54 Y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64 WWS64 W64 KE64 UA64 ADW64 ANS64 AXO64 BHK64 BRG64 CBC64 CKY64 CUU64 DEQ64 DOM64 DYI64 EIE64 ESA64 FBW64 FLS64 FVO64 GFK64 GPG64 GZC64 HIY64 HSU64 ICQ64 IMM64 IWI64 JGE64 JQA64 JZW64 KJS64 KTO64 LDK64 LNG64 LXC64 MGY64 MQU64 NAQ64 NKM64 NUI64 OEE64 OOA64 OXW64 PHS64 PRO64 QBK64 QLG64 QVC64 REY64 ROU64 RYQ64 SIM64 SSI64 TCE64 TMA64 TVW64 UFS64 UPO64 UZK64 VJG64 VTC64 WCY64 WMU64 WWQ64 Y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74 WWS74 W74 KE74 UA74 ADW74 ANS74 AXO74 BHK74 BRG74 CBC74 CKY74 CUU74 DEQ74 DOM74 DYI74 EIE74 ESA74 FBW74 FLS74 FVO74 GFK74 GPG74 GZC74 HIY74 HSU74 ICQ74 IMM74 IWI74 JGE74 JQA74 JZW74 KJS74 KTO74 LDK74 LNG74 LXC74 MGY74 MQU74 NAQ74 NKM74 NUI74 OEE74 OOA74 OXW74 PHS74 PRO74 QBK74 QLG74 QVC74 REY74 ROU74 RYQ74 SIM74 SSI74 TCE74 TMA74 TVW74 UFS74 UPO74 UZK74 VJG74 VTC74 WCY74 WMU74 WWQ74 Y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84 WWS84 W84 KE84 UA84 ADW84 ANS84 AXO84 BHK84 BRG84 CBC84 CKY84 CUU84 DEQ84 DOM84 DYI84 EIE84 ESA84 FBW84 FLS84 FVO84 GFK84 GPG84 GZC84 HIY84 HSU84 ICQ84 IMM84 IWI84 JGE84 JQA84 JZW84 KJS84 KTO84 LDK84 LNG84 LXC84 MGY84 MQU84 NAQ84 NKM84 NUI84 OEE84 OOA84 OXW84 PHS84 PRO84 QBK84 QLG84 QVC84 REY84 ROU84 RYQ84 SIM84 SSI84 TCE84 TMA84 TVW84 UFS84 UPO84 UZK84 VJG84 VTC84 WCY84 WMU84 WWQ84 Y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94 WWS94 W94 KE94 UA94 ADW94 ANS94 AXO94 BHK94 BRG94 CBC94 CKY94 CUU94 DEQ94 DOM94 DYI94 EIE94 ESA94 FBW94 FLS94 FVO94 GFK94 GPG94 GZC94 HIY94 HSU94 ICQ94 IMM94 IWI94 JGE94 JQA94 JZW94 KJS94 KTO94 LDK94 LNG94 LXC94 MGY94 MQU94 NAQ94 NKM94 NUI94 OEE94 OOA94 OXW94 PHS94 PRO94 QBK94 QLG94 QVC94 REY94 ROU94 RYQ94 SIM94 SSI94 TCE94 TMA94 TVW94 UFS94 UPO94 UZK94 VJG94 VTC94 WCY94 WMU94 WWQ94 Y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AI84 AI65625:AI65626 AI131161:AI131162 AI196697:AI196698 AI262233:AI262234 AI327769:AI327770 AI393305:AI393306 AI458841:AI458842 AI524377:AI524378 AI589913:AI589914 AI655449:AI655450 AI720985:AI720986 AI786521:AI786522 AI852057:AI852058 AI917593:AI917594 AI983129:AI983130 AK84 AK65625:AK65626 AK131161:AK131162 AK196697:AK196698 AK262233:AK262234 AK327769:AK327770 AK393305:AK393306 AK458841:AK458842 AK524377:AK524378 AK589913:AK589914 AK655449:AK655450 AK720985:AK720986 AK786521:AK786522 AK852057:AK852058 AK917593:AK917594 AK983129:AK983130 AK24 AI24 AI34 AK34 AI44 AK44 AI54 AK54 AI64 AK64 AI74 AK74 AI94 AK94"/>
    <dataValidation allowBlank="1" promptTitle="checkPeriodRange"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WWI983129:WWI983130 V65625:V65626 JW65625:JW65626 TS65625:TS65626 ADO65625:ADO65626 ANK65625:ANK65626 AXG65625:AXG65626 BHC65625:BHC65626 BQY65625:BQY65626 CAU65625:CAU65626 CKQ65625:CKQ65626 CUM65625:CUM65626 DEI65625:DEI65626 DOE65625:DOE65626 DYA65625:DYA65626 EHW65625:EHW65626 ERS65625:ERS65626 FBO65625:FBO65626 FLK65625:FLK65626 FVG65625:FVG65626 GFC65625:GFC65626 GOY65625:GOY65626 GYU65625:GYU65626 HIQ65625:HIQ65626 HSM65625:HSM65626 ICI65625:ICI65626 IME65625:IME65626 IWA65625:IWA65626 JFW65625:JFW65626 JPS65625:JPS65626 JZO65625:JZO65626 KJK65625:KJK65626 KTG65625:KTG65626 LDC65625:LDC65626 LMY65625:LMY65626 LWU65625:LWU65626 MGQ65625:MGQ65626 MQM65625:MQM65626 NAI65625:NAI65626 NKE65625:NKE65626 NUA65625:NUA65626 ODW65625:ODW65626 ONS65625:ONS65626 OXO65625:OXO65626 PHK65625:PHK65626 PRG65625:PRG65626 QBC65625:QBC65626 QKY65625:QKY65626 QUU65625:QUU65626 REQ65625:REQ65626 ROM65625:ROM65626 RYI65625:RYI65626 SIE65625:SIE65626 SSA65625:SSA65626 TBW65625:TBW65626 TLS65625:TLS65626 TVO65625:TVO65626 UFK65625:UFK65626 UPG65625:UPG65626 UZC65625:UZC65626 VIY65625:VIY65626 VSU65625:VSU65626 WCQ65625:WCQ65626 WMM65625:WMM65626 WWI65625:WWI65626 V131161:V131162 JW131161:JW131162 TS131161:TS131162 ADO131161:ADO131162 ANK131161:ANK131162 AXG131161:AXG131162 BHC131161:BHC131162 BQY131161:BQY131162 CAU131161:CAU131162 CKQ131161:CKQ131162 CUM131161:CUM131162 DEI131161:DEI131162 DOE131161:DOE131162 DYA131161:DYA131162 EHW131161:EHW131162 ERS131161:ERS131162 FBO131161:FBO131162 FLK131161:FLK131162 FVG131161:FVG131162 GFC131161:GFC131162 GOY131161:GOY131162 GYU131161:GYU131162 HIQ131161:HIQ131162 HSM131161:HSM131162 ICI131161:ICI131162 IME131161:IME131162 IWA131161:IWA131162 JFW131161:JFW131162 JPS131161:JPS131162 JZO131161:JZO131162 KJK131161:KJK131162 KTG131161:KTG131162 LDC131161:LDC131162 LMY131161:LMY131162 LWU131161:LWU131162 MGQ131161:MGQ131162 MQM131161:MQM131162 NAI131161:NAI131162 NKE131161:NKE131162 NUA131161:NUA131162 ODW131161:ODW131162 ONS131161:ONS131162 OXO131161:OXO131162 PHK131161:PHK131162 PRG131161:PRG131162 QBC131161:QBC131162 QKY131161:QKY131162 QUU131161:QUU131162 REQ131161:REQ131162 ROM131161:ROM131162 RYI131161:RYI131162 SIE131161:SIE131162 SSA131161:SSA131162 TBW131161:TBW131162 TLS131161:TLS131162 TVO131161:TVO131162 UFK131161:UFK131162 UPG131161:UPG131162 UZC131161:UZC131162 VIY131161:VIY131162 VSU131161:VSU131162 WCQ131161:WCQ131162 WMM131161:WMM131162 WWI131161:WWI131162 V196697:V196698 JW196697:JW196698 TS196697:TS196698 ADO196697:ADO196698 ANK196697:ANK196698 AXG196697:AXG196698 BHC196697:BHC196698 BQY196697:BQY196698 CAU196697:CAU196698 CKQ196697:CKQ196698 CUM196697:CUM196698 DEI196697:DEI196698 DOE196697:DOE196698 DYA196697:DYA196698 EHW196697:EHW196698 ERS196697:ERS196698 FBO196697:FBO196698 FLK196697:FLK196698 FVG196697:FVG196698 GFC196697:GFC196698 GOY196697:GOY196698 GYU196697:GYU196698 HIQ196697:HIQ196698 HSM196697:HSM196698 ICI196697:ICI196698 IME196697:IME196698 IWA196697:IWA196698 JFW196697:JFW196698 JPS196697:JPS196698 JZO196697:JZO196698 KJK196697:KJK196698 KTG196697:KTG196698 LDC196697:LDC196698 LMY196697:LMY196698 LWU196697:LWU196698 MGQ196697:MGQ196698 MQM196697:MQM196698 NAI196697:NAI196698 NKE196697:NKE196698 NUA196697:NUA196698 ODW196697:ODW196698 ONS196697:ONS196698 OXO196697:OXO196698 PHK196697:PHK196698 PRG196697:PRG196698 QBC196697:QBC196698 QKY196697:QKY196698 QUU196697:QUU196698 REQ196697:REQ196698 ROM196697:ROM196698 RYI196697:RYI196698 SIE196697:SIE196698 SSA196697:SSA196698 TBW196697:TBW196698 TLS196697:TLS196698 TVO196697:TVO196698 UFK196697:UFK196698 UPG196697:UPG196698 UZC196697:UZC196698 VIY196697:VIY196698 VSU196697:VSU196698 WCQ196697:WCQ196698 WMM196697:WMM196698 WWI196697:WWI196698 V262233:V262234 JW262233:JW262234 TS262233:TS262234 ADO262233:ADO262234 ANK262233:ANK262234 AXG262233:AXG262234 BHC262233:BHC262234 BQY262233:BQY262234 CAU262233:CAU262234 CKQ262233:CKQ262234 CUM262233:CUM262234 DEI262233:DEI262234 DOE262233:DOE262234 DYA262233:DYA262234 EHW262233:EHW262234 ERS262233:ERS262234 FBO262233:FBO262234 FLK262233:FLK262234 FVG262233:FVG262234 GFC262233:GFC262234 GOY262233:GOY262234 GYU262233:GYU262234 HIQ262233:HIQ262234 HSM262233:HSM262234 ICI262233:ICI262234 IME262233:IME262234 IWA262233:IWA262234 JFW262233:JFW262234 JPS262233:JPS262234 JZO262233:JZO262234 KJK262233:KJK262234 KTG262233:KTG262234 LDC262233:LDC262234 LMY262233:LMY262234 LWU262233:LWU262234 MGQ262233:MGQ262234 MQM262233:MQM262234 NAI262233:NAI262234 NKE262233:NKE262234 NUA262233:NUA262234 ODW262233:ODW262234 ONS262233:ONS262234 OXO262233:OXO262234 PHK262233:PHK262234 PRG262233:PRG262234 QBC262233:QBC262234 QKY262233:QKY262234 QUU262233:QUU262234 REQ262233:REQ262234 ROM262233:ROM262234 RYI262233:RYI262234 SIE262233:SIE262234 SSA262233:SSA262234 TBW262233:TBW262234 TLS262233:TLS262234 TVO262233:TVO262234 UFK262233:UFK262234 UPG262233:UPG262234 UZC262233:UZC262234 VIY262233:VIY262234 VSU262233:VSU262234 WCQ262233:WCQ262234 WMM262233:WMM262234 WWI262233:WWI262234 V327769:V327770 JW327769:JW327770 TS327769:TS327770 ADO327769:ADO327770 ANK327769:ANK327770 AXG327769:AXG327770 BHC327769:BHC327770 BQY327769:BQY327770 CAU327769:CAU327770 CKQ327769:CKQ327770 CUM327769:CUM327770 DEI327769:DEI327770 DOE327769:DOE327770 DYA327769:DYA327770 EHW327769:EHW327770 ERS327769:ERS327770 FBO327769:FBO327770 FLK327769:FLK327770 FVG327769:FVG327770 GFC327769:GFC327770 GOY327769:GOY327770 GYU327769:GYU327770 HIQ327769:HIQ327770 HSM327769:HSM327770 ICI327769:ICI327770 IME327769:IME327770 IWA327769:IWA327770 JFW327769:JFW327770 JPS327769:JPS327770 JZO327769:JZO327770 KJK327769:KJK327770 KTG327769:KTG327770 LDC327769:LDC327770 LMY327769:LMY327770 LWU327769:LWU327770 MGQ327769:MGQ327770 MQM327769:MQM327770 NAI327769:NAI327770 NKE327769:NKE327770 NUA327769:NUA327770 ODW327769:ODW327770 ONS327769:ONS327770 OXO327769:OXO327770 PHK327769:PHK327770 PRG327769:PRG327770 QBC327769:QBC327770 QKY327769:QKY327770 QUU327769:QUU327770 REQ327769:REQ327770 ROM327769:ROM327770 RYI327769:RYI327770 SIE327769:SIE327770 SSA327769:SSA327770 TBW327769:TBW327770 TLS327769:TLS327770 TVO327769:TVO327770 UFK327769:UFK327770 UPG327769:UPG327770 UZC327769:UZC327770 VIY327769:VIY327770 VSU327769:VSU327770 WCQ327769:WCQ327770 WMM327769:WMM327770 WWI327769:WWI327770 V393305:V393306 JW393305:JW393306 TS393305:TS393306 ADO393305:ADO393306 ANK393305:ANK393306 AXG393305:AXG393306 BHC393305:BHC393306 BQY393305:BQY393306 CAU393305:CAU393306 CKQ393305:CKQ393306 CUM393305:CUM393306 DEI393305:DEI393306 DOE393305:DOE393306 DYA393305:DYA393306 EHW393305:EHW393306 ERS393305:ERS393306 FBO393305:FBO393306 FLK393305:FLK393306 FVG393305:FVG393306 GFC393305:GFC393306 GOY393305:GOY393306 GYU393305:GYU393306 HIQ393305:HIQ393306 HSM393305:HSM393306 ICI393305:ICI393306 IME393305:IME393306 IWA393305:IWA393306 JFW393305:JFW393306 JPS393305:JPS393306 JZO393305:JZO393306 KJK393305:KJK393306 KTG393305:KTG393306 LDC393305:LDC393306 LMY393305:LMY393306 LWU393305:LWU393306 MGQ393305:MGQ393306 MQM393305:MQM393306 NAI393305:NAI393306 NKE393305:NKE393306 NUA393305:NUA393306 ODW393305:ODW393306 ONS393305:ONS393306 OXO393305:OXO393306 PHK393305:PHK393306 PRG393305:PRG393306 QBC393305:QBC393306 QKY393305:QKY393306 QUU393305:QUU393306 REQ393305:REQ393306 ROM393305:ROM393306 RYI393305:RYI393306 SIE393305:SIE393306 SSA393305:SSA393306 TBW393305:TBW393306 TLS393305:TLS393306 TVO393305:TVO393306 UFK393305:UFK393306 UPG393305:UPG393306 UZC393305:UZC393306 VIY393305:VIY393306 VSU393305:VSU393306 WCQ393305:WCQ393306 WMM393305:WMM393306 WWI393305:WWI393306 V458841:V458842 JW458841:JW458842 TS458841:TS458842 ADO458841:ADO458842 ANK458841:ANK458842 AXG458841:AXG458842 BHC458841:BHC458842 BQY458841:BQY458842 CAU458841:CAU458842 CKQ458841:CKQ458842 CUM458841:CUM458842 DEI458841:DEI458842 DOE458841:DOE458842 DYA458841:DYA458842 EHW458841:EHW458842 ERS458841:ERS458842 FBO458841:FBO458842 FLK458841:FLK458842 FVG458841:FVG458842 GFC458841:GFC458842 GOY458841:GOY458842 GYU458841:GYU458842 HIQ458841:HIQ458842 HSM458841:HSM458842 ICI458841:ICI458842 IME458841:IME458842 IWA458841:IWA458842 JFW458841:JFW458842 JPS458841:JPS458842 JZO458841:JZO458842 KJK458841:KJK458842 KTG458841:KTG458842 LDC458841:LDC458842 LMY458841:LMY458842 LWU458841:LWU458842 MGQ458841:MGQ458842 MQM458841:MQM458842 NAI458841:NAI458842 NKE458841:NKE458842 NUA458841:NUA458842 ODW458841:ODW458842 ONS458841:ONS458842 OXO458841:OXO458842 PHK458841:PHK458842 PRG458841:PRG458842 QBC458841:QBC458842 QKY458841:QKY458842 QUU458841:QUU458842 REQ458841:REQ458842 ROM458841:ROM458842 RYI458841:RYI458842 SIE458841:SIE458842 SSA458841:SSA458842 TBW458841:TBW458842 TLS458841:TLS458842 TVO458841:TVO458842 UFK458841:UFK458842 UPG458841:UPG458842 UZC458841:UZC458842 VIY458841:VIY458842 VSU458841:VSU458842 WCQ458841:WCQ458842 WMM458841:WMM458842 WWI458841:WWI458842 V524377:V524378 JW524377:JW524378 TS524377:TS524378 ADO524377:ADO524378 ANK524377:ANK524378 AXG524377:AXG524378 BHC524377:BHC524378 BQY524377:BQY524378 CAU524377:CAU524378 CKQ524377:CKQ524378 CUM524377:CUM524378 DEI524377:DEI524378 DOE524377:DOE524378 DYA524377:DYA524378 EHW524377:EHW524378 ERS524377:ERS524378 FBO524377:FBO524378 FLK524377:FLK524378 FVG524377:FVG524378 GFC524377:GFC524378 GOY524377:GOY524378 GYU524377:GYU524378 HIQ524377:HIQ524378 HSM524377:HSM524378 ICI524377:ICI524378 IME524377:IME524378 IWA524377:IWA524378 JFW524377:JFW524378 JPS524377:JPS524378 JZO524377:JZO524378 KJK524377:KJK524378 KTG524377:KTG524378 LDC524377:LDC524378 LMY524377:LMY524378 LWU524377:LWU524378 MGQ524377:MGQ524378 MQM524377:MQM524378 NAI524377:NAI524378 NKE524377:NKE524378 NUA524377:NUA524378 ODW524377:ODW524378 ONS524377:ONS524378 OXO524377:OXO524378 PHK524377:PHK524378 PRG524377:PRG524378 QBC524377:QBC524378 QKY524377:QKY524378 QUU524377:QUU524378 REQ524377:REQ524378 ROM524377:ROM524378 RYI524377:RYI524378 SIE524377:SIE524378 SSA524377:SSA524378 TBW524377:TBW524378 TLS524377:TLS524378 TVO524377:TVO524378 UFK524377:UFK524378 UPG524377:UPG524378 UZC524377:UZC524378 VIY524377:VIY524378 VSU524377:VSU524378 WCQ524377:WCQ524378 WMM524377:WMM524378 WWI524377:WWI524378 V589913:V589914 JW589913:JW589914 TS589913:TS589914 ADO589913:ADO589914 ANK589913:ANK589914 AXG589913:AXG589914 BHC589913:BHC589914 BQY589913:BQY589914 CAU589913:CAU589914 CKQ589913:CKQ589914 CUM589913:CUM589914 DEI589913:DEI589914 DOE589913:DOE589914 DYA589913:DYA589914 EHW589913:EHW589914 ERS589913:ERS589914 FBO589913:FBO589914 FLK589913:FLK589914 FVG589913:FVG589914 GFC589913:GFC589914 GOY589913:GOY589914 GYU589913:GYU589914 HIQ589913:HIQ589914 HSM589913:HSM589914 ICI589913:ICI589914 IME589913:IME589914 IWA589913:IWA589914 JFW589913:JFW589914 JPS589913:JPS589914 JZO589913:JZO589914 KJK589913:KJK589914 KTG589913:KTG589914 LDC589913:LDC589914 LMY589913:LMY589914 LWU589913:LWU589914 MGQ589913:MGQ589914 MQM589913:MQM589914 NAI589913:NAI589914 NKE589913:NKE589914 NUA589913:NUA589914 ODW589913:ODW589914 ONS589913:ONS589914 OXO589913:OXO589914 PHK589913:PHK589914 PRG589913:PRG589914 QBC589913:QBC589914 QKY589913:QKY589914 QUU589913:QUU589914 REQ589913:REQ589914 ROM589913:ROM589914 RYI589913:RYI589914 SIE589913:SIE589914 SSA589913:SSA589914 TBW589913:TBW589914 TLS589913:TLS589914 TVO589913:TVO589914 UFK589913:UFK589914 UPG589913:UPG589914 UZC589913:UZC589914 VIY589913:VIY589914 VSU589913:VSU589914 WCQ589913:WCQ589914 WMM589913:WMM589914 WWI589913:WWI589914 V655449:V655450 JW655449:JW655450 TS655449:TS655450 ADO655449:ADO655450 ANK655449:ANK655450 AXG655449:AXG655450 BHC655449:BHC655450 BQY655449:BQY655450 CAU655449:CAU655450 CKQ655449:CKQ655450 CUM655449:CUM655450 DEI655449:DEI655450 DOE655449:DOE655450 DYA655449:DYA655450 EHW655449:EHW655450 ERS655449:ERS655450 FBO655449:FBO655450 FLK655449:FLK655450 FVG655449:FVG655450 GFC655449:GFC655450 GOY655449:GOY655450 GYU655449:GYU655450 HIQ655449:HIQ655450 HSM655449:HSM655450 ICI655449:ICI655450 IME655449:IME655450 IWA655449:IWA655450 JFW655449:JFW655450 JPS655449:JPS655450 JZO655449:JZO655450 KJK655449:KJK655450 KTG655449:KTG655450 LDC655449:LDC655450 LMY655449:LMY655450 LWU655449:LWU655450 MGQ655449:MGQ655450 MQM655449:MQM655450 NAI655449:NAI655450 NKE655449:NKE655450 NUA655449:NUA655450 ODW655449:ODW655450 ONS655449:ONS655450 OXO655449:OXO655450 PHK655449:PHK655450 PRG655449:PRG655450 QBC655449:QBC655450 QKY655449:QKY655450 QUU655449:QUU655450 REQ655449:REQ655450 ROM655449:ROM655450 RYI655449:RYI655450 SIE655449:SIE655450 SSA655449:SSA655450 TBW655449:TBW655450 TLS655449:TLS655450 TVO655449:TVO655450 UFK655449:UFK655450 UPG655449:UPG655450 UZC655449:UZC655450 VIY655449:VIY655450 VSU655449:VSU655450 WCQ655449:WCQ655450 WMM655449:WMM655450 WWI655449:WWI655450 V720985:V720986 JW720985:JW720986 TS720985:TS720986 ADO720985:ADO720986 ANK720985:ANK720986 AXG720985:AXG720986 BHC720985:BHC720986 BQY720985:BQY720986 CAU720985:CAU720986 CKQ720985:CKQ720986 CUM720985:CUM720986 DEI720985:DEI720986 DOE720985:DOE720986 DYA720985:DYA720986 EHW720985:EHW720986 ERS720985:ERS720986 FBO720985:FBO720986 FLK720985:FLK720986 FVG720985:FVG720986 GFC720985:GFC720986 GOY720985:GOY720986 GYU720985:GYU720986 HIQ720985:HIQ720986 HSM720985:HSM720986 ICI720985:ICI720986 IME720985:IME720986 IWA720985:IWA720986 JFW720985:JFW720986 JPS720985:JPS720986 JZO720985:JZO720986 KJK720985:KJK720986 KTG720985:KTG720986 LDC720985:LDC720986 LMY720985:LMY720986 LWU720985:LWU720986 MGQ720985:MGQ720986 MQM720985:MQM720986 NAI720985:NAI720986 NKE720985:NKE720986 NUA720985:NUA720986 ODW720985:ODW720986 ONS720985:ONS720986 OXO720985:OXO720986 PHK720985:PHK720986 PRG720985:PRG720986 QBC720985:QBC720986 QKY720985:QKY720986 QUU720985:QUU720986 REQ720985:REQ720986 ROM720985:ROM720986 RYI720985:RYI720986 SIE720985:SIE720986 SSA720985:SSA720986 TBW720985:TBW720986 TLS720985:TLS720986 TVO720985:TVO720986 UFK720985:UFK720986 UPG720985:UPG720986 UZC720985:UZC720986 VIY720985:VIY720986 VSU720985:VSU720986 WCQ720985:WCQ720986 WMM720985:WMM720986 WWI720985:WWI720986 V786521:V786522 JW786521:JW786522 TS786521:TS786522 ADO786521:ADO786522 ANK786521:ANK786522 AXG786521:AXG786522 BHC786521:BHC786522 BQY786521:BQY786522 CAU786521:CAU786522 CKQ786521:CKQ786522 CUM786521:CUM786522 DEI786521:DEI786522 DOE786521:DOE786522 DYA786521:DYA786522 EHW786521:EHW786522 ERS786521:ERS786522 FBO786521:FBO786522 FLK786521:FLK786522 FVG786521:FVG786522 GFC786521:GFC786522 GOY786521:GOY786522 GYU786521:GYU786522 HIQ786521:HIQ786522 HSM786521:HSM786522 ICI786521:ICI786522 IME786521:IME786522 IWA786521:IWA786522 JFW786521:JFW786522 JPS786521:JPS786522 JZO786521:JZO786522 KJK786521:KJK786522 KTG786521:KTG786522 LDC786521:LDC786522 LMY786521:LMY786522 LWU786521:LWU786522 MGQ786521:MGQ786522 MQM786521:MQM786522 NAI786521:NAI786522 NKE786521:NKE786522 NUA786521:NUA786522 ODW786521:ODW786522 ONS786521:ONS786522 OXO786521:OXO786522 PHK786521:PHK786522 PRG786521:PRG786522 QBC786521:QBC786522 QKY786521:QKY786522 QUU786521:QUU786522 REQ786521:REQ786522 ROM786521:ROM786522 RYI786521:RYI786522 SIE786521:SIE786522 SSA786521:SSA786522 TBW786521:TBW786522 TLS786521:TLS786522 TVO786521:TVO786522 UFK786521:UFK786522 UPG786521:UPG786522 UZC786521:UZC786522 VIY786521:VIY786522 VSU786521:VSU786522 WCQ786521:WCQ786522 WMM786521:WMM786522 WWI786521:WWI786522 V852057:V852058 JW852057:JW852058 TS852057:TS852058 ADO852057:ADO852058 ANK852057:ANK852058 AXG852057:AXG852058 BHC852057:BHC852058 BQY852057:BQY852058 CAU852057:CAU852058 CKQ852057:CKQ852058 CUM852057:CUM852058 DEI852057:DEI852058 DOE852057:DOE852058 DYA852057:DYA852058 EHW852057:EHW852058 ERS852057:ERS852058 FBO852057:FBO852058 FLK852057:FLK852058 FVG852057:FVG852058 GFC852057:GFC852058 GOY852057:GOY852058 GYU852057:GYU852058 HIQ852057:HIQ852058 HSM852057:HSM852058 ICI852057:ICI852058 IME852057:IME852058 IWA852057:IWA852058 JFW852057:JFW852058 JPS852057:JPS852058 JZO852057:JZO852058 KJK852057:KJK852058 KTG852057:KTG852058 LDC852057:LDC852058 LMY852057:LMY852058 LWU852057:LWU852058 MGQ852057:MGQ852058 MQM852057:MQM852058 NAI852057:NAI852058 NKE852057:NKE852058 NUA852057:NUA852058 ODW852057:ODW852058 ONS852057:ONS852058 OXO852057:OXO852058 PHK852057:PHK852058 PRG852057:PRG852058 QBC852057:QBC852058 QKY852057:QKY852058 QUU852057:QUU852058 REQ852057:REQ852058 ROM852057:ROM852058 RYI852057:RYI852058 SIE852057:SIE852058 SSA852057:SSA852058 TBW852057:TBW852058 TLS852057:TLS852058 TVO852057:TVO852058 UFK852057:UFK852058 UPG852057:UPG852058 UZC852057:UZC852058 VIY852057:VIY852058 VSU852057:VSU852058 WCQ852057:WCQ852058 WMM852057:WMM852058 WWI852057:WWI852058 V917593:V917594 JW917593:JW917594 TS917593:TS917594 ADO917593:ADO917594 ANK917593:ANK917594 AXG917593:AXG917594 BHC917593:BHC917594 BQY917593:BQY917594 CAU917593:CAU917594 CKQ917593:CKQ917594 CUM917593:CUM917594 DEI917593:DEI917594 DOE917593:DOE917594 DYA917593:DYA917594 EHW917593:EHW917594 ERS917593:ERS917594 FBO917593:FBO917594 FLK917593:FLK917594 FVG917593:FVG917594 GFC917593:GFC917594 GOY917593:GOY917594 GYU917593:GYU917594 HIQ917593:HIQ917594 HSM917593:HSM917594 ICI917593:ICI917594 IME917593:IME917594 IWA917593:IWA917594 JFW917593:JFW917594 JPS917593:JPS917594 JZO917593:JZO917594 KJK917593:KJK917594 KTG917593:KTG917594 LDC917593:LDC917594 LMY917593:LMY917594 LWU917593:LWU917594 MGQ917593:MGQ917594 MQM917593:MQM917594 NAI917593:NAI917594 NKE917593:NKE917594 NUA917593:NUA917594 ODW917593:ODW917594 ONS917593:ONS917594 OXO917593:OXO917594 PHK917593:PHK917594 PRG917593:PRG917594 QBC917593:QBC917594 QKY917593:QKY917594 QUU917593:QUU917594 REQ917593:REQ917594 ROM917593:ROM917594 RYI917593:RYI917594 SIE917593:SIE917594 SSA917593:SSA917594 TBW917593:TBW917594 TLS917593:TLS917594 TVO917593:TVO917594 UFK917593:UFK917594 UPG917593:UPG917594 UZC917593:UZC917594 VIY917593:VIY917594 VSU917593:VSU917594 WCQ917593:WCQ917594 WMM917593:WMM917594 WWI917593:WWI917594 V983129:V983130 JW983129:JW983130 TS983129:TS983130 ADO983129:ADO983130 ANK983129:ANK983130 AXG983129:AXG983130 BHC983129:BHC983130 BQY983129:BQY983130 CAU983129:CAU983130 CKQ983129:CKQ983130 CUM983129:CUM983130 DEI983129:DEI983130 DOE983129:DOE983130 DYA983129:DYA983130 EHW983129:EHW983130 ERS983129:ERS983130 FBO983129:FBO983130 FLK983129:FLK983130 FVG983129:FVG983130 GFC983129:GFC983130 GOY983129:GOY983130 GYU983129:GYU983130 HIQ983129:HIQ983130 HSM983129:HSM983130 ICI983129:ICI983130 IME983129:IME983130 IWA983129:IWA983130 JFW983129:JFW983130 JPS983129:JPS983130 JZO983129:JZO983130 KJK983129:KJK983130 KTG983129:KTG983130 LDC983129:LDC983130 LMY983129:LMY983130 LWU983129:LWU983130 MGQ983129:MGQ983130 MQM983129:MQM983130 NAI983129:NAI983130 NKE983129:NKE983130 NUA983129:NUA983130 ODW983129:ODW983130 ONS983129:ONS983130 OXO983129:OXO983130 PHK983129:PHK983130 PRG983129:PRG983130 QBC983129:QBC983130 QKY983129:QKY983130 QUU983129:QUU983130 REQ983129:REQ983130 ROM983129:ROM983130 RYI983129:RYI983130 SIE983129:SIE983130 SSA983129:SSA983130 TBW983129:TBW983130 TLS983129:TLS983130 TVO983129:TVO983130 UFK983129:UFK983130 UPG983129:UPG983130 UZC983129:UZC983130 VIY983129:VIY983130 VSU983129:VSU983130 WCQ983129:WCQ983130 WMM983129:WMM983130 JW24 WWP34 V34 KD34 TZ34 ADV34 ANR34 AXN34 BHJ34 BRF34 CBB34 CKX34 CUT34 DEP34 DOL34 DYH34 EID34 ERZ34 FBV34 FLR34 FVN34 GFJ34 GPF34 GZB34 HIX34 HST34 ICP34 IML34 IWH34 JGD34 JPZ34 JZV34 KJR34 KTN34 LDJ34 LNF34 LXB34 MGX34 MQT34 NAP34 NKL34 NUH34 OED34 ONZ34 OXV34 PHR34 PRN34 QBJ34 QLF34 QVB34 REX34 ROT34 RYP34 SIL34 SSH34 TCD34 TLZ34 TVV34 UFR34 UPN34 UZJ34 VJF34 VTB34 WCX34 WMT34 WWP44 V44 KD44 TZ44 ADV44 ANR44 AXN44 BHJ44 BRF44 CBB44 CKX44 CUT44 DEP44 DOL44 DYH44 EID44 ERZ44 FBV44 FLR44 FVN44 GFJ44 GPF44 GZB44 HIX44 HST44 ICP44 IML44 IWH44 JGD44 JPZ44 JZV44 KJR44 KTN44 LDJ44 LNF44 LXB44 MGX44 MQT44 NAP44 NKL44 NUH44 OED44 ONZ44 OXV44 PHR44 PRN44 QBJ44 QLF44 QVB44 REX44 ROT44 RYP44 SIL44 SSH44 TCD44 TLZ44 TVV44 UFR44 UPN44 UZJ44 VJF44 VTB44 WCX44 WMT44 WWP54 V54 KD54 TZ54 ADV54 ANR54 AXN54 BHJ54 BRF54 CBB54 CKX54 CUT54 DEP54 DOL54 DYH54 EID54 ERZ54 FBV54 FLR54 FVN54 GFJ54 GPF54 GZB54 HIX54 HST54 ICP54 IML54 IWH54 JGD54 JPZ54 JZV54 KJR54 KTN54 LDJ54 LNF54 LXB54 MGX54 MQT54 NAP54 NKL54 NUH54 OED54 ONZ54 OXV54 PHR54 PRN54 QBJ54 QLF54 QVB54 REX54 ROT54 RYP54 SIL54 SSH54 TCD54 TLZ54 TVV54 UFR54 UPN54 UZJ54 VJF54 VTB54 WCX54 WMT54 WWP64 V64 KD64 TZ64 ADV64 ANR64 AXN64 BHJ64 BRF64 CBB64 CKX64 CUT64 DEP64 DOL64 DYH64 EID64 ERZ64 FBV64 FLR64 FVN64 GFJ64 GPF64 GZB64 HIX64 HST64 ICP64 IML64 IWH64 JGD64 JPZ64 JZV64 KJR64 KTN64 LDJ64 LNF64 LXB64 MGX64 MQT64 NAP64 NKL64 NUH64 OED64 ONZ64 OXV64 PHR64 PRN64 QBJ64 QLF64 QVB64 REX64 ROT64 RYP64 SIL64 SSH64 TCD64 TLZ64 TVV64 UFR64 UPN64 UZJ64 VJF64 VTB64 WCX64 WMT64 WWP74 V74 KD74 TZ74 ADV74 ANR74 AXN74 BHJ74 BRF74 CBB74 CKX74 CUT74 DEP74 DOL74 DYH74 EID74 ERZ74 FBV74 FLR74 FVN74 GFJ74 GPF74 GZB74 HIX74 HST74 ICP74 IML74 IWH74 JGD74 JPZ74 JZV74 KJR74 KTN74 LDJ74 LNF74 LXB74 MGX74 MQT74 NAP74 NKL74 NUH74 OED74 ONZ74 OXV74 PHR74 PRN74 QBJ74 QLF74 QVB74 REX74 ROT74 RYP74 SIL74 SSH74 TCD74 TLZ74 TVV74 UFR74 UPN74 UZJ74 VJF74 VTB74 WCX74 WMT74 WWP84 V84 KD84 TZ84 ADV84 ANR84 AXN84 BHJ84 BRF84 CBB84 CKX84 CUT84 DEP84 DOL84 DYH84 EID84 ERZ84 FBV84 FLR84 FVN84 GFJ84 GPF84 GZB84 HIX84 HST84 ICP84 IML84 IWH84 JGD84 JPZ84 JZV84 KJR84 KTN84 LDJ84 LNF84 LXB84 MGX84 MQT84 NAP84 NKL84 NUH84 OED84 ONZ84 OXV84 PHR84 PRN84 QBJ84 QLF84 QVB84 REX84 ROT84 RYP84 SIL84 SSH84 TCD84 TLZ84 TVV84 UFR84 UPN84 UZJ84 VJF84 VTB84 WCX84 WMT84 WWP94 V94 KD94 TZ94 ADV94 ANR94 AXN94 BHJ94 BRF94 CBB94 CKX94 CUT94 DEP94 DOL94 DYH94 EID94 ERZ94 FBV94 FLR94 FVN94 GFJ94 GPF94 GZB94 HIX94 HST94 ICP94 IML94 IWH94 JGD94 JPZ94 JZV94 KJR94 KTN94 LDJ94 LNF94 LXB94 MGX94 MQT94 NAP94 NKL94 NUH94 OED94 ONZ94 OXV94 PHR94 PRN94 QBJ94 QLF94 QVB94 REX94 ROT94 RYP94 SIL94 SSH94 TCD94 TLZ94 TVV94 UFR94 UPN94 UZJ94 VJF94 VTB94 WCX94 WMT94 AH84 AH65625:AH65626 AH131161:AH131162 AH196697:AH196698 AH262233:AH262234 AH327769:AH327770 AH393305:AH393306 AH458841:AH458842 AH524377:AH524378 AH589913:AH589914 AH655449:AH655450 AH720985:AH720986 AH786521:AH786522 AH852057:AH852058 AH917593:AH917594 AH983129:AH983130 AH24 AH34 AH44 AH54 AH64 AH74 AH94"/>
    <dataValidation allowBlank="1" showInputMessage="1" showErrorMessage="1" prompt="Для выбора выполните двойной щелчок левой клавиши мыши по соответствующей ячейке." sqref="KA24 X65625:X65627 JY65625:JY65627 TU65625:TU65627 ADQ65625:ADQ65627 ANM65625:ANM65627 AXI65625:AXI65627 BHE65625:BHE65627 BRA65625:BRA65627 CAW65625:CAW65627 CKS65625:CKS65627 CUO65625:CUO65627 DEK65625:DEK65627 DOG65625:DOG65627 DYC65625:DYC65627 EHY65625:EHY65627 ERU65625:ERU65627 FBQ65625:FBQ65627 FLM65625:FLM65627 FVI65625:FVI65627 GFE65625:GFE65627 GPA65625:GPA65627 GYW65625:GYW65627 HIS65625:HIS65627 HSO65625:HSO65627 ICK65625:ICK65627 IMG65625:IMG65627 IWC65625:IWC65627 JFY65625:JFY65627 JPU65625:JPU65627 JZQ65625:JZQ65627 KJM65625:KJM65627 KTI65625:KTI65627 LDE65625:LDE65627 LNA65625:LNA65627 LWW65625:LWW65627 MGS65625:MGS65627 MQO65625:MQO65627 NAK65625:NAK65627 NKG65625:NKG65627 NUC65625:NUC65627 ODY65625:ODY65627 ONU65625:ONU65627 OXQ65625:OXQ65627 PHM65625:PHM65627 PRI65625:PRI65627 QBE65625:QBE65627 QLA65625:QLA65627 QUW65625:QUW65627 RES65625:RES65627 ROO65625:ROO65627 RYK65625:RYK65627 SIG65625:SIG65627 SSC65625:SSC65627 TBY65625:TBY65627 TLU65625:TLU65627 TVQ65625:TVQ65627 UFM65625:UFM65627 UPI65625:UPI65627 UZE65625:UZE65627 VJA65625:VJA65627 VSW65625:VSW65627 WCS65625:WCS65627 WMO65625:WMO65627 WWK65625:WWK65627 X131161:X131163 JY131161:JY131163 TU131161:TU131163 ADQ131161:ADQ131163 ANM131161:ANM131163 AXI131161:AXI131163 BHE131161:BHE131163 BRA131161:BRA131163 CAW131161:CAW131163 CKS131161:CKS131163 CUO131161:CUO131163 DEK131161:DEK131163 DOG131161:DOG131163 DYC131161:DYC131163 EHY131161:EHY131163 ERU131161:ERU131163 FBQ131161:FBQ131163 FLM131161:FLM131163 FVI131161:FVI131163 GFE131161:GFE131163 GPA131161:GPA131163 GYW131161:GYW131163 HIS131161:HIS131163 HSO131161:HSO131163 ICK131161:ICK131163 IMG131161:IMG131163 IWC131161:IWC131163 JFY131161:JFY131163 JPU131161:JPU131163 JZQ131161:JZQ131163 KJM131161:KJM131163 KTI131161:KTI131163 LDE131161:LDE131163 LNA131161:LNA131163 LWW131161:LWW131163 MGS131161:MGS131163 MQO131161:MQO131163 NAK131161:NAK131163 NKG131161:NKG131163 NUC131161:NUC131163 ODY131161:ODY131163 ONU131161:ONU131163 OXQ131161:OXQ131163 PHM131161:PHM131163 PRI131161:PRI131163 QBE131161:QBE131163 QLA131161:QLA131163 QUW131161:QUW131163 RES131161:RES131163 ROO131161:ROO131163 RYK131161:RYK131163 SIG131161:SIG131163 SSC131161:SSC131163 TBY131161:TBY131163 TLU131161:TLU131163 TVQ131161:TVQ131163 UFM131161:UFM131163 UPI131161:UPI131163 UZE131161:UZE131163 VJA131161:VJA131163 VSW131161:VSW131163 WCS131161:WCS131163 WMO131161:WMO131163 WWK131161:WWK131163 X196697:X196699 JY196697:JY196699 TU196697:TU196699 ADQ196697:ADQ196699 ANM196697:ANM196699 AXI196697:AXI196699 BHE196697:BHE196699 BRA196697:BRA196699 CAW196697:CAW196699 CKS196697:CKS196699 CUO196697:CUO196699 DEK196697:DEK196699 DOG196697:DOG196699 DYC196697:DYC196699 EHY196697:EHY196699 ERU196697:ERU196699 FBQ196697:FBQ196699 FLM196697:FLM196699 FVI196697:FVI196699 GFE196697:GFE196699 GPA196697:GPA196699 GYW196697:GYW196699 HIS196697:HIS196699 HSO196697:HSO196699 ICK196697:ICK196699 IMG196697:IMG196699 IWC196697:IWC196699 JFY196697:JFY196699 JPU196697:JPU196699 JZQ196697:JZQ196699 KJM196697:KJM196699 KTI196697:KTI196699 LDE196697:LDE196699 LNA196697:LNA196699 LWW196697:LWW196699 MGS196697:MGS196699 MQO196697:MQO196699 NAK196697:NAK196699 NKG196697:NKG196699 NUC196697:NUC196699 ODY196697:ODY196699 ONU196697:ONU196699 OXQ196697:OXQ196699 PHM196697:PHM196699 PRI196697:PRI196699 QBE196697:QBE196699 QLA196697:QLA196699 QUW196697:QUW196699 RES196697:RES196699 ROO196697:ROO196699 RYK196697:RYK196699 SIG196697:SIG196699 SSC196697:SSC196699 TBY196697:TBY196699 TLU196697:TLU196699 TVQ196697:TVQ196699 UFM196697:UFM196699 UPI196697:UPI196699 UZE196697:UZE196699 VJA196697:VJA196699 VSW196697:VSW196699 WCS196697:WCS196699 WMO196697:WMO196699 WWK196697:WWK196699 X262233:X262235 JY262233:JY262235 TU262233:TU262235 ADQ262233:ADQ262235 ANM262233:ANM262235 AXI262233:AXI262235 BHE262233:BHE262235 BRA262233:BRA262235 CAW262233:CAW262235 CKS262233:CKS262235 CUO262233:CUO262235 DEK262233:DEK262235 DOG262233:DOG262235 DYC262233:DYC262235 EHY262233:EHY262235 ERU262233:ERU262235 FBQ262233:FBQ262235 FLM262233:FLM262235 FVI262233:FVI262235 GFE262233:GFE262235 GPA262233:GPA262235 GYW262233:GYW262235 HIS262233:HIS262235 HSO262233:HSO262235 ICK262233:ICK262235 IMG262233:IMG262235 IWC262233:IWC262235 JFY262233:JFY262235 JPU262233:JPU262235 JZQ262233:JZQ262235 KJM262233:KJM262235 KTI262233:KTI262235 LDE262233:LDE262235 LNA262233:LNA262235 LWW262233:LWW262235 MGS262233:MGS262235 MQO262233:MQO262235 NAK262233:NAK262235 NKG262233:NKG262235 NUC262233:NUC262235 ODY262233:ODY262235 ONU262233:ONU262235 OXQ262233:OXQ262235 PHM262233:PHM262235 PRI262233:PRI262235 QBE262233:QBE262235 QLA262233:QLA262235 QUW262233:QUW262235 RES262233:RES262235 ROO262233:ROO262235 RYK262233:RYK262235 SIG262233:SIG262235 SSC262233:SSC262235 TBY262233:TBY262235 TLU262233:TLU262235 TVQ262233:TVQ262235 UFM262233:UFM262235 UPI262233:UPI262235 UZE262233:UZE262235 VJA262233:VJA262235 VSW262233:VSW262235 WCS262233:WCS262235 WMO262233:WMO262235 WWK262233:WWK262235 X327769:X327771 JY327769:JY327771 TU327769:TU327771 ADQ327769:ADQ327771 ANM327769:ANM327771 AXI327769:AXI327771 BHE327769:BHE327771 BRA327769:BRA327771 CAW327769:CAW327771 CKS327769:CKS327771 CUO327769:CUO327771 DEK327769:DEK327771 DOG327769:DOG327771 DYC327769:DYC327771 EHY327769:EHY327771 ERU327769:ERU327771 FBQ327769:FBQ327771 FLM327769:FLM327771 FVI327769:FVI327771 GFE327769:GFE327771 GPA327769:GPA327771 GYW327769:GYW327771 HIS327769:HIS327771 HSO327769:HSO327771 ICK327769:ICK327771 IMG327769:IMG327771 IWC327769:IWC327771 JFY327769:JFY327771 JPU327769:JPU327771 JZQ327769:JZQ327771 KJM327769:KJM327771 KTI327769:KTI327771 LDE327769:LDE327771 LNA327769:LNA327771 LWW327769:LWW327771 MGS327769:MGS327771 MQO327769:MQO327771 NAK327769:NAK327771 NKG327769:NKG327771 NUC327769:NUC327771 ODY327769:ODY327771 ONU327769:ONU327771 OXQ327769:OXQ327771 PHM327769:PHM327771 PRI327769:PRI327771 QBE327769:QBE327771 QLA327769:QLA327771 QUW327769:QUW327771 RES327769:RES327771 ROO327769:ROO327771 RYK327769:RYK327771 SIG327769:SIG327771 SSC327769:SSC327771 TBY327769:TBY327771 TLU327769:TLU327771 TVQ327769:TVQ327771 UFM327769:UFM327771 UPI327769:UPI327771 UZE327769:UZE327771 VJA327769:VJA327771 VSW327769:VSW327771 WCS327769:WCS327771 WMO327769:WMO327771 WWK327769:WWK327771 X393305:X393307 JY393305:JY393307 TU393305:TU393307 ADQ393305:ADQ393307 ANM393305:ANM393307 AXI393305:AXI393307 BHE393305:BHE393307 BRA393305:BRA393307 CAW393305:CAW393307 CKS393305:CKS393307 CUO393305:CUO393307 DEK393305:DEK393307 DOG393305:DOG393307 DYC393305:DYC393307 EHY393305:EHY393307 ERU393305:ERU393307 FBQ393305:FBQ393307 FLM393305:FLM393307 FVI393305:FVI393307 GFE393305:GFE393307 GPA393305:GPA393307 GYW393305:GYW393307 HIS393305:HIS393307 HSO393305:HSO393307 ICK393305:ICK393307 IMG393305:IMG393307 IWC393305:IWC393307 JFY393305:JFY393307 JPU393305:JPU393307 JZQ393305:JZQ393307 KJM393305:KJM393307 KTI393305:KTI393307 LDE393305:LDE393307 LNA393305:LNA393307 LWW393305:LWW393307 MGS393305:MGS393307 MQO393305:MQO393307 NAK393305:NAK393307 NKG393305:NKG393307 NUC393305:NUC393307 ODY393305:ODY393307 ONU393305:ONU393307 OXQ393305:OXQ393307 PHM393305:PHM393307 PRI393305:PRI393307 QBE393305:QBE393307 QLA393305:QLA393307 QUW393305:QUW393307 RES393305:RES393307 ROO393305:ROO393307 RYK393305:RYK393307 SIG393305:SIG393307 SSC393305:SSC393307 TBY393305:TBY393307 TLU393305:TLU393307 TVQ393305:TVQ393307 UFM393305:UFM393307 UPI393305:UPI393307 UZE393305:UZE393307 VJA393305:VJA393307 VSW393305:VSW393307 WCS393305:WCS393307 WMO393305:WMO393307 WWK393305:WWK393307 X458841:X458843 JY458841:JY458843 TU458841:TU458843 ADQ458841:ADQ458843 ANM458841:ANM458843 AXI458841:AXI458843 BHE458841:BHE458843 BRA458841:BRA458843 CAW458841:CAW458843 CKS458841:CKS458843 CUO458841:CUO458843 DEK458841:DEK458843 DOG458841:DOG458843 DYC458841:DYC458843 EHY458841:EHY458843 ERU458841:ERU458843 FBQ458841:FBQ458843 FLM458841:FLM458843 FVI458841:FVI458843 GFE458841:GFE458843 GPA458841:GPA458843 GYW458841:GYW458843 HIS458841:HIS458843 HSO458841:HSO458843 ICK458841:ICK458843 IMG458841:IMG458843 IWC458841:IWC458843 JFY458841:JFY458843 JPU458841:JPU458843 JZQ458841:JZQ458843 KJM458841:KJM458843 KTI458841:KTI458843 LDE458841:LDE458843 LNA458841:LNA458843 LWW458841:LWW458843 MGS458841:MGS458843 MQO458841:MQO458843 NAK458841:NAK458843 NKG458841:NKG458843 NUC458841:NUC458843 ODY458841:ODY458843 ONU458841:ONU458843 OXQ458841:OXQ458843 PHM458841:PHM458843 PRI458841:PRI458843 QBE458841:QBE458843 QLA458841:QLA458843 QUW458841:QUW458843 RES458841:RES458843 ROO458841:ROO458843 RYK458841:RYK458843 SIG458841:SIG458843 SSC458841:SSC458843 TBY458841:TBY458843 TLU458841:TLU458843 TVQ458841:TVQ458843 UFM458841:UFM458843 UPI458841:UPI458843 UZE458841:UZE458843 VJA458841:VJA458843 VSW458841:VSW458843 WCS458841:WCS458843 WMO458841:WMO458843 WWK458841:WWK458843 X524377:X524379 JY524377:JY524379 TU524377:TU524379 ADQ524377:ADQ524379 ANM524377:ANM524379 AXI524377:AXI524379 BHE524377:BHE524379 BRA524377:BRA524379 CAW524377:CAW524379 CKS524377:CKS524379 CUO524377:CUO524379 DEK524377:DEK524379 DOG524377:DOG524379 DYC524377:DYC524379 EHY524377:EHY524379 ERU524377:ERU524379 FBQ524377:FBQ524379 FLM524377:FLM524379 FVI524377:FVI524379 GFE524377:GFE524379 GPA524377:GPA524379 GYW524377:GYW524379 HIS524377:HIS524379 HSO524377:HSO524379 ICK524377:ICK524379 IMG524377:IMG524379 IWC524377:IWC524379 JFY524377:JFY524379 JPU524377:JPU524379 JZQ524377:JZQ524379 KJM524377:KJM524379 KTI524377:KTI524379 LDE524377:LDE524379 LNA524377:LNA524379 LWW524377:LWW524379 MGS524377:MGS524379 MQO524377:MQO524379 NAK524377:NAK524379 NKG524377:NKG524379 NUC524377:NUC524379 ODY524377:ODY524379 ONU524377:ONU524379 OXQ524377:OXQ524379 PHM524377:PHM524379 PRI524377:PRI524379 QBE524377:QBE524379 QLA524377:QLA524379 QUW524377:QUW524379 RES524377:RES524379 ROO524377:ROO524379 RYK524377:RYK524379 SIG524377:SIG524379 SSC524377:SSC524379 TBY524377:TBY524379 TLU524377:TLU524379 TVQ524377:TVQ524379 UFM524377:UFM524379 UPI524377:UPI524379 UZE524377:UZE524379 VJA524377:VJA524379 VSW524377:VSW524379 WCS524377:WCS524379 WMO524377:WMO524379 WWK524377:WWK524379 X589913:X589915 JY589913:JY589915 TU589913:TU589915 ADQ589913:ADQ589915 ANM589913:ANM589915 AXI589913:AXI589915 BHE589913:BHE589915 BRA589913:BRA589915 CAW589913:CAW589915 CKS589913:CKS589915 CUO589913:CUO589915 DEK589913:DEK589915 DOG589913:DOG589915 DYC589913:DYC589915 EHY589913:EHY589915 ERU589913:ERU589915 FBQ589913:FBQ589915 FLM589913:FLM589915 FVI589913:FVI589915 GFE589913:GFE589915 GPA589913:GPA589915 GYW589913:GYW589915 HIS589913:HIS589915 HSO589913:HSO589915 ICK589913:ICK589915 IMG589913:IMG589915 IWC589913:IWC589915 JFY589913:JFY589915 JPU589913:JPU589915 JZQ589913:JZQ589915 KJM589913:KJM589915 KTI589913:KTI589915 LDE589913:LDE589915 LNA589913:LNA589915 LWW589913:LWW589915 MGS589913:MGS589915 MQO589913:MQO589915 NAK589913:NAK589915 NKG589913:NKG589915 NUC589913:NUC589915 ODY589913:ODY589915 ONU589913:ONU589915 OXQ589913:OXQ589915 PHM589913:PHM589915 PRI589913:PRI589915 QBE589913:QBE589915 QLA589913:QLA589915 QUW589913:QUW589915 RES589913:RES589915 ROO589913:ROO589915 RYK589913:RYK589915 SIG589913:SIG589915 SSC589913:SSC589915 TBY589913:TBY589915 TLU589913:TLU589915 TVQ589913:TVQ589915 UFM589913:UFM589915 UPI589913:UPI589915 UZE589913:UZE589915 VJA589913:VJA589915 VSW589913:VSW589915 WCS589913:WCS589915 WMO589913:WMO589915 WWK589913:WWK589915 X655449:X655451 JY655449:JY655451 TU655449:TU655451 ADQ655449:ADQ655451 ANM655449:ANM655451 AXI655449:AXI655451 BHE655449:BHE655451 BRA655449:BRA655451 CAW655449:CAW655451 CKS655449:CKS655451 CUO655449:CUO655451 DEK655449:DEK655451 DOG655449:DOG655451 DYC655449:DYC655451 EHY655449:EHY655451 ERU655449:ERU655451 FBQ655449:FBQ655451 FLM655449:FLM655451 FVI655449:FVI655451 GFE655449:GFE655451 GPA655449:GPA655451 GYW655449:GYW655451 HIS655449:HIS655451 HSO655449:HSO655451 ICK655449:ICK655451 IMG655449:IMG655451 IWC655449:IWC655451 JFY655449:JFY655451 JPU655449:JPU655451 JZQ655449:JZQ655451 KJM655449:KJM655451 KTI655449:KTI655451 LDE655449:LDE655451 LNA655449:LNA655451 LWW655449:LWW655451 MGS655449:MGS655451 MQO655449:MQO655451 NAK655449:NAK655451 NKG655449:NKG655451 NUC655449:NUC655451 ODY655449:ODY655451 ONU655449:ONU655451 OXQ655449:OXQ655451 PHM655449:PHM655451 PRI655449:PRI655451 QBE655449:QBE655451 QLA655449:QLA655451 QUW655449:QUW655451 RES655449:RES655451 ROO655449:ROO655451 RYK655449:RYK655451 SIG655449:SIG655451 SSC655449:SSC655451 TBY655449:TBY655451 TLU655449:TLU655451 TVQ655449:TVQ655451 UFM655449:UFM655451 UPI655449:UPI655451 UZE655449:UZE655451 VJA655449:VJA655451 VSW655449:VSW655451 WCS655449:WCS655451 WMO655449:WMO655451 WWK655449:WWK655451 X720985:X720987 JY720985:JY720987 TU720985:TU720987 ADQ720985:ADQ720987 ANM720985:ANM720987 AXI720985:AXI720987 BHE720985:BHE720987 BRA720985:BRA720987 CAW720985:CAW720987 CKS720985:CKS720987 CUO720985:CUO720987 DEK720985:DEK720987 DOG720985:DOG720987 DYC720985:DYC720987 EHY720985:EHY720987 ERU720985:ERU720987 FBQ720985:FBQ720987 FLM720985:FLM720987 FVI720985:FVI720987 GFE720985:GFE720987 GPA720985:GPA720987 GYW720985:GYW720987 HIS720985:HIS720987 HSO720985:HSO720987 ICK720985:ICK720987 IMG720985:IMG720987 IWC720985:IWC720987 JFY720985:JFY720987 JPU720985:JPU720987 JZQ720985:JZQ720987 KJM720985:KJM720987 KTI720985:KTI720987 LDE720985:LDE720987 LNA720985:LNA720987 LWW720985:LWW720987 MGS720985:MGS720987 MQO720985:MQO720987 NAK720985:NAK720987 NKG720985:NKG720987 NUC720985:NUC720987 ODY720985:ODY720987 ONU720985:ONU720987 OXQ720985:OXQ720987 PHM720985:PHM720987 PRI720985:PRI720987 QBE720985:QBE720987 QLA720985:QLA720987 QUW720985:QUW720987 RES720985:RES720987 ROO720985:ROO720987 RYK720985:RYK720987 SIG720985:SIG720987 SSC720985:SSC720987 TBY720985:TBY720987 TLU720985:TLU720987 TVQ720985:TVQ720987 UFM720985:UFM720987 UPI720985:UPI720987 UZE720985:UZE720987 VJA720985:VJA720987 VSW720985:VSW720987 WCS720985:WCS720987 WMO720985:WMO720987 WWK720985:WWK720987 X786521:X786523 JY786521:JY786523 TU786521:TU786523 ADQ786521:ADQ786523 ANM786521:ANM786523 AXI786521:AXI786523 BHE786521:BHE786523 BRA786521:BRA786523 CAW786521:CAW786523 CKS786521:CKS786523 CUO786521:CUO786523 DEK786521:DEK786523 DOG786521:DOG786523 DYC786521:DYC786523 EHY786521:EHY786523 ERU786521:ERU786523 FBQ786521:FBQ786523 FLM786521:FLM786523 FVI786521:FVI786523 GFE786521:GFE786523 GPA786521:GPA786523 GYW786521:GYW786523 HIS786521:HIS786523 HSO786521:HSO786523 ICK786521:ICK786523 IMG786521:IMG786523 IWC786521:IWC786523 JFY786521:JFY786523 JPU786521:JPU786523 JZQ786521:JZQ786523 KJM786521:KJM786523 KTI786521:KTI786523 LDE786521:LDE786523 LNA786521:LNA786523 LWW786521:LWW786523 MGS786521:MGS786523 MQO786521:MQO786523 NAK786521:NAK786523 NKG786521:NKG786523 NUC786521:NUC786523 ODY786521:ODY786523 ONU786521:ONU786523 OXQ786521:OXQ786523 PHM786521:PHM786523 PRI786521:PRI786523 QBE786521:QBE786523 QLA786521:QLA786523 QUW786521:QUW786523 RES786521:RES786523 ROO786521:ROO786523 RYK786521:RYK786523 SIG786521:SIG786523 SSC786521:SSC786523 TBY786521:TBY786523 TLU786521:TLU786523 TVQ786521:TVQ786523 UFM786521:UFM786523 UPI786521:UPI786523 UZE786521:UZE786523 VJA786521:VJA786523 VSW786521:VSW786523 WCS786521:WCS786523 WMO786521:WMO786523 WWK786521:WWK786523 X852057:X852059 JY852057:JY852059 TU852057:TU852059 ADQ852057:ADQ852059 ANM852057:ANM852059 AXI852057:AXI852059 BHE852057:BHE852059 BRA852057:BRA852059 CAW852057:CAW852059 CKS852057:CKS852059 CUO852057:CUO852059 DEK852057:DEK852059 DOG852057:DOG852059 DYC852057:DYC852059 EHY852057:EHY852059 ERU852057:ERU852059 FBQ852057:FBQ852059 FLM852057:FLM852059 FVI852057:FVI852059 GFE852057:GFE852059 GPA852057:GPA852059 GYW852057:GYW852059 HIS852057:HIS852059 HSO852057:HSO852059 ICK852057:ICK852059 IMG852057:IMG852059 IWC852057:IWC852059 JFY852057:JFY852059 JPU852057:JPU852059 JZQ852057:JZQ852059 KJM852057:KJM852059 KTI852057:KTI852059 LDE852057:LDE852059 LNA852057:LNA852059 LWW852057:LWW852059 MGS852057:MGS852059 MQO852057:MQO852059 NAK852057:NAK852059 NKG852057:NKG852059 NUC852057:NUC852059 ODY852057:ODY852059 ONU852057:ONU852059 OXQ852057:OXQ852059 PHM852057:PHM852059 PRI852057:PRI852059 QBE852057:QBE852059 QLA852057:QLA852059 QUW852057:QUW852059 RES852057:RES852059 ROO852057:ROO852059 RYK852057:RYK852059 SIG852057:SIG852059 SSC852057:SSC852059 TBY852057:TBY852059 TLU852057:TLU852059 TVQ852057:TVQ852059 UFM852057:UFM852059 UPI852057:UPI852059 UZE852057:UZE852059 VJA852057:VJA852059 VSW852057:VSW852059 WCS852057:WCS852059 WMO852057:WMO852059 WWK852057:WWK852059 X917593:X917595 JY917593:JY917595 TU917593:TU917595 ADQ917593:ADQ917595 ANM917593:ANM917595 AXI917593:AXI917595 BHE917593:BHE917595 BRA917593:BRA917595 CAW917593:CAW917595 CKS917593:CKS917595 CUO917593:CUO917595 DEK917593:DEK917595 DOG917593:DOG917595 DYC917593:DYC917595 EHY917593:EHY917595 ERU917593:ERU917595 FBQ917593:FBQ917595 FLM917593:FLM917595 FVI917593:FVI917595 GFE917593:GFE917595 GPA917593:GPA917595 GYW917593:GYW917595 HIS917593:HIS917595 HSO917593:HSO917595 ICK917593:ICK917595 IMG917593:IMG917595 IWC917593:IWC917595 JFY917593:JFY917595 JPU917593:JPU917595 JZQ917593:JZQ917595 KJM917593:KJM917595 KTI917593:KTI917595 LDE917593:LDE917595 LNA917593:LNA917595 LWW917593:LWW917595 MGS917593:MGS917595 MQO917593:MQO917595 NAK917593:NAK917595 NKG917593:NKG917595 NUC917593:NUC917595 ODY917593:ODY917595 ONU917593:ONU917595 OXQ917593:OXQ917595 PHM917593:PHM917595 PRI917593:PRI917595 QBE917593:QBE917595 QLA917593:QLA917595 QUW917593:QUW917595 RES917593:RES917595 ROO917593:ROO917595 RYK917593:RYK917595 SIG917593:SIG917595 SSC917593:SSC917595 TBY917593:TBY917595 TLU917593:TLU917595 TVQ917593:TVQ917595 UFM917593:UFM917595 UPI917593:UPI917595 UZE917593:UZE917595 VJA917593:VJA917595 VSW917593:VSW917595 WCS917593:WCS917595 WMO917593:WMO917595 WWK917593:WWK917595 X983129:X983131 JY983129:JY983131 TU983129:TU983131 ADQ983129:ADQ983131 ANM983129:ANM983131 AXI983129:AXI983131 BHE983129:BHE983131 BRA983129:BRA983131 CAW983129:CAW983131 CKS983129:CKS983131 CUO983129:CUO983131 DEK983129:DEK983131 DOG983129:DOG983131 DYC983129:DYC983131 EHY983129:EHY983131 ERU983129:ERU983131 FBQ983129:FBQ983131 FLM983129:FLM983131 FVI983129:FVI983131 GFE983129:GFE983131 GPA983129:GPA983131 GYW983129:GYW983131 HIS983129:HIS983131 HSO983129:HSO983131 ICK983129:ICK983131 IMG983129:IMG983131 IWC983129:IWC983131 JFY983129:JFY983131 JPU983129:JPU983131 JZQ983129:JZQ983131 KJM983129:KJM983131 KTI983129:KTI983131 LDE983129:LDE983131 LNA983129:LNA983131 LWW983129:LWW983131 MGS983129:MGS983131 MQO983129:MQO983131 NAK983129:NAK983131 NKG983129:NKG983131 NUC983129:NUC983131 ODY983129:ODY983131 ONU983129:ONU983131 OXQ983129:OXQ983131 PHM983129:PHM983131 PRI983129:PRI983131 QBE983129:QBE983131 QLA983129:QLA983131 QUW983129:QUW983131 RES983129:RES983131 ROO983129:ROO983131 RYK983129:RYK983131 SIG983129:SIG983131 SSC983129:SSC983131 TBY983129:TBY983131 TLU983129:TLU983131 TVQ983129:TVQ983131 UFM983129:UFM983131 UPI983129:UPI983131 UZE983129:UZE983131 VJA983129:VJA983131 VSW983129:VSW983131 WCS983129:WCS983131 WMO983129:WMO983131 WWK983129:WWK983131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129:WWM983130 Z196697:Z196698 KA65625:KA65626 TW65625:TW65626 ADS65625:ADS65626 ANO65625:ANO65626 AXK65625:AXK65626 BHG65625:BHG65626 BRC65625:BRC65626 CAY65625:CAY65626 CKU65625:CKU65626 CUQ65625:CUQ65626 DEM65625:DEM65626 DOI65625:DOI65626 DYE65625:DYE65626 EIA65625:EIA65626 ERW65625:ERW65626 FBS65625:FBS65626 FLO65625:FLO65626 FVK65625:FVK65626 GFG65625:GFG65626 GPC65625:GPC65626 GYY65625:GYY65626 HIU65625:HIU65626 HSQ65625:HSQ65626 ICM65625:ICM65626 IMI65625:IMI65626 IWE65625:IWE65626 JGA65625:JGA65626 JPW65625:JPW65626 JZS65625:JZS65626 KJO65625:KJO65626 KTK65625:KTK65626 LDG65625:LDG65626 LNC65625:LNC65626 LWY65625:LWY65626 MGU65625:MGU65626 MQQ65625:MQQ65626 NAM65625:NAM65626 NKI65625:NKI65626 NUE65625:NUE65626 OEA65625:OEA65626 ONW65625:ONW65626 OXS65625:OXS65626 PHO65625:PHO65626 PRK65625:PRK65626 QBG65625:QBG65626 QLC65625:QLC65626 QUY65625:QUY65626 REU65625:REU65626 ROQ65625:ROQ65626 RYM65625:RYM65626 SII65625:SII65626 SSE65625:SSE65626 TCA65625:TCA65626 TLW65625:TLW65626 TVS65625:TVS65626 UFO65625:UFO65626 UPK65625:UPK65626 UZG65625:UZG65626 VJC65625:VJC65626 VSY65625:VSY65626 WCU65625:WCU65626 WMQ65625:WMQ65626 WWM65625:WWM65626 Z262233:Z262234 KA131161:KA131162 TW131161:TW131162 ADS131161:ADS131162 ANO131161:ANO131162 AXK131161:AXK131162 BHG131161:BHG131162 BRC131161:BRC131162 CAY131161:CAY131162 CKU131161:CKU131162 CUQ131161:CUQ131162 DEM131161:DEM131162 DOI131161:DOI131162 DYE131161:DYE131162 EIA131161:EIA131162 ERW131161:ERW131162 FBS131161:FBS131162 FLO131161:FLO131162 FVK131161:FVK131162 GFG131161:GFG131162 GPC131161:GPC131162 GYY131161:GYY131162 HIU131161:HIU131162 HSQ131161:HSQ131162 ICM131161:ICM131162 IMI131161:IMI131162 IWE131161:IWE131162 JGA131161:JGA131162 JPW131161:JPW131162 JZS131161:JZS131162 KJO131161:KJO131162 KTK131161:KTK131162 LDG131161:LDG131162 LNC131161:LNC131162 LWY131161:LWY131162 MGU131161:MGU131162 MQQ131161:MQQ131162 NAM131161:NAM131162 NKI131161:NKI131162 NUE131161:NUE131162 OEA131161:OEA131162 ONW131161:ONW131162 OXS131161:OXS131162 PHO131161:PHO131162 PRK131161:PRK131162 QBG131161:QBG131162 QLC131161:QLC131162 QUY131161:QUY131162 REU131161:REU131162 ROQ131161:ROQ131162 RYM131161:RYM131162 SII131161:SII131162 SSE131161:SSE131162 TCA131161:TCA131162 TLW131161:TLW131162 TVS131161:TVS131162 UFO131161:UFO131162 UPK131161:UPK131162 UZG131161:UZG131162 VJC131161:VJC131162 VSY131161:VSY131162 WCU131161:WCU131162 WMQ131161:WMQ131162 WWM131161:WWM131162 Z327769:Z327770 KA196697:KA196698 TW196697:TW196698 ADS196697:ADS196698 ANO196697:ANO196698 AXK196697:AXK196698 BHG196697:BHG196698 BRC196697:BRC196698 CAY196697:CAY196698 CKU196697:CKU196698 CUQ196697:CUQ196698 DEM196697:DEM196698 DOI196697:DOI196698 DYE196697:DYE196698 EIA196697:EIA196698 ERW196697:ERW196698 FBS196697:FBS196698 FLO196697:FLO196698 FVK196697:FVK196698 GFG196697:GFG196698 GPC196697:GPC196698 GYY196697:GYY196698 HIU196697:HIU196698 HSQ196697:HSQ196698 ICM196697:ICM196698 IMI196697:IMI196698 IWE196697:IWE196698 JGA196697:JGA196698 JPW196697:JPW196698 JZS196697:JZS196698 KJO196697:KJO196698 KTK196697:KTK196698 LDG196697:LDG196698 LNC196697:LNC196698 LWY196697:LWY196698 MGU196697:MGU196698 MQQ196697:MQQ196698 NAM196697:NAM196698 NKI196697:NKI196698 NUE196697:NUE196698 OEA196697:OEA196698 ONW196697:ONW196698 OXS196697:OXS196698 PHO196697:PHO196698 PRK196697:PRK196698 QBG196697:QBG196698 QLC196697:QLC196698 QUY196697:QUY196698 REU196697:REU196698 ROQ196697:ROQ196698 RYM196697:RYM196698 SII196697:SII196698 SSE196697:SSE196698 TCA196697:TCA196698 TLW196697:TLW196698 TVS196697:TVS196698 UFO196697:UFO196698 UPK196697:UPK196698 UZG196697:UZG196698 VJC196697:VJC196698 VSY196697:VSY196698 WCU196697:WCU196698 WMQ196697:WMQ196698 WWM196697:WWM196698 Z393305:Z393306 KA262233:KA262234 TW262233:TW262234 ADS262233:ADS262234 ANO262233:ANO262234 AXK262233:AXK262234 BHG262233:BHG262234 BRC262233:BRC262234 CAY262233:CAY262234 CKU262233:CKU262234 CUQ262233:CUQ262234 DEM262233:DEM262234 DOI262233:DOI262234 DYE262233:DYE262234 EIA262233:EIA262234 ERW262233:ERW262234 FBS262233:FBS262234 FLO262233:FLO262234 FVK262233:FVK262234 GFG262233:GFG262234 GPC262233:GPC262234 GYY262233:GYY262234 HIU262233:HIU262234 HSQ262233:HSQ262234 ICM262233:ICM262234 IMI262233:IMI262234 IWE262233:IWE262234 JGA262233:JGA262234 JPW262233:JPW262234 JZS262233:JZS262234 KJO262233:KJO262234 KTK262233:KTK262234 LDG262233:LDG262234 LNC262233:LNC262234 LWY262233:LWY262234 MGU262233:MGU262234 MQQ262233:MQQ262234 NAM262233:NAM262234 NKI262233:NKI262234 NUE262233:NUE262234 OEA262233:OEA262234 ONW262233:ONW262234 OXS262233:OXS262234 PHO262233:PHO262234 PRK262233:PRK262234 QBG262233:QBG262234 QLC262233:QLC262234 QUY262233:QUY262234 REU262233:REU262234 ROQ262233:ROQ262234 RYM262233:RYM262234 SII262233:SII262234 SSE262233:SSE262234 TCA262233:TCA262234 TLW262233:TLW262234 TVS262233:TVS262234 UFO262233:UFO262234 UPK262233:UPK262234 UZG262233:UZG262234 VJC262233:VJC262234 VSY262233:VSY262234 WCU262233:WCU262234 WMQ262233:WMQ262234 WWM262233:WWM262234 Z458841:Z458842 KA327769:KA327770 TW327769:TW327770 ADS327769:ADS327770 ANO327769:ANO327770 AXK327769:AXK327770 BHG327769:BHG327770 BRC327769:BRC327770 CAY327769:CAY327770 CKU327769:CKU327770 CUQ327769:CUQ327770 DEM327769:DEM327770 DOI327769:DOI327770 DYE327769:DYE327770 EIA327769:EIA327770 ERW327769:ERW327770 FBS327769:FBS327770 FLO327769:FLO327770 FVK327769:FVK327770 GFG327769:GFG327770 GPC327769:GPC327770 GYY327769:GYY327770 HIU327769:HIU327770 HSQ327769:HSQ327770 ICM327769:ICM327770 IMI327769:IMI327770 IWE327769:IWE327770 JGA327769:JGA327770 JPW327769:JPW327770 JZS327769:JZS327770 KJO327769:KJO327770 KTK327769:KTK327770 LDG327769:LDG327770 LNC327769:LNC327770 LWY327769:LWY327770 MGU327769:MGU327770 MQQ327769:MQQ327770 NAM327769:NAM327770 NKI327769:NKI327770 NUE327769:NUE327770 OEA327769:OEA327770 ONW327769:ONW327770 OXS327769:OXS327770 PHO327769:PHO327770 PRK327769:PRK327770 QBG327769:QBG327770 QLC327769:QLC327770 QUY327769:QUY327770 REU327769:REU327770 ROQ327769:ROQ327770 RYM327769:RYM327770 SII327769:SII327770 SSE327769:SSE327770 TCA327769:TCA327770 TLW327769:TLW327770 TVS327769:TVS327770 UFO327769:UFO327770 UPK327769:UPK327770 UZG327769:UZG327770 VJC327769:VJC327770 VSY327769:VSY327770 WCU327769:WCU327770 WMQ327769:WMQ327770 WWM327769:WWM327770 Z524377:Z524378 KA393305:KA393306 TW393305:TW393306 ADS393305:ADS393306 ANO393305:ANO393306 AXK393305:AXK393306 BHG393305:BHG393306 BRC393305:BRC393306 CAY393305:CAY393306 CKU393305:CKU393306 CUQ393305:CUQ393306 DEM393305:DEM393306 DOI393305:DOI393306 DYE393305:DYE393306 EIA393305:EIA393306 ERW393305:ERW393306 FBS393305:FBS393306 FLO393305:FLO393306 FVK393305:FVK393306 GFG393305:GFG393306 GPC393305:GPC393306 GYY393305:GYY393306 HIU393305:HIU393306 HSQ393305:HSQ393306 ICM393305:ICM393306 IMI393305:IMI393306 IWE393305:IWE393306 JGA393305:JGA393306 JPW393305:JPW393306 JZS393305:JZS393306 KJO393305:KJO393306 KTK393305:KTK393306 LDG393305:LDG393306 LNC393305:LNC393306 LWY393305:LWY393306 MGU393305:MGU393306 MQQ393305:MQQ393306 NAM393305:NAM393306 NKI393305:NKI393306 NUE393305:NUE393306 OEA393305:OEA393306 ONW393305:ONW393306 OXS393305:OXS393306 PHO393305:PHO393306 PRK393305:PRK393306 QBG393305:QBG393306 QLC393305:QLC393306 QUY393305:QUY393306 REU393305:REU393306 ROQ393305:ROQ393306 RYM393305:RYM393306 SII393305:SII393306 SSE393305:SSE393306 TCA393305:TCA393306 TLW393305:TLW393306 TVS393305:TVS393306 UFO393305:UFO393306 UPK393305:UPK393306 UZG393305:UZG393306 VJC393305:VJC393306 VSY393305:VSY393306 WCU393305:WCU393306 WMQ393305:WMQ393306 WWM393305:WWM393306 Z589913:Z589914 KA458841:KA458842 TW458841:TW458842 ADS458841:ADS458842 ANO458841:ANO458842 AXK458841:AXK458842 BHG458841:BHG458842 BRC458841:BRC458842 CAY458841:CAY458842 CKU458841:CKU458842 CUQ458841:CUQ458842 DEM458841:DEM458842 DOI458841:DOI458842 DYE458841:DYE458842 EIA458841:EIA458842 ERW458841:ERW458842 FBS458841:FBS458842 FLO458841:FLO458842 FVK458841:FVK458842 GFG458841:GFG458842 GPC458841:GPC458842 GYY458841:GYY458842 HIU458841:HIU458842 HSQ458841:HSQ458842 ICM458841:ICM458842 IMI458841:IMI458842 IWE458841:IWE458842 JGA458841:JGA458842 JPW458841:JPW458842 JZS458841:JZS458842 KJO458841:KJO458842 KTK458841:KTK458842 LDG458841:LDG458842 LNC458841:LNC458842 LWY458841:LWY458842 MGU458841:MGU458842 MQQ458841:MQQ458842 NAM458841:NAM458842 NKI458841:NKI458842 NUE458841:NUE458842 OEA458841:OEA458842 ONW458841:ONW458842 OXS458841:OXS458842 PHO458841:PHO458842 PRK458841:PRK458842 QBG458841:QBG458842 QLC458841:QLC458842 QUY458841:QUY458842 REU458841:REU458842 ROQ458841:ROQ458842 RYM458841:RYM458842 SII458841:SII458842 SSE458841:SSE458842 TCA458841:TCA458842 TLW458841:TLW458842 TVS458841:TVS458842 UFO458841:UFO458842 UPK458841:UPK458842 UZG458841:UZG458842 VJC458841:VJC458842 VSY458841:VSY458842 WCU458841:WCU458842 WMQ458841:WMQ458842 WWM458841:WWM458842 Z655449:Z655450 KA524377:KA524378 TW524377:TW524378 ADS524377:ADS524378 ANO524377:ANO524378 AXK524377:AXK524378 BHG524377:BHG524378 BRC524377:BRC524378 CAY524377:CAY524378 CKU524377:CKU524378 CUQ524377:CUQ524378 DEM524377:DEM524378 DOI524377:DOI524378 DYE524377:DYE524378 EIA524377:EIA524378 ERW524377:ERW524378 FBS524377:FBS524378 FLO524377:FLO524378 FVK524377:FVK524378 GFG524377:GFG524378 GPC524377:GPC524378 GYY524377:GYY524378 HIU524377:HIU524378 HSQ524377:HSQ524378 ICM524377:ICM524378 IMI524377:IMI524378 IWE524377:IWE524378 JGA524377:JGA524378 JPW524377:JPW524378 JZS524377:JZS524378 KJO524377:KJO524378 KTK524377:KTK524378 LDG524377:LDG524378 LNC524377:LNC524378 LWY524377:LWY524378 MGU524377:MGU524378 MQQ524377:MQQ524378 NAM524377:NAM524378 NKI524377:NKI524378 NUE524377:NUE524378 OEA524377:OEA524378 ONW524377:ONW524378 OXS524377:OXS524378 PHO524377:PHO524378 PRK524377:PRK524378 QBG524377:QBG524378 QLC524377:QLC524378 QUY524377:QUY524378 REU524377:REU524378 ROQ524377:ROQ524378 RYM524377:RYM524378 SII524377:SII524378 SSE524377:SSE524378 TCA524377:TCA524378 TLW524377:TLW524378 TVS524377:TVS524378 UFO524377:UFO524378 UPK524377:UPK524378 UZG524377:UZG524378 VJC524377:VJC524378 VSY524377:VSY524378 WCU524377:WCU524378 WMQ524377:WMQ524378 WWM524377:WWM524378 Z720985:Z720986 KA589913:KA589914 TW589913:TW589914 ADS589913:ADS589914 ANO589913:ANO589914 AXK589913:AXK589914 BHG589913:BHG589914 BRC589913:BRC589914 CAY589913:CAY589914 CKU589913:CKU589914 CUQ589913:CUQ589914 DEM589913:DEM589914 DOI589913:DOI589914 DYE589913:DYE589914 EIA589913:EIA589914 ERW589913:ERW589914 FBS589913:FBS589914 FLO589913:FLO589914 FVK589913:FVK589914 GFG589913:GFG589914 GPC589913:GPC589914 GYY589913:GYY589914 HIU589913:HIU589914 HSQ589913:HSQ589914 ICM589913:ICM589914 IMI589913:IMI589914 IWE589913:IWE589914 JGA589913:JGA589914 JPW589913:JPW589914 JZS589913:JZS589914 KJO589913:KJO589914 KTK589913:KTK589914 LDG589913:LDG589914 LNC589913:LNC589914 LWY589913:LWY589914 MGU589913:MGU589914 MQQ589913:MQQ589914 NAM589913:NAM589914 NKI589913:NKI589914 NUE589913:NUE589914 OEA589913:OEA589914 ONW589913:ONW589914 OXS589913:OXS589914 PHO589913:PHO589914 PRK589913:PRK589914 QBG589913:QBG589914 QLC589913:QLC589914 QUY589913:QUY589914 REU589913:REU589914 ROQ589913:ROQ589914 RYM589913:RYM589914 SII589913:SII589914 SSE589913:SSE589914 TCA589913:TCA589914 TLW589913:TLW589914 TVS589913:TVS589914 UFO589913:UFO589914 UPK589913:UPK589914 UZG589913:UZG589914 VJC589913:VJC589914 VSY589913:VSY589914 WCU589913:WCU589914 WMQ589913:WMQ589914 WWM589913:WWM589914 Z786521:Z786522 KA655449:KA655450 TW655449:TW655450 ADS655449:ADS655450 ANO655449:ANO655450 AXK655449:AXK655450 BHG655449:BHG655450 BRC655449:BRC655450 CAY655449:CAY655450 CKU655449:CKU655450 CUQ655449:CUQ655450 DEM655449:DEM655450 DOI655449:DOI655450 DYE655449:DYE655450 EIA655449:EIA655450 ERW655449:ERW655450 FBS655449:FBS655450 FLO655449:FLO655450 FVK655449:FVK655450 GFG655449:GFG655450 GPC655449:GPC655450 GYY655449:GYY655450 HIU655449:HIU655450 HSQ655449:HSQ655450 ICM655449:ICM655450 IMI655449:IMI655450 IWE655449:IWE655450 JGA655449:JGA655450 JPW655449:JPW655450 JZS655449:JZS655450 KJO655449:KJO655450 KTK655449:KTK655450 LDG655449:LDG655450 LNC655449:LNC655450 LWY655449:LWY655450 MGU655449:MGU655450 MQQ655449:MQQ655450 NAM655449:NAM655450 NKI655449:NKI655450 NUE655449:NUE655450 OEA655449:OEA655450 ONW655449:ONW655450 OXS655449:OXS655450 PHO655449:PHO655450 PRK655449:PRK655450 QBG655449:QBG655450 QLC655449:QLC655450 QUY655449:QUY655450 REU655449:REU655450 ROQ655449:ROQ655450 RYM655449:RYM655450 SII655449:SII655450 SSE655449:SSE655450 TCA655449:TCA655450 TLW655449:TLW655450 TVS655449:TVS655450 UFO655449:UFO655450 UPK655449:UPK655450 UZG655449:UZG655450 VJC655449:VJC655450 VSY655449:VSY655450 WCU655449:WCU655450 WMQ655449:WMQ655450 WWM655449:WWM655450 Z852057:Z852058 KA720985:KA720986 TW720985:TW720986 ADS720985:ADS720986 ANO720985:ANO720986 AXK720985:AXK720986 BHG720985:BHG720986 BRC720985:BRC720986 CAY720985:CAY720986 CKU720985:CKU720986 CUQ720985:CUQ720986 DEM720985:DEM720986 DOI720985:DOI720986 DYE720985:DYE720986 EIA720985:EIA720986 ERW720985:ERW720986 FBS720985:FBS720986 FLO720985:FLO720986 FVK720985:FVK720986 GFG720985:GFG720986 GPC720985:GPC720986 GYY720985:GYY720986 HIU720985:HIU720986 HSQ720985:HSQ720986 ICM720985:ICM720986 IMI720985:IMI720986 IWE720985:IWE720986 JGA720985:JGA720986 JPW720985:JPW720986 JZS720985:JZS720986 KJO720985:KJO720986 KTK720985:KTK720986 LDG720985:LDG720986 LNC720985:LNC720986 LWY720985:LWY720986 MGU720985:MGU720986 MQQ720985:MQQ720986 NAM720985:NAM720986 NKI720985:NKI720986 NUE720985:NUE720986 OEA720985:OEA720986 ONW720985:ONW720986 OXS720985:OXS720986 PHO720985:PHO720986 PRK720985:PRK720986 QBG720985:QBG720986 QLC720985:QLC720986 QUY720985:QUY720986 REU720985:REU720986 ROQ720985:ROQ720986 RYM720985:RYM720986 SII720985:SII720986 SSE720985:SSE720986 TCA720985:TCA720986 TLW720985:TLW720986 TVS720985:TVS720986 UFO720985:UFO720986 UPK720985:UPK720986 UZG720985:UZG720986 VJC720985:VJC720986 VSY720985:VSY720986 WCU720985:WCU720986 WMQ720985:WMQ720986 WWM720985:WWM720986 Z917593:Z917594 KA786521:KA786522 TW786521:TW786522 ADS786521:ADS786522 ANO786521:ANO786522 AXK786521:AXK786522 BHG786521:BHG786522 BRC786521:BRC786522 CAY786521:CAY786522 CKU786521:CKU786522 CUQ786521:CUQ786522 DEM786521:DEM786522 DOI786521:DOI786522 DYE786521:DYE786522 EIA786521:EIA786522 ERW786521:ERW786522 FBS786521:FBS786522 FLO786521:FLO786522 FVK786521:FVK786522 GFG786521:GFG786522 GPC786521:GPC786522 GYY786521:GYY786522 HIU786521:HIU786522 HSQ786521:HSQ786522 ICM786521:ICM786522 IMI786521:IMI786522 IWE786521:IWE786522 JGA786521:JGA786522 JPW786521:JPW786522 JZS786521:JZS786522 KJO786521:KJO786522 KTK786521:KTK786522 LDG786521:LDG786522 LNC786521:LNC786522 LWY786521:LWY786522 MGU786521:MGU786522 MQQ786521:MQQ786522 NAM786521:NAM786522 NKI786521:NKI786522 NUE786521:NUE786522 OEA786521:OEA786522 ONW786521:ONW786522 OXS786521:OXS786522 PHO786521:PHO786522 PRK786521:PRK786522 QBG786521:QBG786522 QLC786521:QLC786522 QUY786521:QUY786522 REU786521:REU786522 ROQ786521:ROQ786522 RYM786521:RYM786522 SII786521:SII786522 SSE786521:SSE786522 TCA786521:TCA786522 TLW786521:TLW786522 TVS786521:TVS786522 UFO786521:UFO786522 UPK786521:UPK786522 UZG786521:UZG786522 VJC786521:VJC786522 VSY786521:VSY786522 WCU786521:WCU786522 WMQ786521:WMQ786522 WWM786521:WWM786522 Z983129:Z983130 KA852057:KA852058 TW852057:TW852058 ADS852057:ADS852058 ANO852057:ANO852058 AXK852057:AXK852058 BHG852057:BHG852058 BRC852057:BRC852058 CAY852057:CAY852058 CKU852057:CKU852058 CUQ852057:CUQ852058 DEM852057:DEM852058 DOI852057:DOI852058 DYE852057:DYE852058 EIA852057:EIA852058 ERW852057:ERW852058 FBS852057:FBS852058 FLO852057:FLO852058 FVK852057:FVK852058 GFG852057:GFG852058 GPC852057:GPC852058 GYY852057:GYY852058 HIU852057:HIU852058 HSQ852057:HSQ852058 ICM852057:ICM852058 IMI852057:IMI852058 IWE852057:IWE852058 JGA852057:JGA852058 JPW852057:JPW852058 JZS852057:JZS852058 KJO852057:KJO852058 KTK852057:KTK852058 LDG852057:LDG852058 LNC852057:LNC852058 LWY852057:LWY852058 MGU852057:MGU852058 MQQ852057:MQQ852058 NAM852057:NAM852058 NKI852057:NKI852058 NUE852057:NUE852058 OEA852057:OEA852058 ONW852057:ONW852058 OXS852057:OXS852058 PHO852057:PHO852058 PRK852057:PRK852058 QBG852057:QBG852058 QLC852057:QLC852058 QUY852057:QUY852058 REU852057:REU852058 ROQ852057:ROQ852058 RYM852057:RYM852058 SII852057:SII852058 SSE852057:SSE852058 TCA852057:TCA852058 TLW852057:TLW852058 TVS852057:TVS852058 UFO852057:UFO852058 UPK852057:UPK852058 UZG852057:UZG852058 VJC852057:VJC852058 VSY852057:VSY852058 WCU852057:WCU852058 WMQ852057:WMQ852058 WWM852057:WWM852058 Z24 KA917593:KA917594 TW917593:TW917594 ADS917593:ADS917594 ANO917593:ANO917594 AXK917593:AXK917594 BHG917593:BHG917594 BRC917593:BRC917594 CAY917593:CAY917594 CKU917593:CKU917594 CUQ917593:CUQ917594 DEM917593:DEM917594 DOI917593:DOI917594 DYE917593:DYE917594 EIA917593:EIA917594 ERW917593:ERW917594 FBS917593:FBS917594 FLO917593:FLO917594 FVK917593:FVK917594 GFG917593:GFG917594 GPC917593:GPC917594 GYY917593:GYY917594 HIU917593:HIU917594 HSQ917593:HSQ917594 ICM917593:ICM917594 IMI917593:IMI917594 IWE917593:IWE917594 JGA917593:JGA917594 JPW917593:JPW917594 JZS917593:JZS917594 KJO917593:KJO917594 KTK917593:KTK917594 LDG917593:LDG917594 LNC917593:LNC917594 LWY917593:LWY917594 MGU917593:MGU917594 MQQ917593:MQQ917594 NAM917593:NAM917594 NKI917593:NKI917594 NUE917593:NUE917594 OEA917593:OEA917594 ONW917593:ONW917594 OXS917593:OXS917594 PHO917593:PHO917594 PRK917593:PRK917594 QBG917593:QBG917594 QLC917593:QLC917594 QUY917593:QUY917594 REU917593:REU917594 ROQ917593:ROQ917594 RYM917593:RYM917594 SII917593:SII917594 SSE917593:SSE917594 TCA917593:TCA917594 TLW917593:TLW917594 TVS917593:TVS917594 UFO917593:UFO917594 UPK917593:UPK917594 UZG917593:UZG917594 VJC917593:VJC917594 VSY917593:VSY917594 WCU917593:WCU917594 WMQ917593:WMQ917594 WWM917593:WWM917594 Z65625:Z65626 KA983129:KA983130 TW983129:TW983130 ADS983129:ADS983130 ANO983129:ANO983130 AXK983129:AXK983130 BHG983129:BHG983130 BRC983129:BRC983130 CAY983129:CAY983130 CKU983129:CKU983130 CUQ983129:CUQ983130 DEM983129:DEM983130 DOI983129:DOI983130 DYE983129:DYE983130 EIA983129:EIA983130 ERW983129:ERW983130 FBS983129:FBS983130 FLO983129:FLO983130 FVK983129:FVK983130 GFG983129:GFG983130 GPC983129:GPC983130 GYY983129:GYY983130 HIU983129:HIU983130 HSQ983129:HSQ983130 ICM983129:ICM983130 IMI983129:IMI983130 IWE983129:IWE983130 JGA983129:JGA983130 JPW983129:JPW983130 JZS983129:JZS983130 KJO983129:KJO983130 KTK983129:KTK983130 LDG983129:LDG983130 LNC983129:LNC983130 LWY983129:LWY983130 MGU983129:MGU983130 MQQ983129:MQQ983130 NAM983129:NAM983130 NKI983129:NKI983130 NUE983129:NUE983130 OEA983129:OEA983130 ONW983129:ONW983130 OXS983129:OXS983130 PHO983129:PHO983130 PRK983129:PRK983130 QBG983129:QBG983130 QLC983129:QLC983130 QUY983129:QUY983130 REU983129:REU983130 ROQ983129:ROQ983130 RYM983129:RYM983130 SII983129:SII983130 SSE983129:SSE983130 TCA983129:TCA983130 TLW983129:TLW983130 TVS983129:TVS983130 UFO983129:UFO983130 UPK983129:UPK983130 UZG983129:UZG983130 VJC983129:VJC983130 VSY983129:VSY983130 WCU983129:WCU983130 WMQ983129:WMQ983130 Z34 WMO24:WMO25 WCS24:WCS25 VSW24:VSW25 VJA24:VJA25 UZE24:UZE25 UPI24:UPI25 UFM24:UFM25 TVQ24:TVQ25 TLU24:TLU25 TBY24:TBY25 SSC24:SSC25 SIG24:SIG25 RYK24:RYK25 ROO24:ROO25 RES24:RES25 QUW24:QUW25 QLA24:QLA25 QBE24:QBE25 PRI24:PRI25 PHM24:PHM25 OXQ24:OXQ25 ONU24:ONU25 ODY24:ODY25 NUC24:NUC25 NKG24:NKG25 NAK24:NAK25 MQO24:MQO25 MGS24:MGS25 LWW24:LWW25 LNA24:LNA25 LDE24:LDE25 KTI24:KTI25 KJM24:KJM25 JZQ24:JZQ25 JPU24:JPU25 JFY24:JFY25 IWC24:IWC25 IMG24:IMG25 ICK24:ICK25 HSO24:HSO25 HIS24:HIS25 GYW24:GYW25 GPA24:GPA25 GFE24:GFE25 FVI24:FVI25 FLM24:FLM25 FBQ24:FBQ25 ERU24:ERU25 EHY24:EHY25 DYC24:DYC25 DOG24:DOG25 DEK24:DEK25 CUO24:CUO25 CKS24:CKS25 CAW24:CAW25 BRA24:BRA25 BHE24:BHE25 AXI24:AXI25 ANM24:ANM25 ADQ24:ADQ25 TU24:TU25 JY24:JY25 X24:X25 WWK24:WWK25 VJJ34 VTF34 WDB34 WMX34 WWT34 KH34 UD34 ADZ34 ANV34 AXR34 BHN34 BRJ34 CBF34 CLB34 CUX34 DET34 DOP34 DYL34 EIH34 ESD34 FBZ34 FLV34 FVR34 GFN34 GPJ34 GZF34 HJB34 HSX34 ICT34 IMP34 IWL34 JGH34 JQD34 JZZ34 KJV34 KTR34 LDN34 LNJ34 LXF34 MHB34 MQX34 NAT34 NKP34 NUL34 OEH34 OOD34 OXZ34 PHV34 PRR34 QBN34 QLJ34 QVF34 RFB34 ROX34 RYT34 SIP34 SSL34 TCH34 TMD34 TVZ34 UFV34 UPR34 UZN34 Z44 WWR34:WWR35 WMV34:WMV35 WCZ34:WCZ35 VTD34:VTD35 VJH34:VJH35 UZL34:UZL35 UPP34:UPP35 UFT34:UFT35 TVX34:TVX35 TMB34:TMB35 TCF34:TCF35 SSJ34:SSJ35 SIN34:SIN35 RYR34:RYR35 ROV34:ROV35 REZ34:REZ35 QVD34:QVD35 QLH34:QLH35 QBL34:QBL35 PRP34:PRP35 PHT34:PHT35 OXX34:OXX35 OOB34:OOB35 OEF34:OEF35 NUJ34:NUJ35 NKN34:NKN35 NAR34:NAR35 MQV34:MQV35 MGZ34:MGZ35 LXD34:LXD35 LNH34:LNH35 LDL34:LDL35 KTP34:KTP35 KJT34:KJT35 JZX34:JZX35 JQB34:JQB35 JGF34:JGF35 IWJ34:IWJ35 IMN34:IMN35 ICR34:ICR35 HSV34:HSV35 HIZ34:HIZ35 GZD34:GZD35 GPH34:GPH35 GFL34:GFL35 FVP34:FVP35 FLT34:FLT35 FBX34:FBX35 ESB34:ESB35 EIF34:EIF35 DYJ34:DYJ35 DON34:DON35 DER34:DER35 CUV34:CUV35 CKZ34:CKZ35 CBD34:CBD35 BRH34:BRH35 BHL34:BHL35 AXP34:AXP35 ANT34:ANT35 ADX34:ADX35 UB34:UB35 KF34:KF35 X34:X35 VJJ44 VTF44 WDB44 WMX44 WWT44 KH44 UD44 ADZ44 ANV44 AXR44 BHN44 BRJ44 CBF44 CLB44 CUX44 DET44 DOP44 DYL44 EIH44 ESD44 FBZ44 FLV44 FVR44 GFN44 GPJ44 GZF44 HJB44 HSX44 ICT44 IMP44 IWL44 JGH44 JQD44 JZZ44 KJV44 KTR44 LDN44 LNJ44 LXF44 MHB44 MQX44 NAT44 NKP44 NUL44 OEH44 OOD44 OXZ44 PHV44 PRR44 QBN44 QLJ44 QVF44 RFB44 ROX44 RYT44 SIP44 SSL44 TCH44 TMD44 TVZ44 UFV44 UPR44 UZN44 Z54 WWR44:WWR45 WMV44:WMV45 WCZ44:WCZ45 VTD44:VTD45 VJH44:VJH45 UZL44:UZL45 UPP44:UPP45 UFT44:UFT45 TVX44:TVX45 TMB44:TMB45 TCF44:TCF45 SSJ44:SSJ45 SIN44:SIN45 RYR44:RYR45 ROV44:ROV45 REZ44:REZ45 QVD44:QVD45 QLH44:QLH45 QBL44:QBL45 PRP44:PRP45 PHT44:PHT45 OXX44:OXX45 OOB44:OOB45 OEF44:OEF45 NUJ44:NUJ45 NKN44:NKN45 NAR44:NAR45 MQV44:MQV45 MGZ44:MGZ45 LXD44:LXD45 LNH44:LNH45 LDL44:LDL45 KTP44:KTP45 KJT44:KJT45 JZX44:JZX45 JQB44:JQB45 JGF44:JGF45 IWJ44:IWJ45 IMN44:IMN45 ICR44:ICR45 HSV44:HSV45 HIZ44:HIZ45 GZD44:GZD45 GPH44:GPH45 GFL44:GFL45 FVP44:FVP45 FLT44:FLT45 FBX44:FBX45 ESB44:ESB45 EIF44:EIF45 DYJ44:DYJ45 DON44:DON45 DER44:DER45 CUV44:CUV45 CKZ44:CKZ45 CBD44:CBD45 BRH44:BRH45 BHL44:BHL45 AXP44:AXP45 ANT44:ANT45 ADX44:ADX45 UB44:UB45 KF44:KF45 X44:X45 VJJ54 VTF54 WDB54 WMX54 WWT54 KH54 UD54 ADZ54 ANV54 AXR54 BHN54 BRJ54 CBF54 CLB54 CUX54 DET54 DOP54 DYL54 EIH54 ESD54 FBZ54 FLV54 FVR54 GFN54 GPJ54 GZF54 HJB54 HSX54 ICT54 IMP54 IWL54 JGH54 JQD54 JZZ54 KJV54 KTR54 LDN54 LNJ54 LXF54 MHB54 MQX54 NAT54 NKP54 NUL54 OEH54 OOD54 OXZ54 PHV54 PRR54 QBN54 QLJ54 QVF54 RFB54 ROX54 RYT54 SIP54 SSL54 TCH54 TMD54 TVZ54 UFV54 UPR54 UZN54 Z64 WWR54:WWR55 WMV54:WMV55 WCZ54:WCZ55 VTD54:VTD55 VJH54:VJH55 UZL54:UZL55 UPP54:UPP55 UFT54:UFT55 TVX54:TVX55 TMB54:TMB55 TCF54:TCF55 SSJ54:SSJ55 SIN54:SIN55 RYR54:RYR55 ROV54:ROV55 REZ54:REZ55 QVD54:QVD55 QLH54:QLH55 QBL54:QBL55 PRP54:PRP55 PHT54:PHT55 OXX54:OXX55 OOB54:OOB55 OEF54:OEF55 NUJ54:NUJ55 NKN54:NKN55 NAR54:NAR55 MQV54:MQV55 MGZ54:MGZ55 LXD54:LXD55 LNH54:LNH55 LDL54:LDL55 KTP54:KTP55 KJT54:KJT55 JZX54:JZX55 JQB54:JQB55 JGF54:JGF55 IWJ54:IWJ55 IMN54:IMN55 ICR54:ICR55 HSV54:HSV55 HIZ54:HIZ55 GZD54:GZD55 GPH54:GPH55 GFL54:GFL55 FVP54:FVP55 FLT54:FLT55 FBX54:FBX55 ESB54:ESB55 EIF54:EIF55 DYJ54:DYJ55 DON54:DON55 DER54:DER55 CUV54:CUV55 CKZ54:CKZ55 CBD54:CBD55 BRH54:BRH55 BHL54:BHL55 AXP54:AXP55 ANT54:ANT55 ADX54:ADX55 UB54:UB55 KF54:KF55 X54:X55 VJJ64 VTF64 WDB64 WMX64 WWT64 KH64 UD64 ADZ64 ANV64 AXR64 BHN64 BRJ64 CBF64 CLB64 CUX64 DET64 DOP64 DYL64 EIH64 ESD64 FBZ64 FLV64 FVR64 GFN64 GPJ64 GZF64 HJB64 HSX64 ICT64 IMP64 IWL64 JGH64 JQD64 JZZ64 KJV64 KTR64 LDN64 LNJ64 LXF64 MHB64 MQX64 NAT64 NKP64 NUL64 OEH64 OOD64 OXZ64 PHV64 PRR64 QBN64 QLJ64 QVF64 RFB64 ROX64 RYT64 SIP64 SSL64 TCH64 TMD64 TVZ64 UFV64 UPR64 UZN64 Z74 WWR64:WWR65 WMV64:WMV65 WCZ64:WCZ65 VTD64:VTD65 VJH64:VJH65 UZL64:UZL65 UPP64:UPP65 UFT64:UFT65 TVX64:TVX65 TMB64:TMB65 TCF64:TCF65 SSJ64:SSJ65 SIN64:SIN65 RYR64:RYR65 ROV64:ROV65 REZ64:REZ65 QVD64:QVD65 QLH64:QLH65 QBL64:QBL65 PRP64:PRP65 PHT64:PHT65 OXX64:OXX65 OOB64:OOB65 OEF64:OEF65 NUJ64:NUJ65 NKN64:NKN65 NAR64:NAR65 MQV64:MQV65 MGZ64:MGZ65 LXD64:LXD65 LNH64:LNH65 LDL64:LDL65 KTP64:KTP65 KJT64:KJT65 JZX64:JZX65 JQB64:JQB65 JGF64:JGF65 IWJ64:IWJ65 IMN64:IMN65 ICR64:ICR65 HSV64:HSV65 HIZ64:HIZ65 GZD64:GZD65 GPH64:GPH65 GFL64:GFL65 FVP64:FVP65 FLT64:FLT65 FBX64:FBX65 ESB64:ESB65 EIF64:EIF65 DYJ64:DYJ65 DON64:DON65 DER64:DER65 CUV64:CUV65 CKZ64:CKZ65 CBD64:CBD65 BRH64:BRH65 BHL64:BHL65 AXP64:AXP65 ANT64:ANT65 ADX64:ADX65 UB64:UB65 KF64:KF65 X64:X65 VJJ74 VTF74 WDB74 WMX74 WWT74 KH74 UD74 ADZ74 ANV74 AXR74 BHN74 BRJ74 CBF74 CLB74 CUX74 DET74 DOP74 DYL74 EIH74 ESD74 FBZ74 FLV74 FVR74 GFN74 GPJ74 GZF74 HJB74 HSX74 ICT74 IMP74 IWL74 JGH74 JQD74 JZZ74 KJV74 KTR74 LDN74 LNJ74 LXF74 MHB74 MQX74 NAT74 NKP74 NUL74 OEH74 OOD74 OXZ74 PHV74 PRR74 QBN74 QLJ74 QVF74 RFB74 ROX74 RYT74 SIP74 SSL74 TCH74 TMD74 TVZ74 UFV74 UPR74 UZN74 Z84 WWR74:WWR75 WMV74:WMV75 WCZ74:WCZ75 VTD74:VTD75 VJH74:VJH75 UZL74:UZL75 UPP74:UPP75 UFT74:UFT75 TVX74:TVX75 TMB74:TMB75 TCF74:TCF75 SSJ74:SSJ75 SIN74:SIN75 RYR74:RYR75 ROV74:ROV75 REZ74:REZ75 QVD74:QVD75 QLH74:QLH75 QBL74:QBL75 PRP74:PRP75 PHT74:PHT75 OXX74:OXX75 OOB74:OOB75 OEF74:OEF75 NUJ74:NUJ75 NKN74:NKN75 NAR74:NAR75 MQV74:MQV75 MGZ74:MGZ75 LXD74:LXD75 LNH74:LNH75 LDL74:LDL75 KTP74:KTP75 KJT74:KJT75 JZX74:JZX75 JQB74:JQB75 JGF74:JGF75 IWJ74:IWJ75 IMN74:IMN75 ICR74:ICR75 HSV74:HSV75 HIZ74:HIZ75 GZD74:GZD75 GPH74:GPH75 GFL74:GFL75 FVP74:FVP75 FLT74:FLT75 FBX74:FBX75 ESB74:ESB75 EIF74:EIF75 DYJ74:DYJ75 DON74:DON75 DER74:DER75 CUV74:CUV75 CKZ74:CKZ75 CBD74:CBD75 BRH74:BRH75 BHL74:BHL75 AXP74:AXP75 ANT74:ANT75 ADX74:ADX75 UB74:UB75 KF74:KF75 X74:X75 VJJ84 VTF84 WDB84 WMX84 WWT84 KH84 UD84 ADZ84 ANV84 AXR84 BHN84 BRJ84 CBF84 CLB84 CUX84 DET84 DOP84 DYL84 EIH84 ESD84 FBZ84 FLV84 FVR84 GFN84 GPJ84 GZF84 HJB84 HSX84 ICT84 IMP84 IWL84 JGH84 JQD84 JZZ84 KJV84 KTR84 LDN84 LNJ84 LXF84 MHB84 MQX84 NAT84 NKP84 NUL84 OEH84 OOD84 OXZ84 PHV84 PRR84 QBN84 QLJ84 QVF84 RFB84 ROX84 RYT84 SIP84 SSL84 TCH84 TMD84 TVZ84 UFV84 UPR84 UZN84 Z94 WWR84:WWR85 WMV84:WMV85 WCZ84:WCZ85 VTD84:VTD85 VJH84:VJH85 UZL84:UZL85 UPP84:UPP85 UFT84:UFT85 TVX84:TVX85 TMB84:TMB85 TCF84:TCF85 SSJ84:SSJ85 SIN84:SIN85 RYR84:RYR85 ROV84:ROV85 REZ84:REZ85 QVD84:QVD85 QLH84:QLH85 QBL84:QBL85 PRP84:PRP85 PHT84:PHT85 OXX84:OXX85 OOB84:OOB85 OEF84:OEF85 NUJ84:NUJ85 NKN84:NKN85 NAR84:NAR85 MQV84:MQV85 MGZ84:MGZ85 LXD84:LXD85 LNH84:LNH85 LDL84:LDL85 KTP84:KTP85 KJT84:KJT85 JZX84:JZX85 JQB84:JQB85 JGF84:JGF85 IWJ84:IWJ85 IMN84:IMN85 ICR84:ICR85 HSV84:HSV85 HIZ84:HIZ85 GZD84:GZD85 GPH84:GPH85 GFL84:GFL85 FVP84:FVP85 FLT84:FLT85 FBX84:FBX85 ESB84:ESB85 EIF84:EIF85 DYJ84:DYJ85 DON84:DON85 DER84:DER85 CUV84:CUV85 CKZ84:CKZ85 CBD84:CBD85 BRH84:BRH85 BHL84:BHL85 AXP84:AXP85 ANT84:ANT85 ADX84:ADX85 UB84:UB85 KF84:KF85 X84:X85 VJJ94 VTF94 WDB94 WMX94 WWT94 KH94 UD94 ADZ94 ANV94 AXR94 BHN94 BRJ94 CBF94 CLB94 CUX94 DET94 DOP94 DYL94 EIH94 ESD94 FBZ94 FLV94 FVR94 GFN94 GPJ94 GZF94 HJB94 HSX94 ICT94 IMP94 IWL94 JGH94 JQD94 JZZ94 KJV94 KTR94 LDN94 LNJ94 LXF94 MHB94 MQX94 NAT94 NKP94 NUL94 OEH94 OOD94 OXZ94 PHV94 PRR94 QBN94 QLJ94 QVF94 RFB94 ROX94 RYT94 SIP94 SSL94 TCH94 TMD94 TVZ94 UFV94 UPR94 UZN94 X94:X95 WWR94:WWR95 WMV94:WMV95 WCZ94:WCZ95 VTD94:VTD95 VJH94:VJH95 UZL94:UZL95 UPP94:UPP95 UFT94:UFT95 TVX94:TVX95 TMB94:TMB95 TCF94:TCF95 SSJ94:SSJ95 SIN94:SIN95 RYR94:RYR95 ROV94:ROV95 REZ94:REZ95 QVD94:QVD95 QLH94:QLH95 QBL94:QBL95 PRP94:PRP95 PHT94:PHT95 OXX94:OXX95 OOB94:OOB95 OEF94:OEF95 NUJ94:NUJ95 NKN94:NKN95 NAR94:NAR95 MQV94:MQV95 MGZ94:MGZ95 LXD94:LXD95 LNH94:LNH95 LDL94:LDL95 KTP94:KTP95 KJT94:KJT95 JZX94:JZX95 JQB94:JQB95 JGF94:JGF95 IWJ94:IWJ95 IMN94:IMN95 ICR94:ICR95 HSV94:HSV95 HIZ94:HIZ95 GZD94:GZD95 GPH94:GPH95 GFL94:GFL95 FVP94:FVP95 FLT94:FLT95 FBX94:FBX95 ESB94:ESB95 EIF94:EIF95 DYJ94:DYJ95 DON94:DON95 DER94:DER95 CUV94:CUV95 CKZ94:CKZ95 CBD94:CBD95 BRH94:BRH95 BHL94:BHL95 AXP94:AXP95 ANT94:ANT95 ADX94:ADX95 UB94:UB95 KF94:KF95 Z131161:Z131162 AJ65625:AJ65627 AJ131161:AJ131163 AJ196697:AJ196699 AJ262233:AJ262235 AJ327769:AJ327771 AJ393305:AJ393307 AJ458841:AJ458843 AJ524377:AJ524379 AJ589913:AJ589915 AJ655449:AJ655451 AJ720985:AJ720987 AJ786521:AJ786523 AJ852057:AJ852059 AJ917593:AJ917595 AJ983129:AJ983131 AL196697:AL196698 AL262233:AL262234 AL327769:AL327770 AL393305:AL393306 AL458841:AL458842 AL524377:AL524378 AL589913:AL589914 AL655449:AL655450 AL720985:AL720986 AL786521:AL786522 AL852057:AL852058 AL917593:AL917594 AL983129:AL983130 AL84 AL65625:AL65626 AL24 AL131161:AL131162 AL34 AJ24:AJ25 AL44 AJ34:AJ35 AL54 AJ44:AJ45 AL64 AJ54:AJ55 AL74 AJ64:AJ65 AJ84:AJ85 AJ74:AJ75 AL94 AJ94:AJ95"/>
    <dataValidation type="textLength" operator="lessThanOrEqual" allowBlank="1" showInputMessage="1" showErrorMessage="1" errorTitle="Ошибка" error="Допускается ввод не более 900 символов!" prompt="Укажите поставщика" sqref="WVZ983130 M65626 JN65626 TJ65626 ADF65626 ANB65626 AWX65626 BGT65626 BQP65626 CAL65626 CKH65626 CUD65626 DDZ65626 DNV65626 DXR65626 EHN65626 ERJ65626 FBF65626 FLB65626 FUX65626 GET65626 GOP65626 GYL65626 HIH65626 HSD65626 IBZ65626 ILV65626 IVR65626 JFN65626 JPJ65626 JZF65626 KJB65626 KSX65626 LCT65626 LMP65626 LWL65626 MGH65626 MQD65626 MZZ65626 NJV65626 NTR65626 ODN65626 ONJ65626 OXF65626 PHB65626 PQX65626 QAT65626 QKP65626 QUL65626 REH65626 ROD65626 RXZ65626 SHV65626 SRR65626 TBN65626 TLJ65626 TVF65626 UFB65626 UOX65626 UYT65626 VIP65626 VSL65626 WCH65626 WMD65626 WVZ65626 M131162 JN131162 TJ131162 ADF131162 ANB131162 AWX131162 BGT131162 BQP131162 CAL131162 CKH131162 CUD131162 DDZ131162 DNV131162 DXR131162 EHN131162 ERJ131162 FBF131162 FLB131162 FUX131162 GET131162 GOP131162 GYL131162 HIH131162 HSD131162 IBZ131162 ILV131162 IVR131162 JFN131162 JPJ131162 JZF131162 KJB131162 KSX131162 LCT131162 LMP131162 LWL131162 MGH131162 MQD131162 MZZ131162 NJV131162 NTR131162 ODN131162 ONJ131162 OXF131162 PHB131162 PQX131162 QAT131162 QKP131162 QUL131162 REH131162 ROD131162 RXZ131162 SHV131162 SRR131162 TBN131162 TLJ131162 TVF131162 UFB131162 UOX131162 UYT131162 VIP131162 VSL131162 WCH131162 WMD131162 WVZ131162 M196698 JN196698 TJ196698 ADF196698 ANB196698 AWX196698 BGT196698 BQP196698 CAL196698 CKH196698 CUD196698 DDZ196698 DNV196698 DXR196698 EHN196698 ERJ196698 FBF196698 FLB196698 FUX196698 GET196698 GOP196698 GYL196698 HIH196698 HSD196698 IBZ196698 ILV196698 IVR196698 JFN196698 JPJ196698 JZF196698 KJB196698 KSX196698 LCT196698 LMP196698 LWL196698 MGH196698 MQD196698 MZZ196698 NJV196698 NTR196698 ODN196698 ONJ196698 OXF196698 PHB196698 PQX196698 QAT196698 QKP196698 QUL196698 REH196698 ROD196698 RXZ196698 SHV196698 SRR196698 TBN196698 TLJ196698 TVF196698 UFB196698 UOX196698 UYT196698 VIP196698 VSL196698 WCH196698 WMD196698 WVZ196698 M262234 JN262234 TJ262234 ADF262234 ANB262234 AWX262234 BGT262234 BQP262234 CAL262234 CKH262234 CUD262234 DDZ262234 DNV262234 DXR262234 EHN262234 ERJ262234 FBF262234 FLB262234 FUX262234 GET262234 GOP262234 GYL262234 HIH262234 HSD262234 IBZ262234 ILV262234 IVR262234 JFN262234 JPJ262234 JZF262234 KJB262234 KSX262234 LCT262234 LMP262234 LWL262234 MGH262234 MQD262234 MZZ262234 NJV262234 NTR262234 ODN262234 ONJ262234 OXF262234 PHB262234 PQX262234 QAT262234 QKP262234 QUL262234 REH262234 ROD262234 RXZ262234 SHV262234 SRR262234 TBN262234 TLJ262234 TVF262234 UFB262234 UOX262234 UYT262234 VIP262234 VSL262234 WCH262234 WMD262234 WVZ262234 M327770 JN327770 TJ327770 ADF327770 ANB327770 AWX327770 BGT327770 BQP327770 CAL327770 CKH327770 CUD327770 DDZ327770 DNV327770 DXR327770 EHN327770 ERJ327770 FBF327770 FLB327770 FUX327770 GET327770 GOP327770 GYL327770 HIH327770 HSD327770 IBZ327770 ILV327770 IVR327770 JFN327770 JPJ327770 JZF327770 KJB327770 KSX327770 LCT327770 LMP327770 LWL327770 MGH327770 MQD327770 MZZ327770 NJV327770 NTR327770 ODN327770 ONJ327770 OXF327770 PHB327770 PQX327770 QAT327770 QKP327770 QUL327770 REH327770 ROD327770 RXZ327770 SHV327770 SRR327770 TBN327770 TLJ327770 TVF327770 UFB327770 UOX327770 UYT327770 VIP327770 VSL327770 WCH327770 WMD327770 WVZ327770 M393306 JN393306 TJ393306 ADF393306 ANB393306 AWX393306 BGT393306 BQP393306 CAL393306 CKH393306 CUD393306 DDZ393306 DNV393306 DXR393306 EHN393306 ERJ393306 FBF393306 FLB393306 FUX393306 GET393306 GOP393306 GYL393306 HIH393306 HSD393306 IBZ393306 ILV393306 IVR393306 JFN393306 JPJ393306 JZF393306 KJB393306 KSX393306 LCT393306 LMP393306 LWL393306 MGH393306 MQD393306 MZZ393306 NJV393306 NTR393306 ODN393306 ONJ393306 OXF393306 PHB393306 PQX393306 QAT393306 QKP393306 QUL393306 REH393306 ROD393306 RXZ393306 SHV393306 SRR393306 TBN393306 TLJ393306 TVF393306 UFB393306 UOX393306 UYT393306 VIP393306 VSL393306 WCH393306 WMD393306 WVZ393306 M458842 JN458842 TJ458842 ADF458842 ANB458842 AWX458842 BGT458842 BQP458842 CAL458842 CKH458842 CUD458842 DDZ458842 DNV458842 DXR458842 EHN458842 ERJ458842 FBF458842 FLB458842 FUX458842 GET458842 GOP458842 GYL458842 HIH458842 HSD458842 IBZ458842 ILV458842 IVR458842 JFN458842 JPJ458842 JZF458842 KJB458842 KSX458842 LCT458842 LMP458842 LWL458842 MGH458842 MQD458842 MZZ458842 NJV458842 NTR458842 ODN458842 ONJ458842 OXF458842 PHB458842 PQX458842 QAT458842 QKP458842 QUL458842 REH458842 ROD458842 RXZ458842 SHV458842 SRR458842 TBN458842 TLJ458842 TVF458842 UFB458842 UOX458842 UYT458842 VIP458842 VSL458842 WCH458842 WMD458842 WVZ458842 M524378 JN524378 TJ524378 ADF524378 ANB524378 AWX524378 BGT524378 BQP524378 CAL524378 CKH524378 CUD524378 DDZ524378 DNV524378 DXR524378 EHN524378 ERJ524378 FBF524378 FLB524378 FUX524378 GET524378 GOP524378 GYL524378 HIH524378 HSD524378 IBZ524378 ILV524378 IVR524378 JFN524378 JPJ524378 JZF524378 KJB524378 KSX524378 LCT524378 LMP524378 LWL524378 MGH524378 MQD524378 MZZ524378 NJV524378 NTR524378 ODN524378 ONJ524378 OXF524378 PHB524378 PQX524378 QAT524378 QKP524378 QUL524378 REH524378 ROD524378 RXZ524378 SHV524378 SRR524378 TBN524378 TLJ524378 TVF524378 UFB524378 UOX524378 UYT524378 VIP524378 VSL524378 WCH524378 WMD524378 WVZ524378 M589914 JN589914 TJ589914 ADF589914 ANB589914 AWX589914 BGT589914 BQP589914 CAL589914 CKH589914 CUD589914 DDZ589914 DNV589914 DXR589914 EHN589914 ERJ589914 FBF589914 FLB589914 FUX589914 GET589914 GOP589914 GYL589914 HIH589914 HSD589914 IBZ589914 ILV589914 IVR589914 JFN589914 JPJ589914 JZF589914 KJB589914 KSX589914 LCT589914 LMP589914 LWL589914 MGH589914 MQD589914 MZZ589914 NJV589914 NTR589914 ODN589914 ONJ589914 OXF589914 PHB589914 PQX589914 QAT589914 QKP589914 QUL589914 REH589914 ROD589914 RXZ589914 SHV589914 SRR589914 TBN589914 TLJ589914 TVF589914 UFB589914 UOX589914 UYT589914 VIP589914 VSL589914 WCH589914 WMD589914 WVZ589914 M655450 JN655450 TJ655450 ADF655450 ANB655450 AWX655450 BGT655450 BQP655450 CAL655450 CKH655450 CUD655450 DDZ655450 DNV655450 DXR655450 EHN655450 ERJ655450 FBF655450 FLB655450 FUX655450 GET655450 GOP655450 GYL655450 HIH655450 HSD655450 IBZ655450 ILV655450 IVR655450 JFN655450 JPJ655450 JZF655450 KJB655450 KSX655450 LCT655450 LMP655450 LWL655450 MGH655450 MQD655450 MZZ655450 NJV655450 NTR655450 ODN655450 ONJ655450 OXF655450 PHB655450 PQX655450 QAT655450 QKP655450 QUL655450 REH655450 ROD655450 RXZ655450 SHV655450 SRR655450 TBN655450 TLJ655450 TVF655450 UFB655450 UOX655450 UYT655450 VIP655450 VSL655450 WCH655450 WMD655450 WVZ655450 M720986 JN720986 TJ720986 ADF720986 ANB720986 AWX720986 BGT720986 BQP720986 CAL720986 CKH720986 CUD720986 DDZ720986 DNV720986 DXR720986 EHN720986 ERJ720986 FBF720986 FLB720986 FUX720986 GET720986 GOP720986 GYL720986 HIH720986 HSD720986 IBZ720986 ILV720986 IVR720986 JFN720986 JPJ720986 JZF720986 KJB720986 KSX720986 LCT720986 LMP720986 LWL720986 MGH720986 MQD720986 MZZ720986 NJV720986 NTR720986 ODN720986 ONJ720986 OXF720986 PHB720986 PQX720986 QAT720986 QKP720986 QUL720986 REH720986 ROD720986 RXZ720986 SHV720986 SRR720986 TBN720986 TLJ720986 TVF720986 UFB720986 UOX720986 UYT720986 VIP720986 VSL720986 WCH720986 WMD720986 WVZ720986 M786522 JN786522 TJ786522 ADF786522 ANB786522 AWX786522 BGT786522 BQP786522 CAL786522 CKH786522 CUD786522 DDZ786522 DNV786522 DXR786522 EHN786522 ERJ786522 FBF786522 FLB786522 FUX786522 GET786522 GOP786522 GYL786522 HIH786522 HSD786522 IBZ786522 ILV786522 IVR786522 JFN786522 JPJ786522 JZF786522 KJB786522 KSX786522 LCT786522 LMP786522 LWL786522 MGH786522 MQD786522 MZZ786522 NJV786522 NTR786522 ODN786522 ONJ786522 OXF786522 PHB786522 PQX786522 QAT786522 QKP786522 QUL786522 REH786522 ROD786522 RXZ786522 SHV786522 SRR786522 TBN786522 TLJ786522 TVF786522 UFB786522 UOX786522 UYT786522 VIP786522 VSL786522 WCH786522 WMD786522 WVZ786522 M852058 JN852058 TJ852058 ADF852058 ANB852058 AWX852058 BGT852058 BQP852058 CAL852058 CKH852058 CUD852058 DDZ852058 DNV852058 DXR852058 EHN852058 ERJ852058 FBF852058 FLB852058 FUX852058 GET852058 GOP852058 GYL852058 HIH852058 HSD852058 IBZ852058 ILV852058 IVR852058 JFN852058 JPJ852058 JZF852058 KJB852058 KSX852058 LCT852058 LMP852058 LWL852058 MGH852058 MQD852058 MZZ852058 NJV852058 NTR852058 ODN852058 ONJ852058 OXF852058 PHB852058 PQX852058 QAT852058 QKP852058 QUL852058 REH852058 ROD852058 RXZ852058 SHV852058 SRR852058 TBN852058 TLJ852058 TVF852058 UFB852058 UOX852058 UYT852058 VIP852058 VSL852058 WCH852058 WMD852058 WVZ852058 M917594 JN917594 TJ917594 ADF917594 ANB917594 AWX917594 BGT917594 BQP917594 CAL917594 CKH917594 CUD917594 DDZ917594 DNV917594 DXR917594 EHN917594 ERJ917594 FBF917594 FLB917594 FUX917594 GET917594 GOP917594 GYL917594 HIH917594 HSD917594 IBZ917594 ILV917594 IVR917594 JFN917594 JPJ917594 JZF917594 KJB917594 KSX917594 LCT917594 LMP917594 LWL917594 MGH917594 MQD917594 MZZ917594 NJV917594 NTR917594 ODN917594 ONJ917594 OXF917594 PHB917594 PQX917594 QAT917594 QKP917594 QUL917594 REH917594 ROD917594 RXZ917594 SHV917594 SRR917594 TBN917594 TLJ917594 TVF917594 UFB917594 UOX917594 UYT917594 VIP917594 VSL917594 WCH917594 WMD917594 WVZ917594 M983130 JN983130 TJ983130 ADF983130 ANB983130 AWX983130 BGT983130 BQP983130 CAL983130 CKH983130 CUD983130 DDZ983130 DNV983130 DXR983130 EHN983130 ERJ983130 FBF983130 FLB983130 FUX983130 GET983130 GOP983130 GYL983130 HIH983130 HSD983130 IBZ983130 ILV983130 IVR983130 JFN983130 JPJ983130 JZF983130 KJB983130 KSX983130 LCT983130 LMP983130 LWL983130 MGH983130 MQD983130 MZZ983130 NJV983130 NTR983130 ODN983130 ONJ983130 OXF983130 PHB983130 PQX983130 QAT983130 QKP983130 QUL983130 REH983130 ROD983130 RXZ983130 SHV983130 SRR983130 TBN983130 TLJ983130 TVF983130 UFB983130 UOX983130 UYT983130 VIP983130 VSL983130 WCH983130 WMD983130">
      <formula1>900</formula1>
    </dataValidation>
    <dataValidation type="list" allowBlank="1" showInputMessage="1" showErrorMessage="1" errorTitle="Ошибка" error="Выберите значение из списка" prompt="Выберите значение из списка" sqref="M24 M34 M44 M54 M64 M74 M84 M94">
      <formula1>kind_of_heat_transfer</formula1>
    </dataValidation>
    <dataValidation type="decimal" allowBlank="1" showErrorMessage="1" errorTitle="Ошибка" error="Допускается ввод только действительных чисел!" sqref="O24:P24 O34:P34 O44:P44 O54:P54 O64:P64 O74:P74 O84:P84 O94:P94 AA84:AB84 AA24:AB24 AA34:AB34 AA44:AB44 AA54:AB54 AA64:AB64 AA74:AB74 AA94:AB9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4" t="s">
        <v>490</v>
      </c>
      <c r="G2" s="1205"/>
      <c r="H2" s="1206"/>
      <c r="I2" s="436"/>
    </row>
    <row r="3" spans="1:20" ht="3" customHeight="1"/>
    <row r="4" spans="1:20" s="190" customFormat="1" ht="11.25">
      <c r="A4" s="214"/>
      <c r="B4" s="214"/>
      <c r="C4" s="214"/>
      <c r="D4" s="214"/>
      <c r="F4" s="1154" t="s">
        <v>453</v>
      </c>
      <c r="G4" s="1154"/>
      <c r="H4" s="1154"/>
      <c r="I4" s="1207"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8"/>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497</v>
      </c>
      <c r="H13" s="317"/>
      <c r="I13" s="1209" t="s">
        <v>590</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338"/>
      <c r="G15" s="149" t="s">
        <v>402</v>
      </c>
      <c r="H15" s="339"/>
      <c r="I15" s="340"/>
      <c r="J15" s="334"/>
      <c r="K15" s="214"/>
      <c r="L15" s="214"/>
      <c r="M15" s="214"/>
      <c r="N15" s="214"/>
      <c r="O15" s="214"/>
      <c r="P15" s="214"/>
      <c r="Q15" s="214"/>
      <c r="R15" s="214"/>
      <c r="S15" s="214"/>
      <c r="T15" s="214"/>
    </row>
    <row r="16" spans="1:20" s="190" customFormat="1" ht="18.75">
      <c r="A16" s="1208"/>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3" t="s">
        <v>592</v>
      </c>
      <c r="H19" s="1203"/>
      <c r="I19" s="226"/>
      <c r="J19" s="327"/>
      <c r="K19" s="327"/>
      <c r="L19" s="327"/>
      <c r="M19" s="327"/>
      <c r="N19" s="327"/>
      <c r="O19" s="327"/>
      <c r="P19" s="327"/>
      <c r="Q19" s="327"/>
      <c r="R19" s="327"/>
      <c r="S19" s="327"/>
      <c r="T19" s="327"/>
    </row>
  </sheetData>
  <sheetProtection algorithmName="SHA-512" hashValue="pjmhZctUo2YsMFKtBYl2dVJ3JabQkW+y7W7yPs9xEnG/E8BSDriPqo0PYb3wF5HImMp7CTl/KsBJ4iLtCmBJig==" saltValue="p/kjh4PR5TI8jZ9teP54w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1"/>
    <col min="36" max="36" width="13.42578125" style="501" customWidth="1"/>
    <col min="37" max="37" width="10.5703125" style="501"/>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6" t="s">
        <v>672</v>
      </c>
      <c r="M5" s="1236"/>
      <c r="N5" s="1236"/>
      <c r="O5" s="1236"/>
      <c r="P5" s="1236"/>
      <c r="Q5" s="1236"/>
      <c r="R5" s="1236"/>
      <c r="S5" s="1236"/>
      <c r="T5" s="1236"/>
      <c r="U5" s="580"/>
      <c r="V5" s="580"/>
      <c r="W5" s="524"/>
      <c r="X5" s="524"/>
      <c r="Y5" s="586"/>
      <c r="Z5" s="586"/>
      <c r="AA5" s="586"/>
      <c r="AB5" s="586"/>
      <c r="AC5" s="586"/>
      <c r="AD5" s="586"/>
      <c r="AE5" s="498"/>
    </row>
    <row r="6" spans="1:37" ht="3" customHeight="1">
      <c r="J6" s="483"/>
      <c r="K6" s="483"/>
      <c r="L6" s="479"/>
      <c r="M6" s="479"/>
      <c r="N6" s="479"/>
      <c r="O6" s="482"/>
      <c r="P6" s="482"/>
      <c r="Q6" s="482"/>
      <c r="R6" s="482"/>
      <c r="S6" s="482"/>
      <c r="T6" s="482"/>
      <c r="U6" s="479"/>
    </row>
    <row r="7" spans="1:37" s="524" customFormat="1" ht="22.5">
      <c r="A7" s="586"/>
      <c r="B7" s="586"/>
      <c r="C7" s="586"/>
      <c r="D7" s="586"/>
      <c r="E7" s="586"/>
      <c r="F7" s="586"/>
      <c r="G7" s="592"/>
      <c r="H7" s="592"/>
      <c r="I7" s="532"/>
      <c r="J7" s="530"/>
      <c r="K7" s="530"/>
      <c r="L7" s="525"/>
      <c r="M7" s="673" t="s">
        <v>501</v>
      </c>
      <c r="N7" s="1213" t="str">
        <f>IF(NameOrPr_ch="",IF(NameOrPr="","",NameOrPr),NameOrPr_ch)</f>
        <v>Комитет по тарифам и ценовой политике Лен.области (ЛенРТК)</v>
      </c>
      <c r="O7" s="1213"/>
      <c r="P7" s="1213"/>
      <c r="Q7" s="1213"/>
      <c r="R7" s="1213"/>
      <c r="S7" s="1213"/>
      <c r="T7" s="1213"/>
      <c r="U7" s="670"/>
      <c r="AH7" s="586"/>
      <c r="AI7" s="586"/>
      <c r="AJ7" s="586"/>
      <c r="AK7" s="586"/>
    </row>
    <row r="8" spans="1:37" s="493" customFormat="1" ht="18.75">
      <c r="A8" s="506"/>
      <c r="B8" s="506"/>
      <c r="C8" s="506"/>
      <c r="D8" s="506"/>
      <c r="E8" s="506"/>
      <c r="F8" s="506"/>
      <c r="G8" s="506"/>
      <c r="H8" s="506"/>
      <c r="L8" s="500"/>
      <c r="M8" s="673" t="s">
        <v>595</v>
      </c>
      <c r="N8" s="1213" t="str">
        <f>IF(datePr_ch="",IF(datePr="","",datePr),datePr_ch)</f>
        <v>20.12.2019</v>
      </c>
      <c r="O8" s="1213"/>
      <c r="P8" s="1213"/>
      <c r="Q8" s="1213"/>
      <c r="R8" s="1213"/>
      <c r="S8" s="1213"/>
      <c r="T8" s="1213"/>
      <c r="U8" s="668"/>
      <c r="V8" s="571"/>
      <c r="W8" s="571"/>
      <c r="X8" s="571"/>
      <c r="Y8" s="571"/>
      <c r="Z8" s="571"/>
      <c r="AA8" s="571"/>
      <c r="AH8" s="506"/>
      <c r="AI8" s="506"/>
      <c r="AJ8" s="506"/>
      <c r="AK8" s="506"/>
    </row>
    <row r="9" spans="1:37" s="493" customFormat="1" ht="18.75">
      <c r="A9" s="506"/>
      <c r="B9" s="506"/>
      <c r="C9" s="506"/>
      <c r="D9" s="506"/>
      <c r="E9" s="506"/>
      <c r="F9" s="506"/>
      <c r="G9" s="506"/>
      <c r="H9" s="506"/>
      <c r="L9" s="553"/>
      <c r="M9" s="673" t="s">
        <v>594</v>
      </c>
      <c r="N9" s="1213" t="str">
        <f>IF(numberPr_ch="",IF(numberPr="","",numberPr),numberPr_ch)</f>
        <v>711-п</v>
      </c>
      <c r="O9" s="1213"/>
      <c r="P9" s="1213"/>
      <c r="Q9" s="1213"/>
      <c r="R9" s="1213"/>
      <c r="S9" s="1213"/>
      <c r="T9" s="1213"/>
      <c r="U9" s="668"/>
      <c r="V9" s="571"/>
      <c r="W9" s="571"/>
      <c r="X9" s="571"/>
      <c r="Y9" s="571"/>
      <c r="Z9" s="571"/>
      <c r="AA9" s="571"/>
      <c r="AH9" s="506"/>
      <c r="AI9" s="506"/>
      <c r="AJ9" s="506"/>
      <c r="AK9" s="506"/>
    </row>
    <row r="10" spans="1:37" s="493" customFormat="1" ht="18.75">
      <c r="A10" s="506"/>
      <c r="B10" s="506"/>
      <c r="C10" s="506"/>
      <c r="D10" s="506"/>
      <c r="E10" s="506"/>
      <c r="F10" s="506"/>
      <c r="G10" s="506"/>
      <c r="H10" s="506"/>
      <c r="L10" s="553"/>
      <c r="M10" s="673" t="s">
        <v>500</v>
      </c>
      <c r="N10" s="1213" t="str">
        <f>IF(IstPub_ch="",IF(IstPub="","",IstPub),IstPub_ch)</f>
        <v>http://tarif.lenobl.ru/dokumenty/docs_category_3/</v>
      </c>
      <c r="O10" s="1213"/>
      <c r="P10" s="1213"/>
      <c r="Q10" s="1213"/>
      <c r="R10" s="1213"/>
      <c r="S10" s="1213"/>
      <c r="T10" s="1213"/>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719</v>
      </c>
      <c r="AA11" s="772" t="s">
        <v>720</v>
      </c>
      <c r="AH11" s="774"/>
      <c r="AI11" s="774"/>
      <c r="AJ11" s="774"/>
      <c r="AK11" s="774"/>
    </row>
    <row r="12" spans="1:37" s="493" customFormat="1" ht="11.25" hidden="1">
      <c r="A12" s="506"/>
      <c r="B12" s="506"/>
      <c r="C12" s="506"/>
      <c r="D12" s="506"/>
      <c r="E12" s="506"/>
      <c r="F12" s="506"/>
      <c r="G12" s="506"/>
      <c r="H12" s="506"/>
      <c r="L12" s="1237"/>
      <c r="M12" s="1237"/>
      <c r="N12" s="567"/>
      <c r="O12" s="1260"/>
      <c r="P12" s="1260"/>
      <c r="Q12" s="1260"/>
      <c r="R12" s="1260"/>
      <c r="S12" s="1260"/>
      <c r="T12" s="1260"/>
      <c r="U12" s="488"/>
      <c r="AE12" s="504" t="s">
        <v>372</v>
      </c>
      <c r="AH12" s="506"/>
      <c r="AI12" s="506"/>
      <c r="AJ12" s="506"/>
      <c r="AK12" s="506"/>
    </row>
    <row r="13" spans="1:37">
      <c r="J13" s="483"/>
      <c r="K13" s="483"/>
      <c r="L13" s="479"/>
      <c r="M13" s="479"/>
      <c r="N13" s="479"/>
      <c r="O13" s="1253"/>
      <c r="P13" s="1253"/>
      <c r="Q13" s="1253"/>
      <c r="R13" s="1253"/>
      <c r="S13" s="1253"/>
      <c r="T13" s="1253"/>
      <c r="U13" s="600"/>
      <c r="Z13" s="1253"/>
      <c r="AA13" s="1253"/>
      <c r="AB13" s="1253"/>
      <c r="AC13" s="1253"/>
      <c r="AD13" s="1253"/>
      <c r="AE13" s="1253"/>
    </row>
    <row r="14" spans="1:37">
      <c r="J14" s="483"/>
      <c r="K14" s="483"/>
      <c r="L14" s="1154" t="s">
        <v>453</v>
      </c>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t="s">
        <v>454</v>
      </c>
    </row>
    <row r="15" spans="1:37" ht="14.25" customHeight="1">
      <c r="J15" s="483"/>
      <c r="K15" s="483"/>
      <c r="L15" s="1220" t="s">
        <v>91</v>
      </c>
      <c r="M15" s="1220" t="s">
        <v>674</v>
      </c>
      <c r="N15" s="1280" t="s">
        <v>627</v>
      </c>
      <c r="O15" s="1280"/>
      <c r="P15" s="1280"/>
      <c r="Q15" s="1280"/>
      <c r="R15" s="1280" t="s">
        <v>628</v>
      </c>
      <c r="S15" s="1280"/>
      <c r="T15" s="1280"/>
      <c r="U15" s="1280"/>
      <c r="V15" s="1280" t="s">
        <v>629</v>
      </c>
      <c r="W15" s="1280"/>
      <c r="X15" s="1280"/>
      <c r="Y15" s="1280"/>
      <c r="Z15" s="1220" t="s">
        <v>640</v>
      </c>
      <c r="AA15" s="1220"/>
      <c r="AB15" s="1220"/>
      <c r="AC15" s="1220"/>
      <c r="AD15" s="1220"/>
      <c r="AE15" s="1220" t="s">
        <v>340</v>
      </c>
      <c r="AF15" s="1252" t="s">
        <v>274</v>
      </c>
      <c r="AG15" s="1154"/>
    </row>
    <row r="16" spans="1:37" s="524" customFormat="1" ht="27.75" customHeight="1">
      <c r="A16" s="586"/>
      <c r="B16" s="586"/>
      <c r="C16" s="586"/>
      <c r="D16" s="586"/>
      <c r="E16" s="586"/>
      <c r="F16" s="586"/>
      <c r="G16" s="592"/>
      <c r="H16" s="592"/>
      <c r="I16" s="532"/>
      <c r="J16" s="530"/>
      <c r="K16" s="530"/>
      <c r="L16" s="1220"/>
      <c r="M16" s="1220"/>
      <c r="N16" s="1280"/>
      <c r="O16" s="1280"/>
      <c r="P16" s="1280"/>
      <c r="Q16" s="1280"/>
      <c r="R16" s="1280"/>
      <c r="S16" s="1280"/>
      <c r="T16" s="1280"/>
      <c r="U16" s="1280"/>
      <c r="V16" s="1280"/>
      <c r="W16" s="1280"/>
      <c r="X16" s="1280"/>
      <c r="Y16" s="1280"/>
      <c r="Z16" s="1154" t="s">
        <v>677</v>
      </c>
      <c r="AA16" s="1154"/>
      <c r="AB16" s="1154" t="s">
        <v>653</v>
      </c>
      <c r="AC16" s="1154"/>
      <c r="AD16" s="1154"/>
      <c r="AE16" s="1220"/>
      <c r="AF16" s="1252"/>
      <c r="AG16" s="1154"/>
      <c r="AH16" s="586"/>
      <c r="AI16" s="586"/>
      <c r="AJ16" s="586"/>
      <c r="AK16" s="586"/>
    </row>
    <row r="17" spans="1:37" ht="14.25" customHeight="1">
      <c r="J17" s="483"/>
      <c r="K17" s="483"/>
      <c r="L17" s="1220"/>
      <c r="M17" s="1220"/>
      <c r="N17" s="1280"/>
      <c r="O17" s="1280"/>
      <c r="P17" s="1280"/>
      <c r="Q17" s="1280"/>
      <c r="R17" s="1280"/>
      <c r="S17" s="1280"/>
      <c r="T17" s="1280"/>
      <c r="U17" s="1280"/>
      <c r="V17" s="1280"/>
      <c r="W17" s="1280"/>
      <c r="X17" s="1280"/>
      <c r="Y17" s="1280"/>
      <c r="Z17" s="535" t="s">
        <v>675</v>
      </c>
      <c r="AA17" s="535" t="s">
        <v>676</v>
      </c>
      <c r="AB17" s="537" t="s">
        <v>273</v>
      </c>
      <c r="AC17" s="1263" t="s">
        <v>272</v>
      </c>
      <c r="AD17" s="1263"/>
      <c r="AE17" s="1220"/>
      <c r="AF17" s="1252"/>
      <c r="AG17" s="1154"/>
    </row>
    <row r="18" spans="1:37">
      <c r="J18" s="483"/>
      <c r="K18" s="491">
        <v>1</v>
      </c>
      <c r="L18" s="480" t="s">
        <v>92</v>
      </c>
      <c r="M18" s="480" t="s">
        <v>48</v>
      </c>
      <c r="N18" s="1281">
        <f ca="1">OFFSET(N18,0,-1)+1</f>
        <v>3</v>
      </c>
      <c r="O18" s="1281"/>
      <c r="P18" s="1281"/>
      <c r="Q18" s="1281"/>
      <c r="R18" s="1281">
        <f ca="1">OFFSET(N18,0,0)+1</f>
        <v>4</v>
      </c>
      <c r="S18" s="1281"/>
      <c r="T18" s="1281"/>
      <c r="U18" s="1281"/>
      <c r="V18" s="675"/>
      <c r="W18" s="675"/>
      <c r="X18" s="675"/>
      <c r="Y18" s="676">
        <f ca="1">OFFSET(R18,0,0)+1</f>
        <v>5</v>
      </c>
      <c r="Z18" s="489">
        <f ca="1">OFFSET(Z18,0,-1)+1</f>
        <v>6</v>
      </c>
      <c r="AA18" s="489">
        <f ca="1">OFFSET(AA18,0,-1)+1</f>
        <v>7</v>
      </c>
      <c r="AB18" s="489">
        <f ca="1">OFFSET(AB18,0,-1)+1</f>
        <v>8</v>
      </c>
      <c r="AC18" s="1281">
        <f ca="1">OFFSET(AC18,0,-1)+1</f>
        <v>9</v>
      </c>
      <c r="AD18" s="1281"/>
      <c r="AE18" s="489">
        <f ca="1">OFFSET(AE18,0,-2)+1</f>
        <v>10</v>
      </c>
      <c r="AF18" s="524"/>
      <c r="AG18" s="489">
        <f ca="1">OFFSET(AG18,0,-2)+1</f>
        <v>11</v>
      </c>
    </row>
    <row r="19" spans="1:37" ht="22.5">
      <c r="A19" s="1239">
        <v>1</v>
      </c>
      <c r="B19" s="1016"/>
      <c r="C19" s="1016"/>
      <c r="D19" s="1016"/>
      <c r="E19" s="1016"/>
      <c r="F19" s="1009"/>
      <c r="G19" s="1015"/>
      <c r="H19" s="1015"/>
      <c r="I19" s="997"/>
      <c r="J19" s="996"/>
      <c r="K19" s="996"/>
      <c r="L19" s="594">
        <f>mergeValue(A19)</f>
        <v>1</v>
      </c>
      <c r="M19" s="642" t="s">
        <v>20</v>
      </c>
      <c r="N19" s="1282"/>
      <c r="O19" s="1282"/>
      <c r="P19" s="1282"/>
      <c r="Q19" s="1282"/>
      <c r="R19" s="1282"/>
      <c r="S19" s="1282"/>
      <c r="T19" s="1282"/>
      <c r="U19" s="1282"/>
      <c r="V19" s="1282"/>
      <c r="W19" s="1282"/>
      <c r="X19" s="1282"/>
      <c r="Y19" s="1282"/>
      <c r="Z19" s="1282"/>
      <c r="AA19" s="1282"/>
      <c r="AB19" s="1282"/>
      <c r="AC19" s="1282"/>
      <c r="AD19" s="1282"/>
      <c r="AE19" s="1282"/>
      <c r="AF19" s="1282"/>
      <c r="AG19" s="582" t="s">
        <v>475</v>
      </c>
    </row>
    <row r="20" spans="1:37" ht="22.5">
      <c r="A20" s="1239"/>
      <c r="B20" s="1239">
        <v>1</v>
      </c>
      <c r="C20" s="1016"/>
      <c r="D20" s="1016"/>
      <c r="E20" s="1016"/>
      <c r="F20" s="1009"/>
      <c r="G20" s="1018"/>
      <c r="H20" s="1019"/>
      <c r="I20" s="998"/>
      <c r="J20" s="993"/>
      <c r="K20" s="991"/>
      <c r="L20" s="594" t="str">
        <f>mergeValue(A20) &amp;"."&amp; mergeValue(B20)</f>
        <v>1.1</v>
      </c>
      <c r="M20" s="547" t="s">
        <v>16</v>
      </c>
      <c r="N20" s="1283"/>
      <c r="O20" s="1283"/>
      <c r="P20" s="1283"/>
      <c r="Q20" s="1283"/>
      <c r="R20" s="1283"/>
      <c r="S20" s="1283"/>
      <c r="T20" s="1283"/>
      <c r="U20" s="1283"/>
      <c r="V20" s="1283"/>
      <c r="W20" s="1283"/>
      <c r="X20" s="1283"/>
      <c r="Y20" s="1283"/>
      <c r="Z20" s="1283"/>
      <c r="AA20" s="1283"/>
      <c r="AB20" s="1283"/>
      <c r="AC20" s="1283"/>
      <c r="AD20" s="1283"/>
      <c r="AE20" s="1283"/>
      <c r="AF20" s="1283"/>
      <c r="AG20" s="582" t="s">
        <v>476</v>
      </c>
    </row>
    <row r="21" spans="1:37" ht="22.5">
      <c r="A21" s="1239"/>
      <c r="B21" s="1239"/>
      <c r="C21" s="1239">
        <v>1</v>
      </c>
      <c r="D21" s="1016"/>
      <c r="E21" s="1016"/>
      <c r="F21" s="1009"/>
      <c r="G21" s="1018"/>
      <c r="H21" s="1019"/>
      <c r="I21" s="998"/>
      <c r="J21" s="993"/>
      <c r="K21" s="991"/>
      <c r="L21" s="594" t="str">
        <f>mergeValue(A21) &amp;"."&amp; mergeValue(B21)&amp;"."&amp; mergeValue(C21)</f>
        <v>1.1.1</v>
      </c>
      <c r="M21" s="548" t="s">
        <v>7</v>
      </c>
      <c r="N21" s="1283"/>
      <c r="O21" s="1283"/>
      <c r="P21" s="1283"/>
      <c r="Q21" s="1283"/>
      <c r="R21" s="1283"/>
      <c r="S21" s="1283"/>
      <c r="T21" s="1283"/>
      <c r="U21" s="1283"/>
      <c r="V21" s="1283"/>
      <c r="W21" s="1283"/>
      <c r="X21" s="1283"/>
      <c r="Y21" s="1283"/>
      <c r="Z21" s="1283"/>
      <c r="AA21" s="1283"/>
      <c r="AB21" s="1283"/>
      <c r="AC21" s="1283"/>
      <c r="AD21" s="1283"/>
      <c r="AE21" s="1283"/>
      <c r="AF21" s="1283"/>
      <c r="AG21" s="582" t="s">
        <v>632</v>
      </c>
    </row>
    <row r="22" spans="1:37" ht="15" customHeight="1">
      <c r="A22" s="1239"/>
      <c r="B22" s="1239"/>
      <c r="C22" s="1239"/>
      <c r="D22" s="1239">
        <v>1</v>
      </c>
      <c r="E22" s="1016"/>
      <c r="F22" s="1009"/>
      <c r="G22" s="1018"/>
      <c r="H22" s="1019"/>
      <c r="I22" s="998"/>
      <c r="J22" s="993"/>
      <c r="K22" s="991"/>
      <c r="L22" s="594" t="str">
        <f>mergeValue(A22) &amp;"."&amp; mergeValue(B22)&amp;"."&amp; mergeValue(C22)&amp;"."&amp; mergeValue(D22)</f>
        <v>1.1.1.1</v>
      </c>
      <c r="M22" s="549" t="s">
        <v>22</v>
      </c>
      <c r="N22" s="1283"/>
      <c r="O22" s="1283"/>
      <c r="P22" s="1283"/>
      <c r="Q22" s="1283"/>
      <c r="R22" s="1283"/>
      <c r="S22" s="1283"/>
      <c r="T22" s="1283"/>
      <c r="U22" s="1283"/>
      <c r="V22" s="1283"/>
      <c r="W22" s="1283"/>
      <c r="X22" s="1283"/>
      <c r="Y22" s="1283"/>
      <c r="Z22" s="1283"/>
      <c r="AA22" s="1283"/>
      <c r="AB22" s="1283"/>
      <c r="AC22" s="1283"/>
      <c r="AD22" s="1283"/>
      <c r="AE22" s="1283"/>
      <c r="AF22" s="1283"/>
      <c r="AG22" s="582" t="s">
        <v>678</v>
      </c>
    </row>
    <row r="23" spans="1:37" ht="20.100000000000001" customHeight="1">
      <c r="A23" s="1239"/>
      <c r="B23" s="1239"/>
      <c r="C23" s="1239"/>
      <c r="D23" s="1239"/>
      <c r="E23" s="1239">
        <v>1</v>
      </c>
      <c r="F23" s="1009"/>
      <c r="G23" s="1018"/>
      <c r="H23" s="1019"/>
      <c r="I23" s="1020"/>
      <c r="J23" s="1010"/>
      <c r="K23" s="1153"/>
      <c r="L23" s="1284" t="str">
        <f>mergeValue(A23) &amp;"."&amp; mergeValue(B23)&amp;"."&amp; mergeValue(C23)&amp;"."&amp; mergeValue(D23)&amp;"."&amp; mergeValue(E23)</f>
        <v>1.1.1.1.1</v>
      </c>
      <c r="M23" s="1285"/>
      <c r="N23" s="1235" t="s">
        <v>84</v>
      </c>
      <c r="O23" s="1279"/>
      <c r="P23" s="1275">
        <v>1</v>
      </c>
      <c r="Q23" s="1276"/>
      <c r="R23" s="1235" t="s">
        <v>84</v>
      </c>
      <c r="S23" s="1279"/>
      <c r="T23" s="1275">
        <v>1</v>
      </c>
      <c r="U23" s="1276"/>
      <c r="V23" s="1235" t="s">
        <v>84</v>
      </c>
      <c r="W23" s="562"/>
      <c r="X23" s="540">
        <v>1</v>
      </c>
      <c r="Y23" s="1093"/>
      <c r="Z23" s="672"/>
      <c r="AA23" s="672"/>
      <c r="AB23" s="1245"/>
      <c r="AC23" s="1235" t="s">
        <v>83</v>
      </c>
      <c r="AD23" s="1245"/>
      <c r="AE23" s="1235" t="s">
        <v>84</v>
      </c>
      <c r="AF23" s="579"/>
      <c r="AG23" s="1272" t="s">
        <v>679</v>
      </c>
      <c r="AH23" s="501" t="str">
        <f>strCheckDate(Z24:AF24)</f>
        <v/>
      </c>
      <c r="AI23" s="505" t="str">
        <f>IF(AND(COUNTIF(AJ18:AJ27,AJ23)&gt;1,AJ23&lt;&gt;""),"ErrUnique:HasDoubleConn","")</f>
        <v/>
      </c>
      <c r="AJ23" s="505"/>
      <c r="AK23" s="505"/>
    </row>
    <row r="24" spans="1:37" ht="20.100000000000001" customHeight="1">
      <c r="A24" s="1239"/>
      <c r="B24" s="1239"/>
      <c r="C24" s="1239"/>
      <c r="D24" s="1239"/>
      <c r="E24" s="1239"/>
      <c r="F24" s="1009"/>
      <c r="G24" s="1018"/>
      <c r="H24" s="1019"/>
      <c r="I24" s="1020"/>
      <c r="J24" s="1010"/>
      <c r="K24" s="1153"/>
      <c r="L24" s="1284"/>
      <c r="M24" s="1285"/>
      <c r="N24" s="1235"/>
      <c r="O24" s="1279"/>
      <c r="P24" s="1275"/>
      <c r="Q24" s="1277"/>
      <c r="R24" s="1235"/>
      <c r="S24" s="1279"/>
      <c r="T24" s="1275"/>
      <c r="U24" s="1278"/>
      <c r="V24" s="1235"/>
      <c r="W24" s="602"/>
      <c r="X24" s="566"/>
      <c r="Y24" s="566"/>
      <c r="Z24" s="573"/>
      <c r="AA24" s="604" t="str">
        <f>AB23 &amp; "-" &amp; AD23</f>
        <v>-</v>
      </c>
      <c r="AB24" s="1234"/>
      <c r="AC24" s="1235"/>
      <c r="AD24" s="1234"/>
      <c r="AE24" s="1235"/>
      <c r="AF24" s="674"/>
      <c r="AG24" s="1273"/>
      <c r="AI24" s="505"/>
      <c r="AJ24" s="505"/>
      <c r="AK24" s="505"/>
    </row>
    <row r="25" spans="1:37" ht="20.100000000000001" customHeight="1">
      <c r="A25" s="1239"/>
      <c r="B25" s="1239"/>
      <c r="C25" s="1239"/>
      <c r="D25" s="1239"/>
      <c r="E25" s="1239"/>
      <c r="F25" s="1009"/>
      <c r="G25" s="1018"/>
      <c r="H25" s="1019"/>
      <c r="I25" s="1020"/>
      <c r="J25" s="1010"/>
      <c r="K25" s="1153"/>
      <c r="L25" s="1284"/>
      <c r="M25" s="1285"/>
      <c r="N25" s="1235"/>
      <c r="O25" s="1279"/>
      <c r="P25" s="1275"/>
      <c r="Q25" s="1278"/>
      <c r="R25" s="1235"/>
      <c r="S25" s="603"/>
      <c r="T25" s="559"/>
      <c r="U25" s="566"/>
      <c r="V25" s="572"/>
      <c r="W25" s="572"/>
      <c r="X25" s="572"/>
      <c r="Y25" s="572"/>
      <c r="Z25" s="573"/>
      <c r="AA25" s="573"/>
      <c r="AB25" s="574"/>
      <c r="AC25" s="565"/>
      <c r="AD25" s="565"/>
      <c r="AE25" s="574"/>
      <c r="AF25" s="565"/>
      <c r="AG25" s="1273"/>
      <c r="AI25" s="505"/>
      <c r="AJ25" s="505"/>
      <c r="AK25" s="505"/>
    </row>
    <row r="26" spans="1:37" ht="20.100000000000001" customHeight="1">
      <c r="A26" s="1239"/>
      <c r="B26" s="1239"/>
      <c r="C26" s="1239"/>
      <c r="D26" s="1239"/>
      <c r="E26" s="1239"/>
      <c r="F26" s="1009"/>
      <c r="G26" s="1018"/>
      <c r="H26" s="1019"/>
      <c r="I26" s="1020"/>
      <c r="J26" s="1010"/>
      <c r="K26" s="1153"/>
      <c r="L26" s="1284"/>
      <c r="M26" s="1285"/>
      <c r="N26" s="1235"/>
      <c r="O26" s="575"/>
      <c r="P26" s="577"/>
      <c r="Q26" s="576"/>
      <c r="R26" s="572"/>
      <c r="S26" s="572"/>
      <c r="T26" s="572"/>
      <c r="U26" s="572"/>
      <c r="V26" s="572"/>
      <c r="W26" s="572"/>
      <c r="X26" s="572"/>
      <c r="Y26" s="572"/>
      <c r="Z26" s="573"/>
      <c r="AA26" s="573"/>
      <c r="AB26" s="574"/>
      <c r="AC26" s="565"/>
      <c r="AD26" s="565"/>
      <c r="AE26" s="574"/>
      <c r="AF26" s="565"/>
      <c r="AG26" s="1273"/>
      <c r="AI26" s="505"/>
      <c r="AJ26" s="505"/>
      <c r="AK26" s="505"/>
    </row>
    <row r="27" spans="1:37" s="477" customFormat="1" ht="15" customHeight="1">
      <c r="A27" s="1239"/>
      <c r="B27" s="1239"/>
      <c r="C27" s="1239"/>
      <c r="D27" s="1239"/>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4"/>
      <c r="AH27" s="502"/>
      <c r="AI27" s="502"/>
      <c r="AJ27" s="213"/>
      <c r="AK27" s="213"/>
    </row>
    <row r="28" spans="1:37" s="477" customFormat="1" ht="15" customHeight="1">
      <c r="A28" s="1239"/>
      <c r="B28" s="1239"/>
      <c r="C28" s="1239"/>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7" customFormat="1" ht="15" customHeight="1">
      <c r="A29" s="1239"/>
      <c r="B29" s="1239"/>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7" customFormat="1" ht="15" customHeight="1">
      <c r="A30" s="1239"/>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7" customFormat="1" ht="15" customHeight="1">
      <c r="A31" s="990"/>
      <c r="B31" s="990"/>
      <c r="C31" s="990"/>
      <c r="D31" s="990"/>
      <c r="E31" s="990"/>
      <c r="F31" s="990"/>
      <c r="G31" s="1003"/>
      <c r="H31" s="1004"/>
      <c r="I31" s="994"/>
      <c r="J31" s="995"/>
      <c r="K31" s="990"/>
      <c r="L31" s="539"/>
      <c r="M31" s="566" t="s">
        <v>308</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3" t="s">
        <v>680</v>
      </c>
      <c r="N33" s="1203"/>
      <c r="O33" s="1203"/>
      <c r="P33" s="1203"/>
      <c r="Q33" s="1203"/>
      <c r="R33" s="1203"/>
      <c r="S33" s="1203"/>
      <c r="T33" s="1203"/>
      <c r="U33" s="1203"/>
      <c r="V33" s="1203"/>
      <c r="W33" s="1203"/>
      <c r="X33" s="1203"/>
      <c r="Y33" s="1203"/>
      <c r="Z33" s="1203"/>
      <c r="AA33" s="1203"/>
      <c r="AB33" s="1203"/>
      <c r="AC33" s="1203"/>
      <c r="AD33" s="1203"/>
      <c r="AE33" s="1203"/>
      <c r="AF33" s="1203"/>
      <c r="AG33" s="1203"/>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XV+YDCikjHB+oFsPj60G5nLOT/jsJJcmq6O6WNYUTCXGbott/tfSr/arAhXh7LswD1rz0cte0d8UMsfLYBoT0A==" saltValue="IvA2RlnS65txnBpEn3cewQ==" spinCount="100000" sheet="1" objects="1" scenarios="1" formatColumns="0" formatRows="0"/>
  <dataConsolidate leftLabels="1"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29" t="str">
        <f>"Код отчёта: " &amp; GetCode()</f>
        <v>Код отчёта: FAS.JKH.OPEN.INFO.PRICE.WARM</v>
      </c>
      <c r="C2" s="1129"/>
      <c r="D2" s="1129"/>
      <c r="E2" s="1129"/>
      <c r="F2" s="1129"/>
      <c r="G2" s="1129"/>
      <c r="Q2" s="231"/>
      <c r="R2" s="231"/>
      <c r="S2" s="231"/>
      <c r="T2" s="231"/>
      <c r="U2" s="231"/>
      <c r="V2" s="231"/>
      <c r="W2" s="231"/>
    </row>
    <row r="3" spans="1:27" ht="18" customHeight="1">
      <c r="B3" s="1130" t="str">
        <f>"Версия " &amp; GetVersion()</f>
        <v>Версия 1.0.2</v>
      </c>
      <c r="C3" s="1130"/>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4" t="s">
        <v>767</v>
      </c>
      <c r="C5" s="1135"/>
      <c r="D5" s="1135"/>
      <c r="E5" s="1135"/>
      <c r="F5" s="1135"/>
      <c r="G5" s="1135"/>
      <c r="H5" s="1135"/>
      <c r="I5" s="1135"/>
      <c r="J5" s="1135"/>
      <c r="K5" s="1135"/>
      <c r="L5" s="1135"/>
      <c r="M5" s="1135"/>
      <c r="N5" s="1135"/>
      <c r="O5" s="1135"/>
      <c r="P5" s="1135"/>
      <c r="Q5" s="1135"/>
      <c r="R5" s="1135"/>
      <c r="S5" s="1135"/>
      <c r="T5" s="1135"/>
      <c r="U5" s="1135"/>
      <c r="V5" s="1135"/>
      <c r="W5" s="1135"/>
      <c r="X5" s="1135"/>
      <c r="Y5" s="1135"/>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1" t="s">
        <v>588</v>
      </c>
      <c r="F7" s="1131"/>
      <c r="G7" s="1131"/>
      <c r="H7" s="1131"/>
      <c r="I7" s="1131"/>
      <c r="J7" s="1131"/>
      <c r="K7" s="1131"/>
      <c r="L7" s="1131"/>
      <c r="M7" s="1131"/>
      <c r="N7" s="1131"/>
      <c r="O7" s="1131"/>
      <c r="P7" s="1131"/>
      <c r="Q7" s="1131"/>
      <c r="R7" s="1131"/>
      <c r="S7" s="1131"/>
      <c r="T7" s="1131"/>
      <c r="U7" s="1131"/>
      <c r="V7" s="1131"/>
      <c r="W7" s="1131"/>
      <c r="X7" s="1131"/>
      <c r="Y7" s="59"/>
    </row>
    <row r="8" spans="1:27" ht="15" customHeight="1">
      <c r="A8" s="43"/>
      <c r="B8" s="78"/>
      <c r="C8" s="77"/>
      <c r="D8" s="60"/>
      <c r="E8" s="1131"/>
      <c r="F8" s="1131"/>
      <c r="G8" s="1131"/>
      <c r="H8" s="1131"/>
      <c r="I8" s="1131"/>
      <c r="J8" s="1131"/>
      <c r="K8" s="1131"/>
      <c r="L8" s="1131"/>
      <c r="M8" s="1131"/>
      <c r="N8" s="1131"/>
      <c r="O8" s="1131"/>
      <c r="P8" s="1131"/>
      <c r="Q8" s="1131"/>
      <c r="R8" s="1131"/>
      <c r="S8" s="1131"/>
      <c r="T8" s="1131"/>
      <c r="U8" s="1131"/>
      <c r="V8" s="1131"/>
      <c r="W8" s="1131"/>
      <c r="X8" s="1131"/>
      <c r="Y8" s="59"/>
    </row>
    <row r="9" spans="1:27" ht="15" customHeight="1">
      <c r="A9" s="43"/>
      <c r="B9" s="78"/>
      <c r="C9" s="77"/>
      <c r="D9" s="60"/>
      <c r="E9" s="1131"/>
      <c r="F9" s="1131"/>
      <c r="G9" s="1131"/>
      <c r="H9" s="1131"/>
      <c r="I9" s="1131"/>
      <c r="J9" s="1131"/>
      <c r="K9" s="1131"/>
      <c r="L9" s="1131"/>
      <c r="M9" s="1131"/>
      <c r="N9" s="1131"/>
      <c r="O9" s="1131"/>
      <c r="P9" s="1131"/>
      <c r="Q9" s="1131"/>
      <c r="R9" s="1131"/>
      <c r="S9" s="1131"/>
      <c r="T9" s="1131"/>
      <c r="U9" s="1131"/>
      <c r="V9" s="1131"/>
      <c r="W9" s="1131"/>
      <c r="X9" s="1131"/>
      <c r="Y9" s="59"/>
    </row>
    <row r="10" spans="1:27" ht="10.5" customHeight="1">
      <c r="A10" s="43"/>
      <c r="B10" s="78"/>
      <c r="C10" s="77"/>
      <c r="D10" s="60"/>
      <c r="E10" s="1131"/>
      <c r="F10" s="1131"/>
      <c r="G10" s="1131"/>
      <c r="H10" s="1131"/>
      <c r="I10" s="1131"/>
      <c r="J10" s="1131"/>
      <c r="K10" s="1131"/>
      <c r="L10" s="1131"/>
      <c r="M10" s="1131"/>
      <c r="N10" s="1131"/>
      <c r="O10" s="1131"/>
      <c r="P10" s="1131"/>
      <c r="Q10" s="1131"/>
      <c r="R10" s="1131"/>
      <c r="S10" s="1131"/>
      <c r="T10" s="1131"/>
      <c r="U10" s="1131"/>
      <c r="V10" s="1131"/>
      <c r="W10" s="1131"/>
      <c r="X10" s="1131"/>
      <c r="Y10" s="59"/>
    </row>
    <row r="11" spans="1:27" ht="27" customHeight="1">
      <c r="A11" s="43"/>
      <c r="B11" s="78"/>
      <c r="C11" s="77"/>
      <c r="D11" s="60"/>
      <c r="E11" s="1131"/>
      <c r="F11" s="1131"/>
      <c r="G11" s="1131"/>
      <c r="H11" s="1131"/>
      <c r="I11" s="1131"/>
      <c r="J11" s="1131"/>
      <c r="K11" s="1131"/>
      <c r="L11" s="1131"/>
      <c r="M11" s="1131"/>
      <c r="N11" s="1131"/>
      <c r="O11" s="1131"/>
      <c r="P11" s="1131"/>
      <c r="Q11" s="1131"/>
      <c r="R11" s="1131"/>
      <c r="S11" s="1131"/>
      <c r="T11" s="1131"/>
      <c r="U11" s="1131"/>
      <c r="V11" s="1131"/>
      <c r="W11" s="1131"/>
      <c r="X11" s="1131"/>
      <c r="Y11" s="59"/>
    </row>
    <row r="12" spans="1:27" ht="12" customHeight="1">
      <c r="A12" s="43"/>
      <c r="B12" s="78"/>
      <c r="C12" s="77"/>
      <c r="D12" s="60"/>
      <c r="E12" s="1131"/>
      <c r="F12" s="1131"/>
      <c r="G12" s="1131"/>
      <c r="H12" s="1131"/>
      <c r="I12" s="1131"/>
      <c r="J12" s="1131"/>
      <c r="K12" s="1131"/>
      <c r="L12" s="1131"/>
      <c r="M12" s="1131"/>
      <c r="N12" s="1131"/>
      <c r="O12" s="1131"/>
      <c r="P12" s="1131"/>
      <c r="Q12" s="1131"/>
      <c r="R12" s="1131"/>
      <c r="S12" s="1131"/>
      <c r="T12" s="1131"/>
      <c r="U12" s="1131"/>
      <c r="V12" s="1131"/>
      <c r="W12" s="1131"/>
      <c r="X12" s="1131"/>
      <c r="Y12" s="59"/>
    </row>
    <row r="13" spans="1:27" ht="38.25" customHeight="1">
      <c r="A13" s="43"/>
      <c r="B13" s="78"/>
      <c r="C13" s="77"/>
      <c r="D13" s="60"/>
      <c r="E13" s="1131"/>
      <c r="F13" s="1131"/>
      <c r="G13" s="1131"/>
      <c r="H13" s="1131"/>
      <c r="I13" s="1131"/>
      <c r="J13" s="1131"/>
      <c r="K13" s="1131"/>
      <c r="L13" s="1131"/>
      <c r="M13" s="1131"/>
      <c r="N13" s="1131"/>
      <c r="O13" s="1131"/>
      <c r="P13" s="1131"/>
      <c r="Q13" s="1131"/>
      <c r="R13" s="1131"/>
      <c r="S13" s="1131"/>
      <c r="T13" s="1131"/>
      <c r="U13" s="1131"/>
      <c r="V13" s="1131"/>
      <c r="W13" s="1131"/>
      <c r="X13" s="1131"/>
      <c r="Y13" s="73"/>
    </row>
    <row r="14" spans="1:27" ht="15" customHeight="1">
      <c r="A14" s="43"/>
      <c r="B14" s="78"/>
      <c r="C14" s="77"/>
      <c r="D14" s="60"/>
      <c r="E14" s="1131"/>
      <c r="F14" s="1131"/>
      <c r="G14" s="1131"/>
      <c r="H14" s="1131"/>
      <c r="I14" s="1131"/>
      <c r="J14" s="1131"/>
      <c r="K14" s="1131"/>
      <c r="L14" s="1131"/>
      <c r="M14" s="1131"/>
      <c r="N14" s="1131"/>
      <c r="O14" s="1131"/>
      <c r="P14" s="1131"/>
      <c r="Q14" s="1131"/>
      <c r="R14" s="1131"/>
      <c r="S14" s="1131"/>
      <c r="T14" s="1131"/>
      <c r="U14" s="1131"/>
      <c r="V14" s="1131"/>
      <c r="W14" s="1131"/>
      <c r="X14" s="1131"/>
      <c r="Y14" s="59"/>
    </row>
    <row r="15" spans="1:27" ht="15">
      <c r="A15" s="43"/>
      <c r="B15" s="78"/>
      <c r="C15" s="77"/>
      <c r="D15" s="60"/>
      <c r="E15" s="1131"/>
      <c r="F15" s="1131"/>
      <c r="G15" s="1131"/>
      <c r="H15" s="1131"/>
      <c r="I15" s="1131"/>
      <c r="J15" s="1131"/>
      <c r="K15" s="1131"/>
      <c r="L15" s="1131"/>
      <c r="M15" s="1131"/>
      <c r="N15" s="1131"/>
      <c r="O15" s="1131"/>
      <c r="P15" s="1131"/>
      <c r="Q15" s="1131"/>
      <c r="R15" s="1131"/>
      <c r="S15" s="1131"/>
      <c r="T15" s="1131"/>
      <c r="U15" s="1131"/>
      <c r="V15" s="1131"/>
      <c r="W15" s="1131"/>
      <c r="X15" s="1131"/>
      <c r="Y15" s="59"/>
    </row>
    <row r="16" spans="1:27" ht="15">
      <c r="A16" s="43"/>
      <c r="B16" s="78"/>
      <c r="C16" s="77"/>
      <c r="D16" s="60"/>
      <c r="E16" s="1131"/>
      <c r="F16" s="1131"/>
      <c r="G16" s="1131"/>
      <c r="H16" s="1131"/>
      <c r="I16" s="1131"/>
      <c r="J16" s="1131"/>
      <c r="K16" s="1131"/>
      <c r="L16" s="1131"/>
      <c r="M16" s="1131"/>
      <c r="N16" s="1131"/>
      <c r="O16" s="1131"/>
      <c r="P16" s="1131"/>
      <c r="Q16" s="1131"/>
      <c r="R16" s="1131"/>
      <c r="S16" s="1131"/>
      <c r="T16" s="1131"/>
      <c r="U16" s="1131"/>
      <c r="V16" s="1131"/>
      <c r="W16" s="1131"/>
      <c r="X16" s="1131"/>
      <c r="Y16" s="59"/>
    </row>
    <row r="17" spans="1:25" ht="15" customHeight="1">
      <c r="A17" s="43"/>
      <c r="B17" s="78"/>
      <c r="C17" s="77"/>
      <c r="D17" s="60"/>
      <c r="E17" s="1131"/>
      <c r="F17" s="1131"/>
      <c r="G17" s="1131"/>
      <c r="H17" s="1131"/>
      <c r="I17" s="1131"/>
      <c r="J17" s="1131"/>
      <c r="K17" s="1131"/>
      <c r="L17" s="1131"/>
      <c r="M17" s="1131"/>
      <c r="N17" s="1131"/>
      <c r="O17" s="1131"/>
      <c r="P17" s="1131"/>
      <c r="Q17" s="1131"/>
      <c r="R17" s="1131"/>
      <c r="S17" s="1131"/>
      <c r="T17" s="1131"/>
      <c r="U17" s="1131"/>
      <c r="V17" s="1131"/>
      <c r="W17" s="1131"/>
      <c r="X17" s="1131"/>
      <c r="Y17" s="59"/>
    </row>
    <row r="18" spans="1:25" ht="15">
      <c r="A18" s="43"/>
      <c r="B18" s="78"/>
      <c r="C18" s="77"/>
      <c r="D18" s="60"/>
      <c r="E18" s="1131"/>
      <c r="F18" s="1131"/>
      <c r="G18" s="1131"/>
      <c r="H18" s="1131"/>
      <c r="I18" s="1131"/>
      <c r="J18" s="1131"/>
      <c r="K18" s="1131"/>
      <c r="L18" s="1131"/>
      <c r="M18" s="1131"/>
      <c r="N18" s="1131"/>
      <c r="O18" s="1131"/>
      <c r="P18" s="1131"/>
      <c r="Q18" s="1131"/>
      <c r="R18" s="1131"/>
      <c r="S18" s="1131"/>
      <c r="T18" s="1131"/>
      <c r="U18" s="1131"/>
      <c r="V18" s="1131"/>
      <c r="W18" s="1131"/>
      <c r="X18" s="1131"/>
      <c r="Y18" s="59"/>
    </row>
    <row r="19" spans="1:25" ht="59.25" customHeight="1">
      <c r="A19" s="43"/>
      <c r="B19" s="78"/>
      <c r="C19" s="77"/>
      <c r="D19" s="66"/>
      <c r="E19" s="1131"/>
      <c r="F19" s="1131"/>
      <c r="G19" s="1131"/>
      <c r="H19" s="1131"/>
      <c r="I19" s="1131"/>
      <c r="J19" s="1131"/>
      <c r="K19" s="1131"/>
      <c r="L19" s="1131"/>
      <c r="M19" s="1131"/>
      <c r="N19" s="1131"/>
      <c r="O19" s="1131"/>
      <c r="P19" s="1131"/>
      <c r="Q19" s="1131"/>
      <c r="R19" s="1131"/>
      <c r="S19" s="1131"/>
      <c r="T19" s="1131"/>
      <c r="U19" s="1131"/>
      <c r="V19" s="1131"/>
      <c r="W19" s="1131"/>
      <c r="X19" s="1131"/>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37" t="s">
        <v>253</v>
      </c>
      <c r="G21" s="1138"/>
      <c r="H21" s="1138"/>
      <c r="I21" s="1138"/>
      <c r="J21" s="1138"/>
      <c r="K21" s="1138"/>
      <c r="L21" s="1138"/>
      <c r="M21" s="1138"/>
      <c r="N21" s="60"/>
      <c r="O21" s="71" t="s">
        <v>236</v>
      </c>
      <c r="P21" s="1139" t="s">
        <v>237</v>
      </c>
      <c r="Q21" s="1140"/>
      <c r="R21" s="1140"/>
      <c r="S21" s="1140"/>
      <c r="T21" s="1140"/>
      <c r="U21" s="1140"/>
      <c r="V21" s="1140"/>
      <c r="W21" s="1140"/>
      <c r="X21" s="1140"/>
      <c r="Y21" s="59"/>
    </row>
    <row r="22" spans="1:25" ht="14.25" hidden="1" customHeight="1">
      <c r="A22" s="43"/>
      <c r="B22" s="78"/>
      <c r="C22" s="77"/>
      <c r="D22" s="61"/>
      <c r="E22" s="94" t="s">
        <v>236</v>
      </c>
      <c r="F22" s="1137" t="s">
        <v>239</v>
      </c>
      <c r="G22" s="1138"/>
      <c r="H22" s="1138"/>
      <c r="I22" s="1138"/>
      <c r="J22" s="1138"/>
      <c r="K22" s="1138"/>
      <c r="L22" s="1138"/>
      <c r="M22" s="1138"/>
      <c r="N22" s="60"/>
      <c r="O22" s="74" t="s">
        <v>236</v>
      </c>
      <c r="P22" s="1139" t="s">
        <v>586</v>
      </c>
      <c r="Q22" s="1140"/>
      <c r="R22" s="1140"/>
      <c r="S22" s="1140"/>
      <c r="T22" s="1140"/>
      <c r="U22" s="1140"/>
      <c r="V22" s="1140"/>
      <c r="W22" s="1140"/>
      <c r="X22" s="1140"/>
      <c r="Y22" s="59"/>
    </row>
    <row r="23" spans="1:25" ht="27" hidden="1" customHeight="1">
      <c r="A23" s="43"/>
      <c r="B23" s="78"/>
      <c r="C23" s="77"/>
      <c r="D23" s="61"/>
      <c r="E23" s="60"/>
      <c r="F23" s="60"/>
      <c r="G23" s="60"/>
      <c r="H23" s="60"/>
      <c r="I23" s="60"/>
      <c r="J23" s="60"/>
      <c r="K23" s="60"/>
      <c r="L23" s="60"/>
      <c r="M23" s="60"/>
      <c r="N23" s="60"/>
      <c r="O23" s="60"/>
      <c r="P23" s="1132"/>
      <c r="Q23" s="1132"/>
      <c r="R23" s="1132"/>
      <c r="S23" s="1132"/>
      <c r="T23" s="1132"/>
      <c r="U23" s="1132"/>
      <c r="V23" s="1132"/>
      <c r="W23" s="1132"/>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6" t="s">
        <v>393</v>
      </c>
      <c r="F35" s="1136"/>
      <c r="G35" s="1136"/>
      <c r="H35" s="1136"/>
      <c r="I35" s="1136"/>
      <c r="J35" s="1136"/>
      <c r="K35" s="1136"/>
      <c r="L35" s="1136"/>
      <c r="M35" s="1136"/>
      <c r="N35" s="1136"/>
      <c r="O35" s="1136"/>
      <c r="P35" s="1136"/>
      <c r="Q35" s="1136"/>
      <c r="R35" s="1136"/>
      <c r="S35" s="1136"/>
      <c r="T35" s="1136"/>
      <c r="U35" s="1136"/>
      <c r="V35" s="1136"/>
      <c r="W35" s="1136"/>
      <c r="X35" s="1136"/>
      <c r="Y35" s="59"/>
    </row>
    <row r="36" spans="1:25" ht="38.25" hidden="1" customHeight="1">
      <c r="A36" s="43"/>
      <c r="B36" s="78"/>
      <c r="C36" s="77"/>
      <c r="D36" s="61"/>
      <c r="E36" s="1136"/>
      <c r="F36" s="1136"/>
      <c r="G36" s="1136"/>
      <c r="H36" s="1136"/>
      <c r="I36" s="1136"/>
      <c r="J36" s="1136"/>
      <c r="K36" s="1136"/>
      <c r="L36" s="1136"/>
      <c r="M36" s="1136"/>
      <c r="N36" s="1136"/>
      <c r="O36" s="1136"/>
      <c r="P36" s="1136"/>
      <c r="Q36" s="1136"/>
      <c r="R36" s="1136"/>
      <c r="S36" s="1136"/>
      <c r="T36" s="1136"/>
      <c r="U36" s="1136"/>
      <c r="V36" s="1136"/>
      <c r="W36" s="1136"/>
      <c r="X36" s="1136"/>
      <c r="Y36" s="59"/>
    </row>
    <row r="37" spans="1:25" ht="9.75" hidden="1" customHeight="1">
      <c r="A37" s="43"/>
      <c r="B37" s="78"/>
      <c r="C37" s="77"/>
      <c r="D37" s="61"/>
      <c r="E37" s="1136"/>
      <c r="F37" s="1136"/>
      <c r="G37" s="1136"/>
      <c r="H37" s="1136"/>
      <c r="I37" s="1136"/>
      <c r="J37" s="1136"/>
      <c r="K37" s="1136"/>
      <c r="L37" s="1136"/>
      <c r="M37" s="1136"/>
      <c r="N37" s="1136"/>
      <c r="O37" s="1136"/>
      <c r="P37" s="1136"/>
      <c r="Q37" s="1136"/>
      <c r="R37" s="1136"/>
      <c r="S37" s="1136"/>
      <c r="T37" s="1136"/>
      <c r="U37" s="1136"/>
      <c r="V37" s="1136"/>
      <c r="W37" s="1136"/>
      <c r="X37" s="1136"/>
      <c r="Y37" s="59"/>
    </row>
    <row r="38" spans="1:25" ht="51" hidden="1" customHeight="1">
      <c r="A38" s="43"/>
      <c r="B38" s="78"/>
      <c r="C38" s="77"/>
      <c r="D38" s="61"/>
      <c r="E38" s="1136"/>
      <c r="F38" s="1136"/>
      <c r="G38" s="1136"/>
      <c r="H38" s="1136"/>
      <c r="I38" s="1136"/>
      <c r="J38" s="1136"/>
      <c r="K38" s="1136"/>
      <c r="L38" s="1136"/>
      <c r="M38" s="1136"/>
      <c r="N38" s="1136"/>
      <c r="O38" s="1136"/>
      <c r="P38" s="1136"/>
      <c r="Q38" s="1136"/>
      <c r="R38" s="1136"/>
      <c r="S38" s="1136"/>
      <c r="T38" s="1136"/>
      <c r="U38" s="1136"/>
      <c r="V38" s="1136"/>
      <c r="W38" s="1136"/>
      <c r="X38" s="1136"/>
      <c r="Y38" s="59"/>
    </row>
    <row r="39" spans="1:25" ht="15" hidden="1" customHeight="1">
      <c r="A39" s="43"/>
      <c r="B39" s="78"/>
      <c r="C39" s="77"/>
      <c r="D39" s="61"/>
      <c r="E39" s="1136"/>
      <c r="F39" s="1136"/>
      <c r="G39" s="1136"/>
      <c r="H39" s="1136"/>
      <c r="I39" s="1136"/>
      <c r="J39" s="1136"/>
      <c r="K39" s="1136"/>
      <c r="L39" s="1136"/>
      <c r="M39" s="1136"/>
      <c r="N39" s="1136"/>
      <c r="O39" s="1136"/>
      <c r="P39" s="1136"/>
      <c r="Q39" s="1136"/>
      <c r="R39" s="1136"/>
      <c r="S39" s="1136"/>
      <c r="T39" s="1136"/>
      <c r="U39" s="1136"/>
      <c r="V39" s="1136"/>
      <c r="W39" s="1136"/>
      <c r="X39" s="1136"/>
      <c r="Y39" s="59"/>
    </row>
    <row r="40" spans="1:25" ht="12" hidden="1" customHeight="1">
      <c r="A40" s="43"/>
      <c r="B40" s="78"/>
      <c r="C40" s="77"/>
      <c r="D40" s="61"/>
      <c r="E40" s="1141"/>
      <c r="F40" s="1142"/>
      <c r="G40" s="1142"/>
      <c r="H40" s="1142"/>
      <c r="I40" s="1142"/>
      <c r="J40" s="1142"/>
      <c r="K40" s="1142"/>
      <c r="L40" s="1142"/>
      <c r="M40" s="1142"/>
      <c r="N40" s="1142"/>
      <c r="O40" s="1142"/>
      <c r="P40" s="1142"/>
      <c r="Q40" s="1142"/>
      <c r="R40" s="1142"/>
      <c r="S40" s="1142"/>
      <c r="T40" s="1142"/>
      <c r="U40" s="1142"/>
      <c r="V40" s="1142"/>
      <c r="W40" s="1142"/>
      <c r="X40" s="1142"/>
      <c r="Y40" s="59"/>
    </row>
    <row r="41" spans="1:25" ht="38.25" hidden="1" customHeight="1">
      <c r="A41" s="43"/>
      <c r="B41" s="78"/>
      <c r="C41" s="77"/>
      <c r="D41" s="61"/>
      <c r="E41" s="1136"/>
      <c r="F41" s="1136"/>
      <c r="G41" s="1136"/>
      <c r="H41" s="1136"/>
      <c r="I41" s="1136"/>
      <c r="J41" s="1136"/>
      <c r="K41" s="1136"/>
      <c r="L41" s="1136"/>
      <c r="M41" s="1136"/>
      <c r="N41" s="1136"/>
      <c r="O41" s="1136"/>
      <c r="P41" s="1136"/>
      <c r="Q41" s="1136"/>
      <c r="R41" s="1136"/>
      <c r="S41" s="1136"/>
      <c r="T41" s="1136"/>
      <c r="U41" s="1136"/>
      <c r="V41" s="1136"/>
      <c r="W41" s="1136"/>
      <c r="X41" s="1136"/>
      <c r="Y41" s="59"/>
    </row>
    <row r="42" spans="1:25" ht="15" hidden="1">
      <c r="A42" s="43"/>
      <c r="B42" s="78"/>
      <c r="C42" s="77"/>
      <c r="D42" s="61"/>
      <c r="E42" s="1136"/>
      <c r="F42" s="1136"/>
      <c r="G42" s="1136"/>
      <c r="H42" s="1136"/>
      <c r="I42" s="1136"/>
      <c r="J42" s="1136"/>
      <c r="K42" s="1136"/>
      <c r="L42" s="1136"/>
      <c r="M42" s="1136"/>
      <c r="N42" s="1136"/>
      <c r="O42" s="1136"/>
      <c r="P42" s="1136"/>
      <c r="Q42" s="1136"/>
      <c r="R42" s="1136"/>
      <c r="S42" s="1136"/>
      <c r="T42" s="1136"/>
      <c r="U42" s="1136"/>
      <c r="V42" s="1136"/>
      <c r="W42" s="1136"/>
      <c r="X42" s="1136"/>
      <c r="Y42" s="59"/>
    </row>
    <row r="43" spans="1:25" ht="15" hidden="1">
      <c r="A43" s="43"/>
      <c r="B43" s="78"/>
      <c r="C43" s="77"/>
      <c r="D43" s="61"/>
      <c r="E43" s="1136"/>
      <c r="F43" s="1136"/>
      <c r="G43" s="1136"/>
      <c r="H43" s="1136"/>
      <c r="I43" s="1136"/>
      <c r="J43" s="1136"/>
      <c r="K43" s="1136"/>
      <c r="L43" s="1136"/>
      <c r="M43" s="1136"/>
      <c r="N43" s="1136"/>
      <c r="O43" s="1136"/>
      <c r="P43" s="1136"/>
      <c r="Q43" s="1136"/>
      <c r="R43" s="1136"/>
      <c r="S43" s="1136"/>
      <c r="T43" s="1136"/>
      <c r="U43" s="1136"/>
      <c r="V43" s="1136"/>
      <c r="W43" s="1136"/>
      <c r="X43" s="1136"/>
      <c r="Y43" s="59"/>
    </row>
    <row r="44" spans="1:25" ht="33.75" hidden="1" customHeight="1">
      <c r="A44" s="43"/>
      <c r="B44" s="78"/>
      <c r="C44" s="77"/>
      <c r="D44" s="66"/>
      <c r="E44" s="1136"/>
      <c r="F44" s="1136"/>
      <c r="G44" s="1136"/>
      <c r="H44" s="1136"/>
      <c r="I44" s="1136"/>
      <c r="J44" s="1136"/>
      <c r="K44" s="1136"/>
      <c r="L44" s="1136"/>
      <c r="M44" s="1136"/>
      <c r="N44" s="1136"/>
      <c r="O44" s="1136"/>
      <c r="P44" s="1136"/>
      <c r="Q44" s="1136"/>
      <c r="R44" s="1136"/>
      <c r="S44" s="1136"/>
      <c r="T44" s="1136"/>
      <c r="U44" s="1136"/>
      <c r="V44" s="1136"/>
      <c r="W44" s="1136"/>
      <c r="X44" s="1136"/>
      <c r="Y44" s="59"/>
    </row>
    <row r="45" spans="1:25" ht="15" hidden="1">
      <c r="A45" s="43"/>
      <c r="B45" s="78"/>
      <c r="C45" s="77"/>
      <c r="D45" s="66"/>
      <c r="E45" s="1136"/>
      <c r="F45" s="1136"/>
      <c r="G45" s="1136"/>
      <c r="H45" s="1136"/>
      <c r="I45" s="1136"/>
      <c r="J45" s="1136"/>
      <c r="K45" s="1136"/>
      <c r="L45" s="1136"/>
      <c r="M45" s="1136"/>
      <c r="N45" s="1136"/>
      <c r="O45" s="1136"/>
      <c r="P45" s="1136"/>
      <c r="Q45" s="1136"/>
      <c r="R45" s="1136"/>
      <c r="S45" s="1136"/>
      <c r="T45" s="1136"/>
      <c r="U45" s="1136"/>
      <c r="V45" s="1136"/>
      <c r="W45" s="1136"/>
      <c r="X45" s="1136"/>
      <c r="Y45" s="59"/>
    </row>
    <row r="46" spans="1:25" ht="24" hidden="1" customHeight="1">
      <c r="A46" s="43"/>
      <c r="B46" s="78"/>
      <c r="C46" s="77"/>
      <c r="D46" s="61"/>
      <c r="E46" s="1147" t="s">
        <v>235</v>
      </c>
      <c r="F46" s="1147"/>
      <c r="G46" s="1147"/>
      <c r="H46" s="1147"/>
      <c r="I46" s="1147"/>
      <c r="J46" s="1147"/>
      <c r="K46" s="1147"/>
      <c r="L46" s="1147"/>
      <c r="M46" s="1147"/>
      <c r="N46" s="1147"/>
      <c r="O46" s="1147"/>
      <c r="P46" s="1147"/>
      <c r="Q46" s="1147"/>
      <c r="R46" s="1147"/>
      <c r="S46" s="1147"/>
      <c r="T46" s="1147"/>
      <c r="U46" s="1147"/>
      <c r="V46" s="1147"/>
      <c r="W46" s="1147"/>
      <c r="X46" s="1147"/>
      <c r="Y46" s="59"/>
    </row>
    <row r="47" spans="1:25" ht="37.5" hidden="1" customHeight="1">
      <c r="A47" s="43"/>
      <c r="B47" s="78"/>
      <c r="C47" s="77"/>
      <c r="D47" s="61"/>
      <c r="E47" s="1147"/>
      <c r="F47" s="1147"/>
      <c r="G47" s="1147"/>
      <c r="H47" s="1147"/>
      <c r="I47" s="1147"/>
      <c r="J47" s="1147"/>
      <c r="K47" s="1147"/>
      <c r="L47" s="1147"/>
      <c r="M47" s="1147"/>
      <c r="N47" s="1147"/>
      <c r="O47" s="1147"/>
      <c r="P47" s="1147"/>
      <c r="Q47" s="1147"/>
      <c r="R47" s="1147"/>
      <c r="S47" s="1147"/>
      <c r="T47" s="1147"/>
      <c r="U47" s="1147"/>
      <c r="V47" s="1147"/>
      <c r="W47" s="1147"/>
      <c r="X47" s="1147"/>
      <c r="Y47" s="59"/>
    </row>
    <row r="48" spans="1:25" ht="24" hidden="1" customHeight="1">
      <c r="A48" s="43"/>
      <c r="B48" s="78"/>
      <c r="C48" s="77"/>
      <c r="D48" s="61"/>
      <c r="E48" s="1147"/>
      <c r="F48" s="1147"/>
      <c r="G48" s="1147"/>
      <c r="H48" s="1147"/>
      <c r="I48" s="1147"/>
      <c r="J48" s="1147"/>
      <c r="K48" s="1147"/>
      <c r="L48" s="1147"/>
      <c r="M48" s="1147"/>
      <c r="N48" s="1147"/>
      <c r="O48" s="1147"/>
      <c r="P48" s="1147"/>
      <c r="Q48" s="1147"/>
      <c r="R48" s="1147"/>
      <c r="S48" s="1147"/>
      <c r="T48" s="1147"/>
      <c r="U48" s="1147"/>
      <c r="V48" s="1147"/>
      <c r="W48" s="1147"/>
      <c r="X48" s="1147"/>
      <c r="Y48" s="59"/>
    </row>
    <row r="49" spans="1:25" ht="51" hidden="1" customHeight="1">
      <c r="A49" s="43"/>
      <c r="B49" s="78"/>
      <c r="C49" s="77"/>
      <c r="D49" s="61"/>
      <c r="E49" s="1147"/>
      <c r="F49" s="1147"/>
      <c r="G49" s="1147"/>
      <c r="H49" s="1147"/>
      <c r="I49" s="1147"/>
      <c r="J49" s="1147"/>
      <c r="K49" s="1147"/>
      <c r="L49" s="1147"/>
      <c r="M49" s="1147"/>
      <c r="N49" s="1147"/>
      <c r="O49" s="1147"/>
      <c r="P49" s="1147"/>
      <c r="Q49" s="1147"/>
      <c r="R49" s="1147"/>
      <c r="S49" s="1147"/>
      <c r="T49" s="1147"/>
      <c r="U49" s="1147"/>
      <c r="V49" s="1147"/>
      <c r="W49" s="1147"/>
      <c r="X49" s="1147"/>
      <c r="Y49" s="59"/>
    </row>
    <row r="50" spans="1:25" ht="15" hidden="1">
      <c r="A50" s="43"/>
      <c r="B50" s="78"/>
      <c r="C50" s="77"/>
      <c r="D50" s="61"/>
      <c r="E50" s="1147"/>
      <c r="F50" s="1147"/>
      <c r="G50" s="1147"/>
      <c r="H50" s="1147"/>
      <c r="I50" s="1147"/>
      <c r="J50" s="1147"/>
      <c r="K50" s="1147"/>
      <c r="L50" s="1147"/>
      <c r="M50" s="1147"/>
      <c r="N50" s="1147"/>
      <c r="O50" s="1147"/>
      <c r="P50" s="1147"/>
      <c r="Q50" s="1147"/>
      <c r="R50" s="1147"/>
      <c r="S50" s="1147"/>
      <c r="T50" s="1147"/>
      <c r="U50" s="1147"/>
      <c r="V50" s="1147"/>
      <c r="W50" s="1147"/>
      <c r="X50" s="1147"/>
      <c r="Y50" s="59"/>
    </row>
    <row r="51" spans="1:25" ht="15" hidden="1">
      <c r="A51" s="43"/>
      <c r="B51" s="78"/>
      <c r="C51" s="77"/>
      <c r="D51" s="61"/>
      <c r="E51" s="1147"/>
      <c r="F51" s="1147"/>
      <c r="G51" s="1147"/>
      <c r="H51" s="1147"/>
      <c r="I51" s="1147"/>
      <c r="J51" s="1147"/>
      <c r="K51" s="1147"/>
      <c r="L51" s="1147"/>
      <c r="M51" s="1147"/>
      <c r="N51" s="1147"/>
      <c r="O51" s="1147"/>
      <c r="P51" s="1147"/>
      <c r="Q51" s="1147"/>
      <c r="R51" s="1147"/>
      <c r="S51" s="1147"/>
      <c r="T51" s="1147"/>
      <c r="U51" s="1147"/>
      <c r="V51" s="1147"/>
      <c r="W51" s="1147"/>
      <c r="X51" s="1147"/>
      <c r="Y51" s="59"/>
    </row>
    <row r="52" spans="1:25" ht="15" hidden="1">
      <c r="A52" s="43"/>
      <c r="B52" s="78"/>
      <c r="C52" s="77"/>
      <c r="D52" s="61"/>
      <c r="E52" s="1147"/>
      <c r="F52" s="1147"/>
      <c r="G52" s="1147"/>
      <c r="H52" s="1147"/>
      <c r="I52" s="1147"/>
      <c r="J52" s="1147"/>
      <c r="K52" s="1147"/>
      <c r="L52" s="1147"/>
      <c r="M52" s="1147"/>
      <c r="N52" s="1147"/>
      <c r="O52" s="1147"/>
      <c r="P52" s="1147"/>
      <c r="Q52" s="1147"/>
      <c r="R52" s="1147"/>
      <c r="S52" s="1147"/>
      <c r="T52" s="1147"/>
      <c r="U52" s="1147"/>
      <c r="V52" s="1147"/>
      <c r="W52" s="1147"/>
      <c r="X52" s="1147"/>
      <c r="Y52" s="59"/>
    </row>
    <row r="53" spans="1:25" ht="15" hidden="1">
      <c r="A53" s="43"/>
      <c r="B53" s="78"/>
      <c r="C53" s="77"/>
      <c r="D53" s="61"/>
      <c r="E53" s="1147"/>
      <c r="F53" s="1147"/>
      <c r="G53" s="1147"/>
      <c r="H53" s="1147"/>
      <c r="I53" s="1147"/>
      <c r="J53" s="1147"/>
      <c r="K53" s="1147"/>
      <c r="L53" s="1147"/>
      <c r="M53" s="1147"/>
      <c r="N53" s="1147"/>
      <c r="O53" s="1147"/>
      <c r="P53" s="1147"/>
      <c r="Q53" s="1147"/>
      <c r="R53" s="1147"/>
      <c r="S53" s="1147"/>
      <c r="T53" s="1147"/>
      <c r="U53" s="1147"/>
      <c r="V53" s="1147"/>
      <c r="W53" s="1147"/>
      <c r="X53" s="1147"/>
      <c r="Y53" s="59"/>
    </row>
    <row r="54" spans="1:25" ht="15" hidden="1">
      <c r="A54" s="43"/>
      <c r="B54" s="78"/>
      <c r="C54" s="77"/>
      <c r="D54" s="61"/>
      <c r="E54" s="1147"/>
      <c r="F54" s="1147"/>
      <c r="G54" s="1147"/>
      <c r="H54" s="1147"/>
      <c r="I54" s="1147"/>
      <c r="J54" s="1147"/>
      <c r="K54" s="1147"/>
      <c r="L54" s="1147"/>
      <c r="M54" s="1147"/>
      <c r="N54" s="1147"/>
      <c r="O54" s="1147"/>
      <c r="P54" s="1147"/>
      <c r="Q54" s="1147"/>
      <c r="R54" s="1147"/>
      <c r="S54" s="1147"/>
      <c r="T54" s="1147"/>
      <c r="U54" s="1147"/>
      <c r="V54" s="1147"/>
      <c r="W54" s="1147"/>
      <c r="X54" s="1147"/>
      <c r="Y54" s="59"/>
    </row>
    <row r="55" spans="1:25" ht="15" hidden="1">
      <c r="A55" s="43"/>
      <c r="B55" s="78"/>
      <c r="C55" s="77"/>
      <c r="D55" s="61"/>
      <c r="E55" s="1147"/>
      <c r="F55" s="1147"/>
      <c r="G55" s="1147"/>
      <c r="H55" s="1147"/>
      <c r="I55" s="1147"/>
      <c r="J55" s="1147"/>
      <c r="K55" s="1147"/>
      <c r="L55" s="1147"/>
      <c r="M55" s="1147"/>
      <c r="N55" s="1147"/>
      <c r="O55" s="1147"/>
      <c r="P55" s="1147"/>
      <c r="Q55" s="1147"/>
      <c r="R55" s="1147"/>
      <c r="S55" s="1147"/>
      <c r="T55" s="1147"/>
      <c r="U55" s="1147"/>
      <c r="V55" s="1147"/>
      <c r="W55" s="1147"/>
      <c r="X55" s="1147"/>
      <c r="Y55" s="59"/>
    </row>
    <row r="56" spans="1:25" ht="25.5" hidden="1" customHeight="1">
      <c r="A56" s="43"/>
      <c r="B56" s="78"/>
      <c r="C56" s="77"/>
      <c r="D56" s="66"/>
      <c r="E56" s="1147"/>
      <c r="F56" s="1147"/>
      <c r="G56" s="1147"/>
      <c r="H56" s="1147"/>
      <c r="I56" s="1147"/>
      <c r="J56" s="1147"/>
      <c r="K56" s="1147"/>
      <c r="L56" s="1147"/>
      <c r="M56" s="1147"/>
      <c r="N56" s="1147"/>
      <c r="O56" s="1147"/>
      <c r="P56" s="1147"/>
      <c r="Q56" s="1147"/>
      <c r="R56" s="1147"/>
      <c r="S56" s="1147"/>
      <c r="T56" s="1147"/>
      <c r="U56" s="1147"/>
      <c r="V56" s="1147"/>
      <c r="W56" s="1147"/>
      <c r="X56" s="1147"/>
      <c r="Y56" s="59"/>
    </row>
    <row r="57" spans="1:25" ht="15" hidden="1">
      <c r="A57" s="43"/>
      <c r="B57" s="78"/>
      <c r="C57" s="77"/>
      <c r="D57" s="66"/>
      <c r="E57" s="1147"/>
      <c r="F57" s="1147"/>
      <c r="G57" s="1147"/>
      <c r="H57" s="1147"/>
      <c r="I57" s="1147"/>
      <c r="J57" s="1147"/>
      <c r="K57" s="1147"/>
      <c r="L57" s="1147"/>
      <c r="M57" s="1147"/>
      <c r="N57" s="1147"/>
      <c r="O57" s="1147"/>
      <c r="P57" s="1147"/>
      <c r="Q57" s="1147"/>
      <c r="R57" s="1147"/>
      <c r="S57" s="1147"/>
      <c r="T57" s="1147"/>
      <c r="U57" s="1147"/>
      <c r="V57" s="1147"/>
      <c r="W57" s="1147"/>
      <c r="X57" s="1147"/>
      <c r="Y57" s="59"/>
    </row>
    <row r="58" spans="1:25" ht="15" hidden="1" customHeight="1">
      <c r="A58" s="43"/>
      <c r="B58" s="78"/>
      <c r="C58" s="77"/>
      <c r="D58" s="61"/>
      <c r="E58" s="1133" t="s">
        <v>394</v>
      </c>
      <c r="F58" s="1133"/>
      <c r="G58" s="1133"/>
      <c r="H58" s="1133"/>
      <c r="I58" s="1133"/>
      <c r="J58" s="1133"/>
      <c r="K58" s="1133"/>
      <c r="L58" s="1133"/>
      <c r="M58" s="1133"/>
      <c r="N58" s="1133"/>
      <c r="O58" s="1133"/>
      <c r="P58" s="1133"/>
      <c r="Q58" s="1133"/>
      <c r="R58" s="1133"/>
      <c r="S58" s="1133"/>
      <c r="T58" s="1133"/>
      <c r="U58" s="1133"/>
      <c r="V58" s="231"/>
      <c r="W58" s="231"/>
      <c r="X58" s="231"/>
      <c r="Y58" s="59"/>
    </row>
    <row r="59" spans="1:25" ht="15" hidden="1" customHeight="1">
      <c r="A59" s="43"/>
      <c r="B59" s="78"/>
      <c r="C59" s="77"/>
      <c r="D59" s="61"/>
      <c r="E59" s="1148"/>
      <c r="F59" s="1148"/>
      <c r="G59" s="1148"/>
      <c r="H59" s="1141"/>
      <c r="I59" s="1142"/>
      <c r="J59" s="1142"/>
      <c r="K59" s="1142"/>
      <c r="L59" s="1142"/>
      <c r="M59" s="1142"/>
      <c r="N59" s="1142"/>
      <c r="O59" s="1142"/>
      <c r="P59" s="1142"/>
      <c r="Q59" s="1142"/>
      <c r="R59" s="1142"/>
      <c r="S59" s="1142"/>
      <c r="T59" s="1142"/>
      <c r="U59" s="1142"/>
      <c r="V59" s="1142"/>
      <c r="W59" s="1142"/>
      <c r="X59" s="1142"/>
      <c r="Y59" s="59"/>
    </row>
    <row r="60" spans="1:25" ht="15" hidden="1" customHeight="1">
      <c r="A60" s="43"/>
      <c r="B60" s="78"/>
      <c r="C60" s="77"/>
      <c r="D60" s="61"/>
      <c r="E60" s="1144"/>
      <c r="F60" s="1144"/>
      <c r="G60" s="1144"/>
      <c r="H60" s="1146"/>
      <c r="I60" s="1146"/>
      <c r="J60" s="1146"/>
      <c r="K60" s="1146"/>
      <c r="L60" s="1146"/>
      <c r="M60" s="1146"/>
      <c r="N60" s="1146"/>
      <c r="O60" s="1146"/>
      <c r="P60" s="1146"/>
      <c r="Q60" s="1146"/>
      <c r="R60" s="1146"/>
      <c r="S60" s="1146"/>
      <c r="T60" s="1146"/>
      <c r="U60" s="1146"/>
      <c r="V60" s="1146"/>
      <c r="W60" s="1146"/>
      <c r="X60" s="1146"/>
      <c r="Y60" s="59"/>
    </row>
    <row r="61" spans="1:25" ht="15" hidden="1">
      <c r="A61" s="43"/>
      <c r="B61" s="78"/>
      <c r="C61" s="77"/>
      <c r="D61" s="61"/>
      <c r="E61" s="70"/>
      <c r="F61" s="68"/>
      <c r="G61" s="69"/>
      <c r="H61" s="1146"/>
      <c r="I61" s="1146"/>
      <c r="J61" s="1146"/>
      <c r="K61" s="1146"/>
      <c r="L61" s="1146"/>
      <c r="M61" s="1146"/>
      <c r="N61" s="1146"/>
      <c r="O61" s="1146"/>
      <c r="P61" s="1146"/>
      <c r="Q61" s="1146"/>
      <c r="R61" s="1146"/>
      <c r="S61" s="1146"/>
      <c r="T61" s="1146"/>
      <c r="U61" s="1146"/>
      <c r="V61" s="1146"/>
      <c r="W61" s="1146"/>
      <c r="X61" s="114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395</v>
      </c>
      <c r="F70" s="1133"/>
      <c r="G70" s="1133"/>
      <c r="H70" s="1133"/>
      <c r="I70" s="1133"/>
      <c r="J70" s="1133"/>
      <c r="K70" s="1133"/>
      <c r="L70" s="1133"/>
      <c r="M70" s="1133"/>
      <c r="N70" s="1133"/>
      <c r="O70" s="1133"/>
      <c r="P70" s="1133"/>
      <c r="Q70" s="1133"/>
      <c r="R70" s="1133"/>
      <c r="S70" s="1133"/>
      <c r="T70" s="1133"/>
      <c r="U70" s="450"/>
      <c r="V70" s="450"/>
      <c r="W70" s="450"/>
      <c r="X70" s="450"/>
      <c r="Y70" s="59"/>
    </row>
    <row r="71" spans="1:25" ht="15" hidden="1">
      <c r="A71" s="43"/>
      <c r="B71" s="78"/>
      <c r="C71" s="77"/>
      <c r="D71" s="61"/>
      <c r="E71" s="1133" t="s">
        <v>585</v>
      </c>
      <c r="F71" s="1133"/>
      <c r="G71" s="1133"/>
      <c r="H71" s="1133"/>
      <c r="I71" s="1133"/>
      <c r="J71" s="1133"/>
      <c r="K71" s="1133"/>
      <c r="L71" s="1133"/>
      <c r="M71" s="1133"/>
      <c r="N71" s="1133"/>
      <c r="O71" s="1133"/>
      <c r="P71" s="1133"/>
      <c r="Q71" s="1133"/>
      <c r="R71" s="1133"/>
      <c r="S71" s="1133"/>
      <c r="T71" s="1133"/>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3" t="s">
        <v>394</v>
      </c>
      <c r="F81" s="1133"/>
      <c r="G81" s="1133"/>
      <c r="H81" s="1133"/>
      <c r="I81" s="1133"/>
      <c r="J81" s="1133"/>
      <c r="K81" s="1133"/>
      <c r="L81" s="1133"/>
      <c r="M81" s="1133"/>
      <c r="N81" s="1133"/>
      <c r="O81" s="1133"/>
      <c r="P81" s="1133"/>
      <c r="Q81" s="1133"/>
      <c r="R81" s="1133"/>
      <c r="S81" s="1133"/>
      <c r="T81" s="1133"/>
      <c r="U81" s="1133"/>
      <c r="V81" s="231"/>
      <c r="W81" s="231"/>
      <c r="X81" s="231"/>
      <c r="Y81" s="59"/>
    </row>
    <row r="82" spans="1:25" ht="15" hidden="1" customHeight="1">
      <c r="A82" s="43"/>
      <c r="B82" s="78"/>
      <c r="C82" s="77"/>
      <c r="D82" s="61"/>
      <c r="E82" s="1144"/>
      <c r="F82" s="1144"/>
      <c r="G82" s="1144"/>
      <c r="H82" s="1141"/>
      <c r="I82" s="1142"/>
      <c r="J82" s="1142"/>
      <c r="K82" s="1142"/>
      <c r="L82" s="1142"/>
      <c r="M82" s="1142"/>
      <c r="N82" s="1142"/>
      <c r="O82" s="1142"/>
      <c r="P82" s="1142"/>
      <c r="Q82" s="1142"/>
      <c r="R82" s="1142"/>
      <c r="S82" s="1142"/>
      <c r="T82" s="1142"/>
      <c r="U82" s="1142"/>
      <c r="V82" s="1142"/>
      <c r="W82" s="1142"/>
      <c r="X82" s="1142"/>
      <c r="Y82" s="59"/>
    </row>
    <row r="83" spans="1:25" ht="15" hidden="1" customHeight="1">
      <c r="A83" s="43"/>
      <c r="B83" s="78"/>
      <c r="C83" s="77"/>
      <c r="D83" s="61"/>
      <c r="Y83" s="59"/>
    </row>
    <row r="84" spans="1:25" ht="15" hidden="1" customHeight="1">
      <c r="A84" s="43"/>
      <c r="B84" s="78"/>
      <c r="C84" s="77"/>
      <c r="D84" s="61"/>
      <c r="E84" s="70"/>
      <c r="F84" s="68"/>
      <c r="G84" s="69"/>
      <c r="H84" s="1146"/>
      <c r="I84" s="1146"/>
      <c r="J84" s="1146"/>
      <c r="K84" s="1146"/>
      <c r="L84" s="1146"/>
      <c r="M84" s="1146"/>
      <c r="N84" s="1146"/>
      <c r="O84" s="1146"/>
      <c r="P84" s="1146"/>
      <c r="Q84" s="1146"/>
      <c r="R84" s="1146"/>
      <c r="S84" s="1146"/>
      <c r="T84" s="1146"/>
      <c r="U84" s="1146"/>
      <c r="V84" s="1146"/>
      <c r="W84" s="1146"/>
      <c r="X84" s="114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5" t="s">
        <v>234</v>
      </c>
      <c r="F98" s="1145"/>
      <c r="G98" s="1145"/>
      <c r="H98" s="1145"/>
      <c r="I98" s="1145"/>
      <c r="J98" s="1145"/>
      <c r="K98" s="1145"/>
      <c r="L98" s="1145"/>
      <c r="M98" s="1145"/>
      <c r="N98" s="1145"/>
      <c r="O98" s="1145"/>
      <c r="P98" s="1145"/>
      <c r="Q98" s="1145"/>
      <c r="R98" s="1145"/>
      <c r="S98" s="1145"/>
      <c r="T98" s="1145"/>
      <c r="U98" s="1145"/>
      <c r="V98" s="1145"/>
      <c r="W98" s="1145"/>
      <c r="X98" s="1145"/>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3" t="s">
        <v>233</v>
      </c>
      <c r="G100" s="1143"/>
      <c r="H100" s="1143"/>
      <c r="I100" s="1143"/>
      <c r="J100" s="1143"/>
      <c r="K100" s="1143"/>
      <c r="L100" s="1143"/>
      <c r="M100" s="1143"/>
      <c r="N100" s="1143"/>
      <c r="O100" s="1143"/>
      <c r="P100" s="1143"/>
      <c r="Q100" s="1143"/>
      <c r="R100" s="1143"/>
      <c r="S100" s="1143"/>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3" t="s">
        <v>232</v>
      </c>
      <c r="G102" s="1143"/>
      <c r="H102" s="1143"/>
      <c r="I102" s="1143"/>
      <c r="J102" s="1143"/>
      <c r="K102" s="1143"/>
      <c r="L102" s="1143"/>
      <c r="M102" s="1143"/>
      <c r="N102" s="1143"/>
      <c r="O102" s="1143"/>
      <c r="P102" s="1143"/>
      <c r="Q102" s="1143"/>
      <c r="R102" s="1143"/>
      <c r="S102" s="1143"/>
      <c r="T102" s="1143"/>
      <c r="U102" s="1143"/>
      <c r="V102" s="1143"/>
      <c r="W102" s="1143"/>
      <c r="X102" s="114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HEwwKtFxZrc6cNb0zb93l1h9nqaYsu3yMvOrIp/R3EVVAZfn7VagGqe/femxe4432tWpuoFMA45zrLdIKUvshg==" saltValue="HC8E6ocFuh0xz4GuF9gbeA=="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204" t="s">
        <v>490</v>
      </c>
      <c r="G2" s="1205"/>
      <c r="H2" s="1206"/>
      <c r="I2" s="436"/>
    </row>
    <row r="3" spans="1:20" ht="3" customHeight="1"/>
    <row r="4" spans="1:20" s="190" customFormat="1" ht="11.25">
      <c r="A4" s="214"/>
      <c r="B4" s="214"/>
      <c r="C4" s="214"/>
      <c r="D4" s="214"/>
      <c r="F4" s="1154" t="s">
        <v>453</v>
      </c>
      <c r="G4" s="1154"/>
      <c r="H4" s="1154"/>
      <c r="I4" s="1207"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8"/>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497</v>
      </c>
      <c r="H13" s="317"/>
      <c r="I13" s="1209" t="s">
        <v>590</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421"/>
      <c r="G15" s="195" t="s">
        <v>402</v>
      </c>
      <c r="H15" s="422"/>
      <c r="I15" s="423"/>
      <c r="J15" s="334"/>
      <c r="K15" s="214"/>
      <c r="L15" s="214"/>
      <c r="M15" s="214"/>
      <c r="N15" s="214"/>
      <c r="O15" s="214"/>
      <c r="P15" s="214"/>
      <c r="Q15" s="214"/>
      <c r="R15" s="214"/>
      <c r="S15" s="214"/>
      <c r="T15" s="214"/>
    </row>
    <row r="16" spans="1:20" s="190" customFormat="1" ht="18.75">
      <c r="A16" s="1208"/>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3" t="s">
        <v>592</v>
      </c>
      <c r="H19" s="1203"/>
      <c r="I19" s="226"/>
      <c r="J19" s="327"/>
      <c r="K19" s="327"/>
      <c r="L19" s="327"/>
      <c r="M19" s="327"/>
      <c r="N19" s="327"/>
      <c r="O19" s="327"/>
      <c r="P19" s="327"/>
      <c r="Q19" s="327"/>
      <c r="R19" s="327"/>
      <c r="S19" s="327"/>
      <c r="T19" s="327"/>
    </row>
  </sheetData>
  <sheetProtection algorithmName="SHA-512" hashValue="VBx3ar8Nm46SquOH+sgOb0UkEZ05zrIpx6mlxekQl7i63AZUT6+pr7X3lMavHeVJrxFBPAwP8/OQ1AAJoNIyQA==" saltValue="R60WBR8g1SJLoSpfek58b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1"/>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6" t="s">
        <v>684</v>
      </c>
      <c r="M5" s="1236"/>
      <c r="N5" s="1236"/>
      <c r="O5" s="1236"/>
      <c r="P5" s="1236"/>
      <c r="Q5" s="1236"/>
      <c r="R5" s="1236"/>
      <c r="S5" s="1236"/>
      <c r="T5" s="1236"/>
      <c r="U5" s="580"/>
      <c r="V5" s="498"/>
    </row>
    <row r="6" spans="1:29" ht="3" customHeight="1">
      <c r="J6" s="483"/>
      <c r="K6" s="483"/>
      <c r="L6" s="479"/>
      <c r="M6" s="479"/>
      <c r="N6" s="479"/>
      <c r="O6" s="482"/>
      <c r="P6" s="482"/>
      <c r="Q6" s="482"/>
      <c r="R6" s="482"/>
      <c r="S6" s="482"/>
      <c r="T6" s="482"/>
      <c r="U6" s="479"/>
    </row>
    <row r="7" spans="1:29" s="493" customFormat="1" ht="22.5">
      <c r="A7" s="506"/>
      <c r="B7" s="506"/>
      <c r="C7" s="506"/>
      <c r="D7" s="506"/>
      <c r="E7" s="506"/>
      <c r="F7" s="506"/>
      <c r="G7" s="506"/>
      <c r="H7" s="506"/>
      <c r="L7" s="500"/>
      <c r="M7" s="618" t="s">
        <v>501</v>
      </c>
      <c r="N7" s="667"/>
      <c r="O7" s="1254" t="str">
        <f>IF(NameOrPr_ch="",IF(NameOrPr="","",NameOrPr),NameOrPr_ch)</f>
        <v>Комитет по тарифам и ценовой политике Лен.области (ЛенРТК)</v>
      </c>
      <c r="P7" s="1255"/>
      <c r="Q7" s="1255"/>
      <c r="R7" s="1255"/>
      <c r="S7" s="1255"/>
      <c r="T7" s="1256"/>
      <c r="U7" s="668"/>
      <c r="Y7" s="1014"/>
      <c r="Z7" s="506"/>
      <c r="AA7" s="506"/>
      <c r="AB7" s="506"/>
      <c r="AC7" s="506"/>
    </row>
    <row r="8" spans="1:29" s="571" customFormat="1" ht="18.75">
      <c r="A8" s="591"/>
      <c r="B8" s="591"/>
      <c r="C8" s="591"/>
      <c r="D8" s="591"/>
      <c r="E8" s="591"/>
      <c r="F8" s="591"/>
      <c r="G8" s="591"/>
      <c r="H8" s="591"/>
      <c r="L8" s="500"/>
      <c r="M8" s="618" t="s">
        <v>595</v>
      </c>
      <c r="N8" s="667"/>
      <c r="O8" s="1254" t="str">
        <f>IF(datePr_ch="",IF(datePr="","",datePr),datePr_ch)</f>
        <v>20.12.2019</v>
      </c>
      <c r="P8" s="1255"/>
      <c r="Q8" s="1255"/>
      <c r="R8" s="1255"/>
      <c r="S8" s="1255"/>
      <c r="T8" s="1256"/>
      <c r="U8" s="668"/>
      <c r="Y8" s="1014"/>
      <c r="Z8" s="591"/>
      <c r="AA8" s="591"/>
      <c r="AB8" s="591"/>
      <c r="AC8" s="591"/>
    </row>
    <row r="9" spans="1:29" s="493" customFormat="1" ht="18.75">
      <c r="A9" s="506"/>
      <c r="B9" s="506"/>
      <c r="C9" s="506"/>
      <c r="D9" s="506"/>
      <c r="E9" s="506"/>
      <c r="F9" s="506"/>
      <c r="G9" s="506"/>
      <c r="H9" s="506"/>
      <c r="L9" s="553"/>
      <c r="M9" s="618" t="s">
        <v>594</v>
      </c>
      <c r="N9" s="667"/>
      <c r="O9" s="1254" t="str">
        <f>IF(numberPr_ch="",IF(numberPr="","",numberPr),numberPr_ch)</f>
        <v>711-п</v>
      </c>
      <c r="P9" s="1255"/>
      <c r="Q9" s="1255"/>
      <c r="R9" s="1255"/>
      <c r="S9" s="1255"/>
      <c r="T9" s="1256"/>
      <c r="U9" s="668"/>
      <c r="Y9" s="1014"/>
      <c r="Z9" s="506"/>
      <c r="AA9" s="506"/>
      <c r="AB9" s="506"/>
      <c r="AC9" s="506"/>
    </row>
    <row r="10" spans="1:29" s="493" customFormat="1" ht="18.75">
      <c r="A10" s="506"/>
      <c r="B10" s="506"/>
      <c r="C10" s="506"/>
      <c r="D10" s="506"/>
      <c r="E10" s="506"/>
      <c r="F10" s="506"/>
      <c r="G10" s="506"/>
      <c r="H10" s="506"/>
      <c r="L10" s="553"/>
      <c r="M10" s="618" t="s">
        <v>500</v>
      </c>
      <c r="N10" s="667"/>
      <c r="O10" s="1254" t="str">
        <f>IF(IstPub_ch="",IF(IstPub="","",IstPub),IstPub_ch)</f>
        <v>http://tarif.lenobl.ru/dokumenty/docs_category_3/</v>
      </c>
      <c r="P10" s="1255"/>
      <c r="Q10" s="1255"/>
      <c r="R10" s="1255"/>
      <c r="S10" s="1255"/>
      <c r="T10" s="1256"/>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719</v>
      </c>
      <c r="R11" s="772" t="s">
        <v>720</v>
      </c>
      <c r="S11" s="750"/>
      <c r="T11" s="750"/>
      <c r="U11" s="668"/>
      <c r="Y11" s="774"/>
      <c r="Z11" s="615"/>
      <c r="AA11" s="615"/>
      <c r="AB11" s="615"/>
      <c r="AC11" s="615"/>
    </row>
    <row r="12" spans="1:29" s="493" customFormat="1" ht="11.25" hidden="1">
      <c r="A12" s="506"/>
      <c r="B12" s="506"/>
      <c r="C12" s="506"/>
      <c r="D12" s="506"/>
      <c r="E12" s="506"/>
      <c r="F12" s="506"/>
      <c r="G12" s="506"/>
      <c r="H12" s="506"/>
      <c r="L12" s="1237"/>
      <c r="M12" s="1237"/>
      <c r="N12" s="490"/>
      <c r="O12" s="768"/>
      <c r="P12" s="768"/>
      <c r="Q12" s="768"/>
      <c r="R12" s="768"/>
      <c r="S12" s="768"/>
      <c r="T12" s="768"/>
      <c r="U12" s="488"/>
      <c r="V12" s="504" t="s">
        <v>372</v>
      </c>
      <c r="Y12" s="1014"/>
      <c r="Z12" s="506"/>
      <c r="AA12" s="506"/>
      <c r="AB12" s="506"/>
      <c r="AC12" s="506"/>
    </row>
    <row r="13" spans="1:29" ht="15" customHeight="1">
      <c r="J13" s="483"/>
      <c r="K13" s="483"/>
      <c r="L13" s="479"/>
      <c r="M13" s="479"/>
      <c r="N13" s="479"/>
      <c r="O13" s="600"/>
      <c r="P13" s="600"/>
      <c r="Q13" s="1253"/>
      <c r="R13" s="1253"/>
      <c r="S13" s="1253"/>
      <c r="T13" s="1253"/>
      <c r="U13" s="1253"/>
      <c r="V13" s="1253"/>
    </row>
    <row r="14" spans="1:29">
      <c r="J14" s="483"/>
      <c r="K14" s="483"/>
      <c r="L14" s="1154" t="s">
        <v>453</v>
      </c>
      <c r="M14" s="1154"/>
      <c r="N14" s="1154"/>
      <c r="O14" s="1154"/>
      <c r="P14" s="1154"/>
      <c r="Q14" s="1154"/>
      <c r="R14" s="1154"/>
      <c r="S14" s="1154"/>
      <c r="T14" s="1154"/>
      <c r="U14" s="1154"/>
      <c r="V14" s="1154"/>
      <c r="W14" s="1154"/>
      <c r="X14" s="1154" t="s">
        <v>454</v>
      </c>
    </row>
    <row r="15" spans="1:29" ht="14.25" customHeight="1">
      <c r="J15" s="483"/>
      <c r="K15" s="483"/>
      <c r="L15" s="1220" t="s">
        <v>91</v>
      </c>
      <c r="M15" s="1220" t="s">
        <v>625</v>
      </c>
      <c r="N15" s="535"/>
      <c r="O15" s="1220" t="s">
        <v>626</v>
      </c>
      <c r="P15" s="1280" t="s">
        <v>627</v>
      </c>
      <c r="Q15" s="1280" t="s">
        <v>640</v>
      </c>
      <c r="R15" s="1280"/>
      <c r="S15" s="1280"/>
      <c r="T15" s="1280"/>
      <c r="U15" s="1280"/>
      <c r="V15" s="1220" t="s">
        <v>340</v>
      </c>
      <c r="W15" s="1252" t="s">
        <v>274</v>
      </c>
      <c r="X15" s="1154"/>
    </row>
    <row r="16" spans="1:29" s="524" customFormat="1" ht="25.5" customHeight="1">
      <c r="A16" s="586"/>
      <c r="B16" s="586"/>
      <c r="C16" s="586"/>
      <c r="D16" s="586"/>
      <c r="E16" s="586"/>
      <c r="F16" s="586"/>
      <c r="G16" s="592"/>
      <c r="H16" s="592"/>
      <c r="I16" s="532"/>
      <c r="J16" s="530"/>
      <c r="K16" s="530"/>
      <c r="L16" s="1220"/>
      <c r="M16" s="1220"/>
      <c r="N16" s="535"/>
      <c r="O16" s="1220"/>
      <c r="P16" s="1280"/>
      <c r="Q16" s="1280" t="s">
        <v>677</v>
      </c>
      <c r="R16" s="1280"/>
      <c r="S16" s="1262" t="s">
        <v>653</v>
      </c>
      <c r="T16" s="1262"/>
      <c r="U16" s="1262"/>
      <c r="V16" s="1220"/>
      <c r="W16" s="1252"/>
      <c r="X16" s="1154"/>
      <c r="Y16" s="1009"/>
      <c r="Z16" s="586"/>
      <c r="AA16" s="586"/>
      <c r="AB16" s="586"/>
      <c r="AC16" s="586"/>
    </row>
    <row r="17" spans="1:29" ht="14.25" customHeight="1">
      <c r="J17" s="483"/>
      <c r="K17" s="483"/>
      <c r="L17" s="1220"/>
      <c r="M17" s="1220"/>
      <c r="N17" s="535"/>
      <c r="O17" s="1220"/>
      <c r="P17" s="1280"/>
      <c r="Q17" s="535" t="s">
        <v>675</v>
      </c>
      <c r="R17" s="535" t="s">
        <v>676</v>
      </c>
      <c r="S17" s="537" t="s">
        <v>273</v>
      </c>
      <c r="T17" s="1263" t="s">
        <v>272</v>
      </c>
      <c r="U17" s="1263"/>
      <c r="V17" s="1220"/>
      <c r="W17" s="1252"/>
      <c r="X17" s="1154"/>
    </row>
    <row r="18" spans="1:29">
      <c r="J18" s="483"/>
      <c r="K18" s="491">
        <v>1</v>
      </c>
      <c r="L18" s="480" t="s">
        <v>92</v>
      </c>
      <c r="M18" s="480" t="s">
        <v>48</v>
      </c>
      <c r="N18" s="497" t="s">
        <v>48</v>
      </c>
      <c r="O18" s="489">
        <f t="shared" ref="O18:T18" ca="1" si="0">OFFSET(O18,0,-1)+1</f>
        <v>3</v>
      </c>
      <c r="P18" s="489">
        <f t="shared" ca="1" si="0"/>
        <v>4</v>
      </c>
      <c r="Q18" s="489">
        <f t="shared" ca="1" si="0"/>
        <v>5</v>
      </c>
      <c r="R18" s="489">
        <f t="shared" ca="1" si="0"/>
        <v>6</v>
      </c>
      <c r="S18" s="489">
        <f t="shared" ca="1" si="0"/>
        <v>7</v>
      </c>
      <c r="T18" s="1281">
        <f t="shared" ca="1" si="0"/>
        <v>8</v>
      </c>
      <c r="U18" s="1281"/>
      <c r="V18" s="489">
        <f ca="1">OFFSET(V18,0,-2)+1</f>
        <v>9</v>
      </c>
      <c r="W18" s="524"/>
      <c r="X18" s="489">
        <f ca="1">OFFSET(X18,0,-2)+1</f>
        <v>10</v>
      </c>
    </row>
    <row r="19" spans="1:29" ht="22.5">
      <c r="A19" s="1239">
        <v>1</v>
      </c>
      <c r="B19" s="981"/>
      <c r="C19" s="981"/>
      <c r="D19" s="981"/>
      <c r="E19" s="981"/>
      <c r="F19" s="981"/>
      <c r="G19" s="982"/>
      <c r="H19" s="982"/>
      <c r="I19" s="984"/>
      <c r="J19" s="976"/>
      <c r="K19" s="976"/>
      <c r="L19" s="594">
        <f>mergeValue(A19)</f>
        <v>1</v>
      </c>
      <c r="M19" s="642" t="s">
        <v>20</v>
      </c>
      <c r="N19" s="581"/>
      <c r="O19" s="1251"/>
      <c r="P19" s="1251"/>
      <c r="Q19" s="1251"/>
      <c r="R19" s="1251"/>
      <c r="S19" s="1251"/>
      <c r="T19" s="1251"/>
      <c r="U19" s="1251"/>
      <c r="V19" s="1251"/>
      <c r="W19" s="1251"/>
      <c r="X19" s="582" t="s">
        <v>475</v>
      </c>
    </row>
    <row r="20" spans="1:29" ht="22.5">
      <c r="A20" s="1239"/>
      <c r="B20" s="1239">
        <v>1</v>
      </c>
      <c r="C20" s="981"/>
      <c r="D20" s="981"/>
      <c r="E20" s="981"/>
      <c r="F20" s="981"/>
      <c r="G20" s="986"/>
      <c r="H20" s="983"/>
      <c r="I20" s="988"/>
      <c r="J20" s="973"/>
      <c r="K20" s="972"/>
      <c r="L20" s="594" t="str">
        <f>mergeValue(A20) &amp;"."&amp; mergeValue(B20)</f>
        <v>1.1</v>
      </c>
      <c r="M20" s="547" t="s">
        <v>16</v>
      </c>
      <c r="N20" s="581"/>
      <c r="O20" s="1251"/>
      <c r="P20" s="1251"/>
      <c r="Q20" s="1251"/>
      <c r="R20" s="1251"/>
      <c r="S20" s="1251"/>
      <c r="T20" s="1251"/>
      <c r="U20" s="1251"/>
      <c r="V20" s="1251"/>
      <c r="W20" s="1251"/>
      <c r="X20" s="582" t="s">
        <v>476</v>
      </c>
    </row>
    <row r="21" spans="1:29" ht="22.5">
      <c r="A21" s="1239"/>
      <c r="B21" s="1239"/>
      <c r="C21" s="1239">
        <v>1</v>
      </c>
      <c r="D21" s="981"/>
      <c r="E21" s="981"/>
      <c r="F21" s="981"/>
      <c r="G21" s="986"/>
      <c r="H21" s="983"/>
      <c r="I21" s="989"/>
      <c r="J21" s="973"/>
      <c r="K21" s="972"/>
      <c r="L21" s="594" t="str">
        <f>mergeValue(A21) &amp;"."&amp; mergeValue(B21)&amp;"."&amp; mergeValue(C21)</f>
        <v>1.1.1</v>
      </c>
      <c r="M21" s="548" t="s">
        <v>7</v>
      </c>
      <c r="N21" s="581"/>
      <c r="O21" s="1251"/>
      <c r="P21" s="1251"/>
      <c r="Q21" s="1251"/>
      <c r="R21" s="1251"/>
      <c r="S21" s="1251"/>
      <c r="T21" s="1251"/>
      <c r="U21" s="1251"/>
      <c r="V21" s="1251"/>
      <c r="W21" s="1251"/>
      <c r="X21" s="582" t="s">
        <v>632</v>
      </c>
    </row>
    <row r="22" spans="1:29">
      <c r="A22" s="1239"/>
      <c r="B22" s="1239"/>
      <c r="C22" s="1239"/>
      <c r="D22" s="1239">
        <v>1</v>
      </c>
      <c r="E22" s="981"/>
      <c r="F22" s="981"/>
      <c r="G22" s="986"/>
      <c r="H22" s="983"/>
      <c r="I22" s="989"/>
      <c r="J22" s="987"/>
      <c r="K22" s="972"/>
      <c r="L22" s="594" t="str">
        <f>mergeValue(A22) &amp;"."&amp; mergeValue(B22)&amp;"."&amp; mergeValue(C22)&amp;"."&amp; mergeValue(D22)</f>
        <v>1.1.1.1</v>
      </c>
      <c r="M22" s="549" t="s">
        <v>22</v>
      </c>
      <c r="N22" s="581"/>
      <c r="O22" s="1251"/>
      <c r="P22" s="1251"/>
      <c r="Q22" s="1251"/>
      <c r="R22" s="1251"/>
      <c r="S22" s="1251"/>
      <c r="T22" s="1251"/>
      <c r="U22" s="1251"/>
      <c r="V22" s="1251"/>
      <c r="W22" s="1251"/>
      <c r="X22" s="1021" t="s">
        <v>685</v>
      </c>
    </row>
    <row r="23" spans="1:29" ht="42.95" customHeight="1">
      <c r="A23" s="1239"/>
      <c r="B23" s="1239"/>
      <c r="C23" s="1239"/>
      <c r="D23" s="1239"/>
      <c r="E23" s="981">
        <v>1</v>
      </c>
      <c r="F23" s="981"/>
      <c r="G23" s="986"/>
      <c r="H23" s="983"/>
      <c r="I23" s="989"/>
      <c r="J23" s="987"/>
      <c r="K23" s="977"/>
      <c r="L23" s="594" t="str">
        <f>mergeValue(A23) &amp;"."&amp; mergeValue(B23)&amp;"."&amp; mergeValue(C23)&amp;"."&amp; mergeValue(D23)&amp;"."&amp; mergeValue(E23)</f>
        <v>1.1.1.1.1</v>
      </c>
      <c r="M23" s="1069"/>
      <c r="N23" s="543"/>
      <c r="O23" s="1071"/>
      <c r="P23" s="1072"/>
      <c r="Q23" s="672"/>
      <c r="R23" s="672"/>
      <c r="S23" s="1097"/>
      <c r="T23" s="651" t="s">
        <v>84</v>
      </c>
      <c r="U23" s="1095"/>
      <c r="V23" s="775" t="s">
        <v>84</v>
      </c>
      <c r="W23" s="840"/>
      <c r="X23" s="1210" t="s">
        <v>686</v>
      </c>
      <c r="Y23" s="1009" t="str">
        <f>strCheckDateTwo(N23:W23)</f>
        <v/>
      </c>
    </row>
    <row r="24" spans="1:29" hidden="1">
      <c r="A24" s="1239"/>
      <c r="B24" s="1239"/>
      <c r="C24" s="1239"/>
      <c r="D24" s="1239"/>
      <c r="E24" s="981"/>
      <c r="F24" s="981"/>
      <c r="G24" s="986"/>
      <c r="H24" s="983"/>
      <c r="I24" s="989"/>
      <c r="J24" s="987"/>
      <c r="K24" s="977"/>
      <c r="L24" s="632"/>
      <c r="M24" s="562"/>
      <c r="N24" s="647"/>
      <c r="O24" s="647"/>
      <c r="P24" s="647"/>
      <c r="Q24" s="647"/>
      <c r="R24" s="585" t="str">
        <f>S23 &amp; "-" &amp; U23</f>
        <v>-</v>
      </c>
      <c r="S24" s="513"/>
      <c r="T24" s="587"/>
      <c r="U24" s="513"/>
      <c r="V24" s="647"/>
      <c r="W24" s="839"/>
      <c r="X24" s="1211"/>
    </row>
    <row r="25" spans="1:29" ht="15" customHeight="1">
      <c r="A25" s="1239"/>
      <c r="B25" s="1239"/>
      <c r="C25" s="1239"/>
      <c r="D25" s="1239"/>
      <c r="E25" s="981"/>
      <c r="F25" s="981"/>
      <c r="G25" s="986"/>
      <c r="H25" s="983"/>
      <c r="I25" s="989"/>
      <c r="J25" s="987"/>
      <c r="K25" s="977"/>
      <c r="L25" s="539"/>
      <c r="M25" s="552" t="s">
        <v>5</v>
      </c>
      <c r="N25" s="550"/>
      <c r="O25" s="546"/>
      <c r="P25" s="546"/>
      <c r="Q25" s="546"/>
      <c r="R25" s="546"/>
      <c r="S25" s="574"/>
      <c r="T25" s="565"/>
      <c r="U25" s="564"/>
      <c r="V25" s="550"/>
      <c r="W25" s="550"/>
      <c r="X25" s="1212"/>
    </row>
    <row r="26" spans="1:29" s="477" customFormat="1" ht="15" customHeight="1">
      <c r="A26" s="1239"/>
      <c r="B26" s="1239"/>
      <c r="C26" s="1239"/>
      <c r="D26" s="985"/>
      <c r="E26" s="985"/>
      <c r="F26" s="985"/>
      <c r="G26" s="986"/>
      <c r="H26" s="985"/>
      <c r="I26" s="989"/>
      <c r="J26" s="975"/>
      <c r="K26" s="979"/>
      <c r="L26" s="539"/>
      <c r="M26" s="551" t="s">
        <v>17</v>
      </c>
      <c r="N26" s="550"/>
      <c r="O26" s="546"/>
      <c r="P26" s="546"/>
      <c r="Q26" s="546"/>
      <c r="R26" s="546"/>
      <c r="S26" s="574"/>
      <c r="T26" s="565"/>
      <c r="U26" s="564"/>
      <c r="V26" s="550"/>
      <c r="W26" s="565"/>
      <c r="X26" s="1005"/>
      <c r="Y26" s="1074"/>
      <c r="Z26" s="502"/>
      <c r="AA26" s="502"/>
      <c r="AB26" s="502"/>
      <c r="AC26" s="502"/>
    </row>
    <row r="27" spans="1:29" s="477" customFormat="1" ht="15" customHeight="1">
      <c r="A27" s="1239"/>
      <c r="B27" s="1239"/>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4"/>
      <c r="Z27" s="502"/>
      <c r="AA27" s="502"/>
      <c r="AB27" s="502"/>
      <c r="AC27" s="502"/>
    </row>
    <row r="28" spans="1:29" s="477" customFormat="1" ht="15" customHeight="1">
      <c r="A28" s="1239"/>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4"/>
      <c r="Z28" s="502"/>
      <c r="AA28" s="502"/>
      <c r="AB28" s="502"/>
      <c r="AC28" s="502"/>
    </row>
    <row r="29" spans="1:29" s="477" customFormat="1" ht="15" customHeight="1">
      <c r="A29" s="971"/>
      <c r="B29" s="971"/>
      <c r="C29" s="971"/>
      <c r="D29" s="971"/>
      <c r="E29" s="971"/>
      <c r="F29" s="971"/>
      <c r="G29" s="978"/>
      <c r="H29" s="979"/>
      <c r="I29" s="974"/>
      <c r="J29" s="975"/>
      <c r="K29" s="971"/>
      <c r="L29" s="539"/>
      <c r="M29" s="566" t="s">
        <v>308</v>
      </c>
      <c r="N29" s="550"/>
      <c r="O29" s="546"/>
      <c r="P29" s="546"/>
      <c r="Q29" s="546"/>
      <c r="R29" s="546"/>
      <c r="S29" s="574"/>
      <c r="T29" s="565"/>
      <c r="U29" s="564"/>
      <c r="V29" s="550"/>
      <c r="W29" s="565"/>
      <c r="X29" s="561"/>
      <c r="Y29" s="1074"/>
      <c r="Z29" s="502"/>
      <c r="AA29" s="502"/>
      <c r="AB29" s="502"/>
      <c r="AC29" s="502"/>
    </row>
    <row r="30" spans="1:29" ht="3" customHeight="1"/>
    <row r="31" spans="1:29" ht="96" customHeight="1">
      <c r="L31" s="1">
        <v>1</v>
      </c>
      <c r="M31" s="1203" t="s">
        <v>687</v>
      </c>
      <c r="N31" s="1203"/>
      <c r="O31" s="1203"/>
      <c r="P31" s="1203"/>
      <c r="Q31" s="1203"/>
      <c r="R31" s="1203"/>
      <c r="S31" s="1203"/>
      <c r="T31" s="1203"/>
      <c r="U31" s="1203"/>
      <c r="V31" s="1203"/>
      <c r="W31" s="1203"/>
      <c r="X31" s="1203"/>
      <c r="Y31" s="1096"/>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algorithmName="SHA-512" hashValue="Z8gV6yO0eyAqvxwNqC8SxNszEMsGtHNPaL3tZ6bHpwC4QoXtEWTjK7dy1uV4I7qb6zMn2mbtLpIYNy5PQx5+ow==" saltValue="0+erx6E62Hyz99rlv4G54w==" spinCount="100000"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81"/>
  <sheetViews>
    <sheetView showGridLines="0" topLeftCell="E1" zoomScaleNormal="100" workbookViewId="0">
      <selection activeCell="G103" sqref="G103"/>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4" t="s">
        <v>490</v>
      </c>
      <c r="G2" s="1205"/>
      <c r="H2" s="1206"/>
      <c r="I2" s="436"/>
    </row>
    <row r="3" spans="1:20" ht="3" customHeight="1"/>
    <row r="4" spans="1:20" s="190" customFormat="1" ht="11.25">
      <c r="A4" s="214"/>
      <c r="B4" s="214"/>
      <c r="C4" s="214"/>
      <c r="D4" s="214"/>
      <c r="F4" s="1154" t="s">
        <v>453</v>
      </c>
      <c r="G4" s="1154"/>
      <c r="H4" s="1154"/>
      <c r="I4" s="1207"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493</v>
      </c>
      <c r="H8" s="317" t="str">
        <f>IF('Перечень тарифов'!R21="","наименование отсутствует","" &amp; 'Перечень тарифов'!R21 &amp; "")</f>
        <v>наименование отсутствует</v>
      </c>
      <c r="I8" s="196" t="s">
        <v>589</v>
      </c>
      <c r="J8" s="334"/>
      <c r="K8" s="214"/>
      <c r="L8" s="214"/>
      <c r="M8" s="214"/>
      <c r="N8" s="214"/>
      <c r="O8" s="214"/>
      <c r="P8" s="214"/>
      <c r="Q8" s="214"/>
      <c r="R8" s="214"/>
      <c r="S8" s="214"/>
      <c r="T8" s="214"/>
    </row>
    <row r="9" spans="1:20" s="190" customFormat="1" ht="56.25">
      <c r="A9" s="1208"/>
      <c r="B9" s="214"/>
      <c r="C9" s="214"/>
      <c r="D9" s="214"/>
      <c r="F9" s="335" t="str">
        <f>"3." &amp;mergeValue(A9)</f>
        <v>3.1</v>
      </c>
      <c r="G9" s="417" t="s">
        <v>494</v>
      </c>
      <c r="H9" s="31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196" t="s">
        <v>587</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8"/>
      <c r="B11" s="1208">
        <v>1</v>
      </c>
      <c r="C11" s="441"/>
      <c r="D11" s="441"/>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08"/>
      <c r="B12" s="1208"/>
      <c r="C12" s="1208">
        <v>1</v>
      </c>
      <c r="D12" s="441"/>
      <c r="F12" s="335" t="str">
        <f>"4."&amp;mergeValue(A12) &amp;"."&amp;mergeValue(B12)&amp;"."&amp;mergeValue(C12)</f>
        <v>4.1.1.1</v>
      </c>
      <c r="G12" s="341" t="s">
        <v>496</v>
      </c>
      <c r="H12" s="317" t="str">
        <f>IF(Территории!H13="","","" &amp; Территории!H13 &amp; "")</f>
        <v>Гатчинский муниципальный район</v>
      </c>
      <c r="I12" s="196" t="s">
        <v>499</v>
      </c>
      <c r="J12" s="334"/>
      <c r="K12" s="214"/>
      <c r="L12" s="214"/>
      <c r="M12" s="214"/>
      <c r="N12" s="214"/>
      <c r="O12" s="214"/>
      <c r="P12" s="214"/>
      <c r="Q12" s="214"/>
      <c r="R12" s="214"/>
      <c r="S12" s="214"/>
      <c r="T12" s="214"/>
    </row>
    <row r="13" spans="1:20" s="190" customFormat="1" ht="18.75">
      <c r="A13" s="1208"/>
      <c r="B13" s="1208"/>
      <c r="C13" s="1208"/>
      <c r="D13" s="441">
        <v>1</v>
      </c>
      <c r="F13" s="335" t="str">
        <f>"4."&amp;mergeValue(A13) &amp;"."&amp;mergeValue(B13)&amp;"."&amp;mergeValue(C13)&amp;"."&amp;mergeValue(D13)</f>
        <v>4.1.1.1.1</v>
      </c>
      <c r="G13" s="420" t="s">
        <v>497</v>
      </c>
      <c r="H13" s="317" t="str">
        <f>IF(Территории!R14="","","" &amp; Территории!R14 &amp; "")</f>
        <v>Вырицкое (41618154)</v>
      </c>
      <c r="I13" s="1209" t="s">
        <v>590</v>
      </c>
      <c r="J13" s="334"/>
      <c r="K13" s="214"/>
      <c r="L13" s="214"/>
      <c r="M13" s="214"/>
      <c r="N13" s="214"/>
      <c r="O13" s="214"/>
      <c r="P13" s="214"/>
      <c r="Q13" s="214"/>
      <c r="R13" s="214"/>
      <c r="S13" s="214"/>
      <c r="T13" s="214"/>
    </row>
    <row r="14" spans="1:20" s="1008" customFormat="1" ht="18.75">
      <c r="A14" s="1208"/>
      <c r="B14" s="1208"/>
      <c r="C14" s="1208"/>
      <c r="D14" s="1105">
        <v>2</v>
      </c>
      <c r="F14" s="1030" t="str">
        <f>"4."&amp;mergeValue(A14) &amp;"."&amp;mergeValue(B14)&amp;"."&amp;mergeValue(C14)&amp;"."&amp;mergeValue(D14)</f>
        <v>4.1.1.1.2</v>
      </c>
      <c r="G14" s="819" t="s">
        <v>497</v>
      </c>
      <c r="H14" s="1110" t="str">
        <f>IF(Территории!R15="","","" &amp; Территории!R15 &amp; "")</f>
        <v>Большеколпанское (41618408)</v>
      </c>
      <c r="I14" s="1209"/>
      <c r="J14" s="616"/>
      <c r="K14" s="1014"/>
      <c r="L14" s="1014"/>
      <c r="M14" s="1014"/>
      <c r="N14" s="1014"/>
      <c r="O14" s="1014"/>
      <c r="P14" s="1014"/>
      <c r="Q14" s="1014"/>
      <c r="R14" s="1014"/>
      <c r="S14" s="1014"/>
      <c r="T14" s="1014"/>
    </row>
    <row r="15" spans="1:20" s="1008" customFormat="1" ht="18.75">
      <c r="A15" s="1208"/>
      <c r="B15" s="1208"/>
      <c r="C15" s="1208"/>
      <c r="D15" s="1105">
        <v>3</v>
      </c>
      <c r="F15" s="1030" t="str">
        <f>"4."&amp;mergeValue(A15) &amp;"."&amp;mergeValue(B15)&amp;"."&amp;mergeValue(C15)&amp;"."&amp;mergeValue(D15)</f>
        <v>4.1.1.1.3</v>
      </c>
      <c r="G15" s="819" t="s">
        <v>497</v>
      </c>
      <c r="H15" s="1110" t="str">
        <f>IF(Территории!R16="","","" &amp; Территории!R16 &amp; "")</f>
        <v>Пудомягское (41618404)</v>
      </c>
      <c r="I15" s="1209"/>
      <c r="J15" s="616"/>
      <c r="K15" s="1014"/>
      <c r="L15" s="1014"/>
      <c r="M15" s="1014"/>
      <c r="N15" s="1014"/>
      <c r="O15" s="1014"/>
      <c r="P15" s="1014"/>
      <c r="Q15" s="1014"/>
      <c r="R15" s="1014"/>
      <c r="S15" s="1014"/>
      <c r="T15" s="1014"/>
    </row>
    <row r="16" spans="1:20" s="1008" customFormat="1" ht="45">
      <c r="A16" s="1208">
        <v>2</v>
      </c>
      <c r="B16" s="1014"/>
      <c r="C16" s="1014"/>
      <c r="D16" s="1014"/>
      <c r="F16" s="1030" t="str">
        <f>"2." &amp;mergeValue(A16)</f>
        <v>2.2</v>
      </c>
      <c r="G16" s="816" t="s">
        <v>493</v>
      </c>
      <c r="H16" s="1110" t="str">
        <f>IF('Перечень тарифов'!R26="","наименование отсутствует","" &amp; 'Перечень тарифов'!R26 &amp; "")</f>
        <v>С наружной сетью горячего водоснабжения, с изолированными стояками, с полотенцесушителями</v>
      </c>
      <c r="I16" s="817" t="s">
        <v>589</v>
      </c>
      <c r="J16" s="616"/>
      <c r="K16" s="1014"/>
      <c r="L16" s="1014"/>
      <c r="M16" s="1014"/>
      <c r="N16" s="1014"/>
      <c r="O16" s="1014"/>
      <c r="P16" s="1014"/>
      <c r="Q16" s="1014"/>
      <c r="R16" s="1014"/>
      <c r="S16" s="1014"/>
      <c r="T16" s="1014"/>
    </row>
    <row r="17" spans="1:20" s="1008" customFormat="1" ht="56.25">
      <c r="A17" s="1208"/>
      <c r="B17" s="1014"/>
      <c r="C17" s="1014"/>
      <c r="D17" s="1014"/>
      <c r="F17" s="1030" t="str">
        <f>"3." &amp;mergeValue(A17)</f>
        <v>3.2</v>
      </c>
      <c r="G17" s="816" t="s">
        <v>494</v>
      </c>
      <c r="H1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7" s="817" t="s">
        <v>587</v>
      </c>
      <c r="J17" s="616"/>
      <c r="K17" s="1014"/>
      <c r="L17" s="1014"/>
      <c r="M17" s="1014"/>
      <c r="N17" s="1014"/>
      <c r="O17" s="1014"/>
      <c r="P17" s="1014"/>
      <c r="Q17" s="1014"/>
      <c r="R17" s="1014"/>
      <c r="S17" s="1014"/>
      <c r="T17" s="1014"/>
    </row>
    <row r="18" spans="1:20" s="1008" customFormat="1" ht="22.5">
      <c r="A18" s="1208"/>
      <c r="B18" s="1014"/>
      <c r="C18" s="1014"/>
      <c r="D18" s="1014"/>
      <c r="F18" s="1030" t="str">
        <f>"4."&amp;mergeValue(A18)</f>
        <v>4.2</v>
      </c>
      <c r="G18" s="816" t="s">
        <v>495</v>
      </c>
      <c r="H18" s="1120" t="s">
        <v>457</v>
      </c>
      <c r="I18" s="817"/>
      <c r="J18" s="616"/>
      <c r="K18" s="1014"/>
      <c r="L18" s="1014"/>
      <c r="M18" s="1014"/>
      <c r="N18" s="1014"/>
      <c r="O18" s="1014"/>
      <c r="P18" s="1014"/>
      <c r="Q18" s="1014"/>
      <c r="R18" s="1014"/>
      <c r="S18" s="1014"/>
      <c r="T18" s="1014"/>
    </row>
    <row r="19" spans="1:20" s="1008" customFormat="1" ht="18.75">
      <c r="A19" s="1208"/>
      <c r="B19" s="1208">
        <v>1</v>
      </c>
      <c r="C19" s="1105"/>
      <c r="D19" s="1105"/>
      <c r="F19" s="1030" t="str">
        <f>"4."&amp;mergeValue(A19) &amp;"."&amp;mergeValue(B19)</f>
        <v>4.2.1</v>
      </c>
      <c r="G19" s="831" t="s">
        <v>591</v>
      </c>
      <c r="H19" s="1110" t="str">
        <f>IF(region_name="","",region_name)</f>
        <v>Ленинградская область</v>
      </c>
      <c r="I19" s="817" t="s">
        <v>498</v>
      </c>
      <c r="J19" s="616"/>
      <c r="K19" s="1014"/>
      <c r="L19" s="1014"/>
      <c r="M19" s="1014"/>
      <c r="N19" s="1014"/>
      <c r="O19" s="1014"/>
      <c r="P19" s="1014"/>
      <c r="Q19" s="1014"/>
      <c r="R19" s="1014"/>
      <c r="S19" s="1014"/>
      <c r="T19" s="1014"/>
    </row>
    <row r="20" spans="1:20" s="1008" customFormat="1" ht="22.5">
      <c r="A20" s="1208"/>
      <c r="B20" s="1208"/>
      <c r="C20" s="1208">
        <v>1</v>
      </c>
      <c r="D20" s="1105"/>
      <c r="F20" s="1030" t="str">
        <f>"4."&amp;mergeValue(A20) &amp;"."&amp;mergeValue(B20)&amp;"."&amp;mergeValue(C20)</f>
        <v>4.2.1.1</v>
      </c>
      <c r="G20" s="818" t="s">
        <v>496</v>
      </c>
      <c r="H20" s="1110" t="str">
        <f>IF(Территории!H13="","","" &amp; Территории!H13 &amp; "")</f>
        <v>Гатчинский муниципальный район</v>
      </c>
      <c r="I20" s="817" t="s">
        <v>499</v>
      </c>
      <c r="J20" s="616"/>
      <c r="K20" s="1014"/>
      <c r="L20" s="1014"/>
      <c r="M20" s="1014"/>
      <c r="N20" s="1014"/>
      <c r="O20" s="1014"/>
      <c r="P20" s="1014"/>
      <c r="Q20" s="1014"/>
      <c r="R20" s="1014"/>
      <c r="S20" s="1014"/>
      <c r="T20" s="1014"/>
    </row>
    <row r="21" spans="1:20" s="1008" customFormat="1" ht="18.75">
      <c r="A21" s="1208"/>
      <c r="B21" s="1208"/>
      <c r="C21" s="1208"/>
      <c r="D21" s="1105">
        <v>1</v>
      </c>
      <c r="F21" s="1030" t="str">
        <f>"4."&amp;mergeValue(A21) &amp;"."&amp;mergeValue(B21)&amp;"."&amp;mergeValue(C21)&amp;"."&amp;mergeValue(D21)</f>
        <v>4.2.1.1.1</v>
      </c>
      <c r="G21" s="819" t="s">
        <v>497</v>
      </c>
      <c r="H21" s="1110" t="str">
        <f>IF(Территории!R14="","","" &amp; Территории!R14 &amp; "")</f>
        <v>Вырицкое (41618154)</v>
      </c>
      <c r="I21" s="1209" t="s">
        <v>590</v>
      </c>
      <c r="J21" s="616"/>
      <c r="K21" s="1014"/>
      <c r="L21" s="1014"/>
      <c r="M21" s="1014"/>
      <c r="N21" s="1014"/>
      <c r="O21" s="1014"/>
      <c r="P21" s="1014"/>
      <c r="Q21" s="1014"/>
      <c r="R21" s="1014"/>
      <c r="S21" s="1014"/>
      <c r="T21" s="1014"/>
    </row>
    <row r="22" spans="1:20" s="1008" customFormat="1" ht="18.75">
      <c r="A22" s="1208"/>
      <c r="B22" s="1208"/>
      <c r="C22" s="1208"/>
      <c r="D22" s="1105">
        <v>2</v>
      </c>
      <c r="F22" s="1030" t="str">
        <f>"4."&amp;mergeValue(A22) &amp;"."&amp;mergeValue(B22)&amp;"."&amp;mergeValue(C22)&amp;"."&amp;mergeValue(D22)</f>
        <v>4.2.1.1.2</v>
      </c>
      <c r="G22" s="819" t="s">
        <v>497</v>
      </c>
      <c r="H22" s="1110" t="str">
        <f>IF(Территории!R15="","","" &amp; Территории!R15 &amp; "")</f>
        <v>Большеколпанское (41618408)</v>
      </c>
      <c r="I22" s="1209"/>
      <c r="J22" s="616"/>
      <c r="K22" s="1014"/>
      <c r="L22" s="1014"/>
      <c r="M22" s="1014"/>
      <c r="N22" s="1014"/>
      <c r="O22" s="1014"/>
      <c r="P22" s="1014"/>
      <c r="Q22" s="1014"/>
      <c r="R22" s="1014"/>
      <c r="S22" s="1014"/>
      <c r="T22" s="1014"/>
    </row>
    <row r="23" spans="1:20" s="1008" customFormat="1" ht="18.75">
      <c r="A23" s="1208"/>
      <c r="B23" s="1208"/>
      <c r="C23" s="1208"/>
      <c r="D23" s="1105">
        <v>3</v>
      </c>
      <c r="F23" s="1030" t="str">
        <f>"4."&amp;mergeValue(A23) &amp;"."&amp;mergeValue(B23)&amp;"."&amp;mergeValue(C23)&amp;"."&amp;mergeValue(D23)</f>
        <v>4.2.1.1.3</v>
      </c>
      <c r="G23" s="819" t="s">
        <v>497</v>
      </c>
      <c r="H23" s="1110" t="str">
        <f>IF(Территории!R16="","","" &amp; Территории!R16 &amp; "")</f>
        <v>Пудомягское (41618404)</v>
      </c>
      <c r="I23" s="1209"/>
      <c r="J23" s="616"/>
      <c r="K23" s="1014"/>
      <c r="L23" s="1014"/>
      <c r="M23" s="1014"/>
      <c r="N23" s="1014"/>
      <c r="O23" s="1014"/>
      <c r="P23" s="1014"/>
      <c r="Q23" s="1014"/>
      <c r="R23" s="1014"/>
      <c r="S23" s="1014"/>
      <c r="T23" s="1014"/>
    </row>
    <row r="24" spans="1:20" s="1008" customFormat="1" ht="45">
      <c r="A24" s="1208">
        <v>3</v>
      </c>
      <c r="B24" s="1014"/>
      <c r="C24" s="1014"/>
      <c r="D24" s="1014"/>
      <c r="F24" s="1030" t="str">
        <f>"2." &amp;mergeValue(A24)</f>
        <v>2.3</v>
      </c>
      <c r="G24" s="816" t="s">
        <v>493</v>
      </c>
      <c r="H24" s="1110" t="str">
        <f>IF('Перечень тарифов'!R28="","наименование отсутствует","" &amp; 'Перечень тарифов'!R28 &amp; "")</f>
        <v>С наружной сетью горячего водоснабжения, с изолированными стояками, без полотенцесушителей</v>
      </c>
      <c r="I24" s="817" t="s">
        <v>589</v>
      </c>
      <c r="J24" s="616"/>
      <c r="K24" s="1014"/>
      <c r="L24" s="1014"/>
      <c r="M24" s="1014"/>
      <c r="N24" s="1014"/>
      <c r="O24" s="1014"/>
      <c r="P24" s="1014"/>
      <c r="Q24" s="1014"/>
      <c r="R24" s="1014"/>
      <c r="S24" s="1014"/>
      <c r="T24" s="1014"/>
    </row>
    <row r="25" spans="1:20" s="1008" customFormat="1" ht="56.25">
      <c r="A25" s="1208"/>
      <c r="B25" s="1014"/>
      <c r="C25" s="1014"/>
      <c r="D25" s="1014"/>
      <c r="F25" s="1030" t="str">
        <f>"3." &amp;mergeValue(A25)</f>
        <v>3.3</v>
      </c>
      <c r="G25" s="816" t="s">
        <v>494</v>
      </c>
      <c r="H2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5" s="817" t="s">
        <v>587</v>
      </c>
      <c r="J25" s="616"/>
      <c r="K25" s="1014"/>
      <c r="L25" s="1014"/>
      <c r="M25" s="1014"/>
      <c r="N25" s="1014"/>
      <c r="O25" s="1014"/>
      <c r="P25" s="1014"/>
      <c r="Q25" s="1014"/>
      <c r="R25" s="1014"/>
      <c r="S25" s="1014"/>
      <c r="T25" s="1014"/>
    </row>
    <row r="26" spans="1:20" s="1008" customFormat="1" ht="22.5">
      <c r="A26" s="1208"/>
      <c r="B26" s="1014"/>
      <c r="C26" s="1014"/>
      <c r="D26" s="1014"/>
      <c r="F26" s="1030" t="str">
        <f>"4."&amp;mergeValue(A26)</f>
        <v>4.3</v>
      </c>
      <c r="G26" s="816" t="s">
        <v>495</v>
      </c>
      <c r="H26" s="1120" t="s">
        <v>457</v>
      </c>
      <c r="I26" s="817"/>
      <c r="J26" s="616"/>
      <c r="K26" s="1014"/>
      <c r="L26" s="1014"/>
      <c r="M26" s="1014"/>
      <c r="N26" s="1014"/>
      <c r="O26" s="1014"/>
      <c r="P26" s="1014"/>
      <c r="Q26" s="1014"/>
      <c r="R26" s="1014"/>
      <c r="S26" s="1014"/>
      <c r="T26" s="1014"/>
    </row>
    <row r="27" spans="1:20" s="1008" customFormat="1" ht="18.75">
      <c r="A27" s="1208"/>
      <c r="B27" s="1208">
        <v>1</v>
      </c>
      <c r="C27" s="1105"/>
      <c r="D27" s="1105"/>
      <c r="F27" s="1030" t="str">
        <f>"4."&amp;mergeValue(A27) &amp;"."&amp;mergeValue(B27)</f>
        <v>4.3.1</v>
      </c>
      <c r="G27" s="831" t="s">
        <v>591</v>
      </c>
      <c r="H27" s="1110" t="str">
        <f>IF(region_name="","",region_name)</f>
        <v>Ленинградская область</v>
      </c>
      <c r="I27" s="817" t="s">
        <v>498</v>
      </c>
      <c r="J27" s="616"/>
      <c r="K27" s="1014"/>
      <c r="L27" s="1014"/>
      <c r="M27" s="1014"/>
      <c r="N27" s="1014"/>
      <c r="O27" s="1014"/>
      <c r="P27" s="1014"/>
      <c r="Q27" s="1014"/>
      <c r="R27" s="1014"/>
      <c r="S27" s="1014"/>
      <c r="T27" s="1014"/>
    </row>
    <row r="28" spans="1:20" s="1008" customFormat="1" ht="22.5">
      <c r="A28" s="1208"/>
      <c r="B28" s="1208"/>
      <c r="C28" s="1208">
        <v>1</v>
      </c>
      <c r="D28" s="1105"/>
      <c r="F28" s="1030" t="str">
        <f>"4."&amp;mergeValue(A28) &amp;"."&amp;mergeValue(B28)&amp;"."&amp;mergeValue(C28)</f>
        <v>4.3.1.1</v>
      </c>
      <c r="G28" s="818" t="s">
        <v>496</v>
      </c>
      <c r="H28" s="1110" t="str">
        <f>IF(Территории!H13="","","" &amp; Территории!H13 &amp; "")</f>
        <v>Гатчинский муниципальный район</v>
      </c>
      <c r="I28" s="817" t="s">
        <v>499</v>
      </c>
      <c r="J28" s="616"/>
      <c r="K28" s="1014"/>
      <c r="L28" s="1014"/>
      <c r="M28" s="1014"/>
      <c r="N28" s="1014"/>
      <c r="O28" s="1014"/>
      <c r="P28" s="1014"/>
      <c r="Q28" s="1014"/>
      <c r="R28" s="1014"/>
      <c r="S28" s="1014"/>
      <c r="T28" s="1014"/>
    </row>
    <row r="29" spans="1:20" s="1008" customFormat="1" ht="18.75">
      <c r="A29" s="1208"/>
      <c r="B29" s="1208"/>
      <c r="C29" s="1208"/>
      <c r="D29" s="1105">
        <v>1</v>
      </c>
      <c r="F29" s="1030" t="str">
        <f>"4."&amp;mergeValue(A29) &amp;"."&amp;mergeValue(B29)&amp;"."&amp;mergeValue(C29)&amp;"."&amp;mergeValue(D29)</f>
        <v>4.3.1.1.1</v>
      </c>
      <c r="G29" s="819" t="s">
        <v>497</v>
      </c>
      <c r="H29" s="1110" t="str">
        <f>IF(Территории!R14="","","" &amp; Территории!R14 &amp; "")</f>
        <v>Вырицкое (41618154)</v>
      </c>
      <c r="I29" s="1209" t="s">
        <v>590</v>
      </c>
      <c r="J29" s="616"/>
      <c r="K29" s="1014"/>
      <c r="L29" s="1014"/>
      <c r="M29" s="1014"/>
      <c r="N29" s="1014"/>
      <c r="O29" s="1014"/>
      <c r="P29" s="1014"/>
      <c r="Q29" s="1014"/>
      <c r="R29" s="1014"/>
      <c r="S29" s="1014"/>
      <c r="T29" s="1014"/>
    </row>
    <row r="30" spans="1:20" s="1008" customFormat="1" ht="18.75">
      <c r="A30" s="1208"/>
      <c r="B30" s="1208"/>
      <c r="C30" s="1208"/>
      <c r="D30" s="1105">
        <v>2</v>
      </c>
      <c r="F30" s="1030" t="str">
        <f>"4."&amp;mergeValue(A30) &amp;"."&amp;mergeValue(B30)&amp;"."&amp;mergeValue(C30)&amp;"."&amp;mergeValue(D30)</f>
        <v>4.3.1.1.2</v>
      </c>
      <c r="G30" s="819" t="s">
        <v>497</v>
      </c>
      <c r="H30" s="1110" t="str">
        <f>IF(Территории!R15="","","" &amp; Территории!R15 &amp; "")</f>
        <v>Большеколпанское (41618408)</v>
      </c>
      <c r="I30" s="1209"/>
      <c r="J30" s="616"/>
      <c r="K30" s="1014"/>
      <c r="L30" s="1014"/>
      <c r="M30" s="1014"/>
      <c r="N30" s="1014"/>
      <c r="O30" s="1014"/>
      <c r="P30" s="1014"/>
      <c r="Q30" s="1014"/>
      <c r="R30" s="1014"/>
      <c r="S30" s="1014"/>
      <c r="T30" s="1014"/>
    </row>
    <row r="31" spans="1:20" s="1008" customFormat="1" ht="18.75">
      <c r="A31" s="1208"/>
      <c r="B31" s="1208"/>
      <c r="C31" s="1208"/>
      <c r="D31" s="1105">
        <v>3</v>
      </c>
      <c r="F31" s="1030" t="str">
        <f>"4."&amp;mergeValue(A31) &amp;"."&amp;mergeValue(B31)&amp;"."&amp;mergeValue(C31)&amp;"."&amp;mergeValue(D31)</f>
        <v>4.3.1.1.3</v>
      </c>
      <c r="G31" s="819" t="s">
        <v>497</v>
      </c>
      <c r="H31" s="1110" t="str">
        <f>IF(Территории!R16="","","" &amp; Территории!R16 &amp; "")</f>
        <v>Пудомягское (41618404)</v>
      </c>
      <c r="I31" s="1209"/>
      <c r="J31" s="616"/>
      <c r="K31" s="1014"/>
      <c r="L31" s="1014"/>
      <c r="M31" s="1014"/>
      <c r="N31" s="1014"/>
      <c r="O31" s="1014"/>
      <c r="P31" s="1014"/>
      <c r="Q31" s="1014"/>
      <c r="R31" s="1014"/>
      <c r="S31" s="1014"/>
      <c r="T31" s="1014"/>
    </row>
    <row r="32" spans="1:20" s="1008" customFormat="1" ht="45">
      <c r="A32" s="1208">
        <v>4</v>
      </c>
      <c r="B32" s="1014"/>
      <c r="C32" s="1014"/>
      <c r="D32" s="1014"/>
      <c r="F32" s="1030" t="str">
        <f>"2." &amp;mergeValue(A32)</f>
        <v>2.4</v>
      </c>
      <c r="G32" s="816" t="s">
        <v>493</v>
      </c>
      <c r="H32" s="1110" t="str">
        <f>IF('Перечень тарифов'!R30="","наименование отсутствует","" &amp; 'Перечень тарифов'!R30 &amp; "")</f>
        <v>С наружной сетью горячего водоснабжения, с неизолированными стояками, с полотенцесушителями</v>
      </c>
      <c r="I32" s="817" t="s">
        <v>589</v>
      </c>
      <c r="J32" s="616"/>
      <c r="K32" s="1014"/>
      <c r="L32" s="1014"/>
      <c r="M32" s="1014"/>
      <c r="N32" s="1014"/>
      <c r="O32" s="1014"/>
      <c r="P32" s="1014"/>
      <c r="Q32" s="1014"/>
      <c r="R32" s="1014"/>
      <c r="S32" s="1014"/>
      <c r="T32" s="1014"/>
    </row>
    <row r="33" spans="1:20" s="1008" customFormat="1" ht="56.25">
      <c r="A33" s="1208"/>
      <c r="B33" s="1014"/>
      <c r="C33" s="1014"/>
      <c r="D33" s="1014"/>
      <c r="F33" s="1030" t="str">
        <f>"3." &amp;mergeValue(A33)</f>
        <v>3.4</v>
      </c>
      <c r="G33" s="816" t="s">
        <v>494</v>
      </c>
      <c r="H33"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3" s="817" t="s">
        <v>587</v>
      </c>
      <c r="J33" s="616"/>
      <c r="K33" s="1014"/>
      <c r="L33" s="1014"/>
      <c r="M33" s="1014"/>
      <c r="N33" s="1014"/>
      <c r="O33" s="1014"/>
      <c r="P33" s="1014"/>
      <c r="Q33" s="1014"/>
      <c r="R33" s="1014"/>
      <c r="S33" s="1014"/>
      <c r="T33" s="1014"/>
    </row>
    <row r="34" spans="1:20" s="1008" customFormat="1" ht="22.5">
      <c r="A34" s="1208"/>
      <c r="B34" s="1014"/>
      <c r="C34" s="1014"/>
      <c r="D34" s="1014"/>
      <c r="F34" s="1030" t="str">
        <f>"4."&amp;mergeValue(A34)</f>
        <v>4.4</v>
      </c>
      <c r="G34" s="816" t="s">
        <v>495</v>
      </c>
      <c r="H34" s="1120" t="s">
        <v>457</v>
      </c>
      <c r="I34" s="817"/>
      <c r="J34" s="616"/>
      <c r="K34" s="1014"/>
      <c r="L34" s="1014"/>
      <c r="M34" s="1014"/>
      <c r="N34" s="1014"/>
      <c r="O34" s="1014"/>
      <c r="P34" s="1014"/>
      <c r="Q34" s="1014"/>
      <c r="R34" s="1014"/>
      <c r="S34" s="1014"/>
      <c r="T34" s="1014"/>
    </row>
    <row r="35" spans="1:20" s="1008" customFormat="1" ht="18.75">
      <c r="A35" s="1208"/>
      <c r="B35" s="1208">
        <v>1</v>
      </c>
      <c r="C35" s="1105"/>
      <c r="D35" s="1105"/>
      <c r="F35" s="1030" t="str">
        <f>"4."&amp;mergeValue(A35) &amp;"."&amp;mergeValue(B35)</f>
        <v>4.4.1</v>
      </c>
      <c r="G35" s="831" t="s">
        <v>591</v>
      </c>
      <c r="H35" s="1110" t="str">
        <f>IF(region_name="","",region_name)</f>
        <v>Ленинградская область</v>
      </c>
      <c r="I35" s="817" t="s">
        <v>498</v>
      </c>
      <c r="J35" s="616"/>
      <c r="K35" s="1014"/>
      <c r="L35" s="1014"/>
      <c r="M35" s="1014"/>
      <c r="N35" s="1014"/>
      <c r="O35" s="1014"/>
      <c r="P35" s="1014"/>
      <c r="Q35" s="1014"/>
      <c r="R35" s="1014"/>
      <c r="S35" s="1014"/>
      <c r="T35" s="1014"/>
    </row>
    <row r="36" spans="1:20" s="1008" customFormat="1" ht="22.5">
      <c r="A36" s="1208"/>
      <c r="B36" s="1208"/>
      <c r="C36" s="1208">
        <v>1</v>
      </c>
      <c r="D36" s="1105"/>
      <c r="F36" s="1030" t="str">
        <f>"4."&amp;mergeValue(A36) &amp;"."&amp;mergeValue(B36)&amp;"."&amp;mergeValue(C36)</f>
        <v>4.4.1.1</v>
      </c>
      <c r="G36" s="818" t="s">
        <v>496</v>
      </c>
      <c r="H36" s="1110" t="str">
        <f>IF(Территории!H13="","","" &amp; Территории!H13 &amp; "")</f>
        <v>Гатчинский муниципальный район</v>
      </c>
      <c r="I36" s="817" t="s">
        <v>499</v>
      </c>
      <c r="J36" s="616"/>
      <c r="K36" s="1014"/>
      <c r="L36" s="1014"/>
      <c r="M36" s="1014"/>
      <c r="N36" s="1014"/>
      <c r="O36" s="1014"/>
      <c r="P36" s="1014"/>
      <c r="Q36" s="1014"/>
      <c r="R36" s="1014"/>
      <c r="S36" s="1014"/>
      <c r="T36" s="1014"/>
    </row>
    <row r="37" spans="1:20" s="1008" customFormat="1" ht="18.75">
      <c r="A37" s="1208"/>
      <c r="B37" s="1208"/>
      <c r="C37" s="1208"/>
      <c r="D37" s="1105">
        <v>1</v>
      </c>
      <c r="F37" s="1030" t="str">
        <f>"4."&amp;mergeValue(A37) &amp;"."&amp;mergeValue(B37)&amp;"."&amp;mergeValue(C37)&amp;"."&amp;mergeValue(D37)</f>
        <v>4.4.1.1.1</v>
      </c>
      <c r="G37" s="819" t="s">
        <v>497</v>
      </c>
      <c r="H37" s="1110" t="str">
        <f>IF(Территории!R14="","","" &amp; Территории!R14 &amp; "")</f>
        <v>Вырицкое (41618154)</v>
      </c>
      <c r="I37" s="1209" t="s">
        <v>590</v>
      </c>
      <c r="J37" s="616"/>
      <c r="K37" s="1014"/>
      <c r="L37" s="1014"/>
      <c r="M37" s="1014"/>
      <c r="N37" s="1014"/>
      <c r="O37" s="1014"/>
      <c r="P37" s="1014"/>
      <c r="Q37" s="1014"/>
      <c r="R37" s="1014"/>
      <c r="S37" s="1014"/>
      <c r="T37" s="1014"/>
    </row>
    <row r="38" spans="1:20" s="1008" customFormat="1" ht="18.75">
      <c r="A38" s="1208"/>
      <c r="B38" s="1208"/>
      <c r="C38" s="1208"/>
      <c r="D38" s="1105">
        <v>2</v>
      </c>
      <c r="F38" s="1030" t="str">
        <f>"4."&amp;mergeValue(A38) &amp;"."&amp;mergeValue(B38)&amp;"."&amp;mergeValue(C38)&amp;"."&amp;mergeValue(D38)</f>
        <v>4.4.1.1.2</v>
      </c>
      <c r="G38" s="819" t="s">
        <v>497</v>
      </c>
      <c r="H38" s="1110" t="str">
        <f>IF(Территории!R15="","","" &amp; Территории!R15 &amp; "")</f>
        <v>Большеколпанское (41618408)</v>
      </c>
      <c r="I38" s="1209"/>
      <c r="J38" s="616"/>
      <c r="K38" s="1014"/>
      <c r="L38" s="1014"/>
      <c r="M38" s="1014"/>
      <c r="N38" s="1014"/>
      <c r="O38" s="1014"/>
      <c r="P38" s="1014"/>
      <c r="Q38" s="1014"/>
      <c r="R38" s="1014"/>
      <c r="S38" s="1014"/>
      <c r="T38" s="1014"/>
    </row>
    <row r="39" spans="1:20" s="1008" customFormat="1" ht="18.75">
      <c r="A39" s="1208"/>
      <c r="B39" s="1208"/>
      <c r="C39" s="1208"/>
      <c r="D39" s="1105">
        <v>3</v>
      </c>
      <c r="F39" s="1030" t="str">
        <f>"4."&amp;mergeValue(A39) &amp;"."&amp;mergeValue(B39)&amp;"."&amp;mergeValue(C39)&amp;"."&amp;mergeValue(D39)</f>
        <v>4.4.1.1.3</v>
      </c>
      <c r="G39" s="819" t="s">
        <v>497</v>
      </c>
      <c r="H39" s="1110" t="str">
        <f>IF(Территории!R16="","","" &amp; Территории!R16 &amp; "")</f>
        <v>Пудомягское (41618404)</v>
      </c>
      <c r="I39" s="1209"/>
      <c r="J39" s="616"/>
      <c r="K39" s="1014"/>
      <c r="L39" s="1014"/>
      <c r="M39" s="1014"/>
      <c r="N39" s="1014"/>
      <c r="O39" s="1014"/>
      <c r="P39" s="1014"/>
      <c r="Q39" s="1014"/>
      <c r="R39" s="1014"/>
      <c r="S39" s="1014"/>
      <c r="T39" s="1014"/>
    </row>
    <row r="40" spans="1:20" s="1008" customFormat="1" ht="45">
      <c r="A40" s="1208">
        <v>5</v>
      </c>
      <c r="B40" s="1014"/>
      <c r="C40" s="1014"/>
      <c r="D40" s="1014"/>
      <c r="F40" s="1030" t="str">
        <f>"2." &amp;mergeValue(A40)</f>
        <v>2.5</v>
      </c>
      <c r="G40" s="816" t="s">
        <v>493</v>
      </c>
      <c r="H40" s="1110" t="str">
        <f>IF('Перечень тарифов'!R32="","наименование отсутствует","" &amp; 'Перечень тарифов'!R32 &amp; "")</f>
        <v>С наружной сетью горячего водоснабжения, с неизолированными стояками, без полотенцесушителей</v>
      </c>
      <c r="I40" s="817" t="s">
        <v>589</v>
      </c>
      <c r="J40" s="616"/>
      <c r="K40" s="1014"/>
      <c r="L40" s="1014"/>
      <c r="M40" s="1014"/>
      <c r="N40" s="1014"/>
      <c r="O40" s="1014"/>
      <c r="P40" s="1014"/>
      <c r="Q40" s="1014"/>
      <c r="R40" s="1014"/>
      <c r="S40" s="1014"/>
      <c r="T40" s="1014"/>
    </row>
    <row r="41" spans="1:20" s="1008" customFormat="1" ht="56.25">
      <c r="A41" s="1208"/>
      <c r="B41" s="1014"/>
      <c r="C41" s="1014"/>
      <c r="D41" s="1014"/>
      <c r="F41" s="1030" t="str">
        <f>"3." &amp;mergeValue(A41)</f>
        <v>3.5</v>
      </c>
      <c r="G41" s="816" t="s">
        <v>494</v>
      </c>
      <c r="H41"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1" s="817" t="s">
        <v>587</v>
      </c>
      <c r="J41" s="616"/>
      <c r="K41" s="1014"/>
      <c r="L41" s="1014"/>
      <c r="M41" s="1014"/>
      <c r="N41" s="1014"/>
      <c r="O41" s="1014"/>
      <c r="P41" s="1014"/>
      <c r="Q41" s="1014"/>
      <c r="R41" s="1014"/>
      <c r="S41" s="1014"/>
      <c r="T41" s="1014"/>
    </row>
    <row r="42" spans="1:20" s="1008" customFormat="1" ht="22.5">
      <c r="A42" s="1208"/>
      <c r="B42" s="1014"/>
      <c r="C42" s="1014"/>
      <c r="D42" s="1014"/>
      <c r="F42" s="1030" t="str">
        <f>"4."&amp;mergeValue(A42)</f>
        <v>4.5</v>
      </c>
      <c r="G42" s="816" t="s">
        <v>495</v>
      </c>
      <c r="H42" s="1120" t="s">
        <v>457</v>
      </c>
      <c r="I42" s="817"/>
      <c r="J42" s="616"/>
      <c r="K42" s="1014"/>
      <c r="L42" s="1014"/>
      <c r="M42" s="1014"/>
      <c r="N42" s="1014"/>
      <c r="O42" s="1014"/>
      <c r="P42" s="1014"/>
      <c r="Q42" s="1014"/>
      <c r="R42" s="1014"/>
      <c r="S42" s="1014"/>
      <c r="T42" s="1014"/>
    </row>
    <row r="43" spans="1:20" s="1008" customFormat="1" ht="18.75">
      <c r="A43" s="1208"/>
      <c r="B43" s="1208">
        <v>1</v>
      </c>
      <c r="C43" s="1105"/>
      <c r="D43" s="1105"/>
      <c r="F43" s="1030" t="str">
        <f>"4."&amp;mergeValue(A43) &amp;"."&amp;mergeValue(B43)</f>
        <v>4.5.1</v>
      </c>
      <c r="G43" s="831" t="s">
        <v>591</v>
      </c>
      <c r="H43" s="1110" t="str">
        <f>IF(region_name="","",region_name)</f>
        <v>Ленинградская область</v>
      </c>
      <c r="I43" s="817" t="s">
        <v>498</v>
      </c>
      <c r="J43" s="616"/>
      <c r="K43" s="1014"/>
      <c r="L43" s="1014"/>
      <c r="M43" s="1014"/>
      <c r="N43" s="1014"/>
      <c r="O43" s="1014"/>
      <c r="P43" s="1014"/>
      <c r="Q43" s="1014"/>
      <c r="R43" s="1014"/>
      <c r="S43" s="1014"/>
      <c r="T43" s="1014"/>
    </row>
    <row r="44" spans="1:20" s="1008" customFormat="1" ht="22.5">
      <c r="A44" s="1208"/>
      <c r="B44" s="1208"/>
      <c r="C44" s="1208">
        <v>1</v>
      </c>
      <c r="D44" s="1105"/>
      <c r="F44" s="1030" t="str">
        <f>"4."&amp;mergeValue(A44) &amp;"."&amp;mergeValue(B44)&amp;"."&amp;mergeValue(C44)</f>
        <v>4.5.1.1</v>
      </c>
      <c r="G44" s="818" t="s">
        <v>496</v>
      </c>
      <c r="H44" s="1110" t="str">
        <f>IF(Территории!H13="","","" &amp; Территории!H13 &amp; "")</f>
        <v>Гатчинский муниципальный район</v>
      </c>
      <c r="I44" s="817" t="s">
        <v>499</v>
      </c>
      <c r="J44" s="616"/>
      <c r="K44" s="1014"/>
      <c r="L44" s="1014"/>
      <c r="M44" s="1014"/>
      <c r="N44" s="1014"/>
      <c r="O44" s="1014"/>
      <c r="P44" s="1014"/>
      <c r="Q44" s="1014"/>
      <c r="R44" s="1014"/>
      <c r="S44" s="1014"/>
      <c r="T44" s="1014"/>
    </row>
    <row r="45" spans="1:20" s="1008" customFormat="1" ht="18.75">
      <c r="A45" s="1208"/>
      <c r="B45" s="1208"/>
      <c r="C45" s="1208"/>
      <c r="D45" s="1105">
        <v>1</v>
      </c>
      <c r="F45" s="1030" t="str">
        <f>"4."&amp;mergeValue(A45) &amp;"."&amp;mergeValue(B45)&amp;"."&amp;mergeValue(C45)&amp;"."&amp;mergeValue(D45)</f>
        <v>4.5.1.1.1</v>
      </c>
      <c r="G45" s="819" t="s">
        <v>497</v>
      </c>
      <c r="H45" s="1110" t="str">
        <f>IF(Территории!R14="","","" &amp; Территории!R14 &amp; "")</f>
        <v>Вырицкое (41618154)</v>
      </c>
      <c r="I45" s="1209" t="s">
        <v>590</v>
      </c>
      <c r="J45" s="616"/>
      <c r="K45" s="1014"/>
      <c r="L45" s="1014"/>
      <c r="M45" s="1014"/>
      <c r="N45" s="1014"/>
      <c r="O45" s="1014"/>
      <c r="P45" s="1014"/>
      <c r="Q45" s="1014"/>
      <c r="R45" s="1014"/>
      <c r="S45" s="1014"/>
      <c r="T45" s="1014"/>
    </row>
    <row r="46" spans="1:20" s="1008" customFormat="1" ht="18.75">
      <c r="A46" s="1208"/>
      <c r="B46" s="1208"/>
      <c r="C46" s="1208"/>
      <c r="D46" s="1105">
        <v>2</v>
      </c>
      <c r="F46" s="1030" t="str">
        <f>"4."&amp;mergeValue(A46) &amp;"."&amp;mergeValue(B46)&amp;"."&amp;mergeValue(C46)&amp;"."&amp;mergeValue(D46)</f>
        <v>4.5.1.1.2</v>
      </c>
      <c r="G46" s="819" t="s">
        <v>497</v>
      </c>
      <c r="H46" s="1110" t="str">
        <f>IF(Территории!R15="","","" &amp; Территории!R15 &amp; "")</f>
        <v>Большеколпанское (41618408)</v>
      </c>
      <c r="I46" s="1209"/>
      <c r="J46" s="616"/>
      <c r="K46" s="1014"/>
      <c r="L46" s="1014"/>
      <c r="M46" s="1014"/>
      <c r="N46" s="1014"/>
      <c r="O46" s="1014"/>
      <c r="P46" s="1014"/>
      <c r="Q46" s="1014"/>
      <c r="R46" s="1014"/>
      <c r="S46" s="1014"/>
      <c r="T46" s="1014"/>
    </row>
    <row r="47" spans="1:20" s="1008" customFormat="1" ht="18.75">
      <c r="A47" s="1208"/>
      <c r="B47" s="1208"/>
      <c r="C47" s="1208"/>
      <c r="D47" s="1105">
        <v>3</v>
      </c>
      <c r="F47" s="1030" t="str">
        <f>"4."&amp;mergeValue(A47) &amp;"."&amp;mergeValue(B47)&amp;"."&amp;mergeValue(C47)&amp;"."&amp;mergeValue(D47)</f>
        <v>4.5.1.1.3</v>
      </c>
      <c r="G47" s="819" t="s">
        <v>497</v>
      </c>
      <c r="H47" s="1110" t="str">
        <f>IF(Территории!R16="","","" &amp; Территории!R16 &amp; "")</f>
        <v>Пудомягское (41618404)</v>
      </c>
      <c r="I47" s="1209"/>
      <c r="J47" s="616"/>
      <c r="K47" s="1014"/>
      <c r="L47" s="1014"/>
      <c r="M47" s="1014"/>
      <c r="N47" s="1014"/>
      <c r="O47" s="1014"/>
      <c r="P47" s="1014"/>
      <c r="Q47" s="1014"/>
      <c r="R47" s="1014"/>
      <c r="S47" s="1014"/>
      <c r="T47" s="1014"/>
    </row>
    <row r="48" spans="1:20" s="1008" customFormat="1" ht="45">
      <c r="A48" s="1208">
        <v>6</v>
      </c>
      <c r="B48" s="1014"/>
      <c r="C48" s="1014"/>
      <c r="D48" s="1014"/>
      <c r="F48" s="1030" t="str">
        <f>"2." &amp;mergeValue(A48)</f>
        <v>2.6</v>
      </c>
      <c r="G48" s="816" t="s">
        <v>493</v>
      </c>
      <c r="H48" s="1110" t="str">
        <f>IF('Перечень тарифов'!R34="","наименование отсутствует","" &amp; 'Перечень тарифов'!R34 &amp; "")</f>
        <v>Без наружной сети горячего водоснабжения, с изолированными стояками, с полотенцесушителями</v>
      </c>
      <c r="I48" s="817" t="s">
        <v>589</v>
      </c>
      <c r="J48" s="616"/>
      <c r="K48" s="1014"/>
      <c r="L48" s="1014"/>
      <c r="M48" s="1014"/>
      <c r="N48" s="1014"/>
      <c r="O48" s="1014"/>
      <c r="P48" s="1014"/>
      <c r="Q48" s="1014"/>
      <c r="R48" s="1014"/>
      <c r="S48" s="1014"/>
      <c r="T48" s="1014"/>
    </row>
    <row r="49" spans="1:20" s="1008" customFormat="1" ht="56.25">
      <c r="A49" s="1208"/>
      <c r="B49" s="1014"/>
      <c r="C49" s="1014"/>
      <c r="D49" s="1014"/>
      <c r="F49" s="1030" t="str">
        <f>"3." &amp;mergeValue(A49)</f>
        <v>3.6</v>
      </c>
      <c r="G49" s="816" t="s">
        <v>494</v>
      </c>
      <c r="H49"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9" s="817" t="s">
        <v>587</v>
      </c>
      <c r="J49" s="616"/>
      <c r="K49" s="1014"/>
      <c r="L49" s="1014"/>
      <c r="M49" s="1014"/>
      <c r="N49" s="1014"/>
      <c r="O49" s="1014"/>
      <c r="P49" s="1014"/>
      <c r="Q49" s="1014"/>
      <c r="R49" s="1014"/>
      <c r="S49" s="1014"/>
      <c r="T49" s="1014"/>
    </row>
    <row r="50" spans="1:20" s="1008" customFormat="1" ht="22.5">
      <c r="A50" s="1208"/>
      <c r="B50" s="1014"/>
      <c r="C50" s="1014"/>
      <c r="D50" s="1014"/>
      <c r="F50" s="1030" t="str">
        <f>"4."&amp;mergeValue(A50)</f>
        <v>4.6</v>
      </c>
      <c r="G50" s="816" t="s">
        <v>495</v>
      </c>
      <c r="H50" s="1120" t="s">
        <v>457</v>
      </c>
      <c r="I50" s="817"/>
      <c r="J50" s="616"/>
      <c r="K50" s="1014"/>
      <c r="L50" s="1014"/>
      <c r="M50" s="1014"/>
      <c r="N50" s="1014"/>
      <c r="O50" s="1014"/>
      <c r="P50" s="1014"/>
      <c r="Q50" s="1014"/>
      <c r="R50" s="1014"/>
      <c r="S50" s="1014"/>
      <c r="T50" s="1014"/>
    </row>
    <row r="51" spans="1:20" s="1008" customFormat="1" ht="18.75">
      <c r="A51" s="1208"/>
      <c r="B51" s="1208">
        <v>1</v>
      </c>
      <c r="C51" s="1105"/>
      <c r="D51" s="1105"/>
      <c r="F51" s="1030" t="str">
        <f>"4."&amp;mergeValue(A51) &amp;"."&amp;mergeValue(B51)</f>
        <v>4.6.1</v>
      </c>
      <c r="G51" s="831" t="s">
        <v>591</v>
      </c>
      <c r="H51" s="1110" t="str">
        <f>IF(region_name="","",region_name)</f>
        <v>Ленинградская область</v>
      </c>
      <c r="I51" s="817" t="s">
        <v>498</v>
      </c>
      <c r="J51" s="616"/>
      <c r="K51" s="1014"/>
      <c r="L51" s="1014"/>
      <c r="M51" s="1014"/>
      <c r="N51" s="1014"/>
      <c r="O51" s="1014"/>
      <c r="P51" s="1014"/>
      <c r="Q51" s="1014"/>
      <c r="R51" s="1014"/>
      <c r="S51" s="1014"/>
      <c r="T51" s="1014"/>
    </row>
    <row r="52" spans="1:20" s="1008" customFormat="1" ht="22.5">
      <c r="A52" s="1208"/>
      <c r="B52" s="1208"/>
      <c r="C52" s="1208">
        <v>1</v>
      </c>
      <c r="D52" s="1105"/>
      <c r="F52" s="1030" t="str">
        <f>"4."&amp;mergeValue(A52) &amp;"."&amp;mergeValue(B52)&amp;"."&amp;mergeValue(C52)</f>
        <v>4.6.1.1</v>
      </c>
      <c r="G52" s="818" t="s">
        <v>496</v>
      </c>
      <c r="H52" s="1110" t="str">
        <f>IF(Территории!H13="","","" &amp; Территории!H13 &amp; "")</f>
        <v>Гатчинский муниципальный район</v>
      </c>
      <c r="I52" s="817" t="s">
        <v>499</v>
      </c>
      <c r="J52" s="616"/>
      <c r="K52" s="1014"/>
      <c r="L52" s="1014"/>
      <c r="M52" s="1014"/>
      <c r="N52" s="1014"/>
      <c r="O52" s="1014"/>
      <c r="P52" s="1014"/>
      <c r="Q52" s="1014"/>
      <c r="R52" s="1014"/>
      <c r="S52" s="1014"/>
      <c r="T52" s="1014"/>
    </row>
    <row r="53" spans="1:20" s="1008" customFormat="1" ht="18.75">
      <c r="A53" s="1208"/>
      <c r="B53" s="1208"/>
      <c r="C53" s="1208"/>
      <c r="D53" s="1105">
        <v>1</v>
      </c>
      <c r="F53" s="1030" t="str">
        <f>"4."&amp;mergeValue(A53) &amp;"."&amp;mergeValue(B53)&amp;"."&amp;mergeValue(C53)&amp;"."&amp;mergeValue(D53)</f>
        <v>4.6.1.1.1</v>
      </c>
      <c r="G53" s="819" t="s">
        <v>497</v>
      </c>
      <c r="H53" s="1110" t="str">
        <f>IF(Территории!R14="","","" &amp; Территории!R14 &amp; "")</f>
        <v>Вырицкое (41618154)</v>
      </c>
      <c r="I53" s="1209" t="s">
        <v>590</v>
      </c>
      <c r="J53" s="616"/>
      <c r="K53" s="1014"/>
      <c r="L53" s="1014"/>
      <c r="M53" s="1014"/>
      <c r="N53" s="1014"/>
      <c r="O53" s="1014"/>
      <c r="P53" s="1014"/>
      <c r="Q53" s="1014"/>
      <c r="R53" s="1014"/>
      <c r="S53" s="1014"/>
      <c r="T53" s="1014"/>
    </row>
    <row r="54" spans="1:20" s="1008" customFormat="1" ht="18.75">
      <c r="A54" s="1208"/>
      <c r="B54" s="1208"/>
      <c r="C54" s="1208"/>
      <c r="D54" s="1105">
        <v>2</v>
      </c>
      <c r="F54" s="1030" t="str">
        <f>"4."&amp;mergeValue(A54) &amp;"."&amp;mergeValue(B54)&amp;"."&amp;mergeValue(C54)&amp;"."&amp;mergeValue(D54)</f>
        <v>4.6.1.1.2</v>
      </c>
      <c r="G54" s="819" t="s">
        <v>497</v>
      </c>
      <c r="H54" s="1110" t="str">
        <f>IF(Территории!R15="","","" &amp; Территории!R15 &amp; "")</f>
        <v>Большеколпанское (41618408)</v>
      </c>
      <c r="I54" s="1209"/>
      <c r="J54" s="616"/>
      <c r="K54" s="1014"/>
      <c r="L54" s="1014"/>
      <c r="M54" s="1014"/>
      <c r="N54" s="1014"/>
      <c r="O54" s="1014"/>
      <c r="P54" s="1014"/>
      <c r="Q54" s="1014"/>
      <c r="R54" s="1014"/>
      <c r="S54" s="1014"/>
      <c r="T54" s="1014"/>
    </row>
    <row r="55" spans="1:20" s="1008" customFormat="1" ht="18.75">
      <c r="A55" s="1208"/>
      <c r="B55" s="1208"/>
      <c r="C55" s="1208"/>
      <c r="D55" s="1105">
        <v>3</v>
      </c>
      <c r="F55" s="1030" t="str">
        <f>"4."&amp;mergeValue(A55) &amp;"."&amp;mergeValue(B55)&amp;"."&amp;mergeValue(C55)&amp;"."&amp;mergeValue(D55)</f>
        <v>4.6.1.1.3</v>
      </c>
      <c r="G55" s="819" t="s">
        <v>497</v>
      </c>
      <c r="H55" s="1110" t="str">
        <f>IF(Территории!R16="","","" &amp; Территории!R16 &amp; "")</f>
        <v>Пудомягское (41618404)</v>
      </c>
      <c r="I55" s="1209"/>
      <c r="J55" s="616"/>
      <c r="K55" s="1014"/>
      <c r="L55" s="1014"/>
      <c r="M55" s="1014"/>
      <c r="N55" s="1014"/>
      <c r="O55" s="1014"/>
      <c r="P55" s="1014"/>
      <c r="Q55" s="1014"/>
      <c r="R55" s="1014"/>
      <c r="S55" s="1014"/>
      <c r="T55" s="1014"/>
    </row>
    <row r="56" spans="1:20" s="1008" customFormat="1" ht="45">
      <c r="A56" s="1208">
        <v>7</v>
      </c>
      <c r="B56" s="1014"/>
      <c r="C56" s="1014"/>
      <c r="D56" s="1014"/>
      <c r="F56" s="1030" t="str">
        <f>"2." &amp;mergeValue(A56)</f>
        <v>2.7</v>
      </c>
      <c r="G56" s="816" t="s">
        <v>493</v>
      </c>
      <c r="H56" s="1110" t="str">
        <f>IF('Перечень тарифов'!R36="","наименование отсутствует","" &amp; 'Перечень тарифов'!R36 &amp; "")</f>
        <v>Без наружной сети горячего водоснабжения, с изолированными стояками, без полотенцесушителей</v>
      </c>
      <c r="I56" s="817" t="s">
        <v>589</v>
      </c>
      <c r="J56" s="616"/>
      <c r="K56" s="1014"/>
      <c r="L56" s="1014"/>
      <c r="M56" s="1014"/>
      <c r="N56" s="1014"/>
      <c r="O56" s="1014"/>
      <c r="P56" s="1014"/>
      <c r="Q56" s="1014"/>
      <c r="R56" s="1014"/>
      <c r="S56" s="1014"/>
      <c r="T56" s="1014"/>
    </row>
    <row r="57" spans="1:20" s="1008" customFormat="1" ht="56.25">
      <c r="A57" s="1208"/>
      <c r="B57" s="1014"/>
      <c r="C57" s="1014"/>
      <c r="D57" s="1014"/>
      <c r="F57" s="1030" t="str">
        <f>"3." &amp;mergeValue(A57)</f>
        <v>3.7</v>
      </c>
      <c r="G57" s="816" t="s">
        <v>494</v>
      </c>
      <c r="H5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7" s="817" t="s">
        <v>587</v>
      </c>
      <c r="J57" s="616"/>
      <c r="K57" s="1014"/>
      <c r="L57" s="1014"/>
      <c r="M57" s="1014"/>
      <c r="N57" s="1014"/>
      <c r="O57" s="1014"/>
      <c r="P57" s="1014"/>
      <c r="Q57" s="1014"/>
      <c r="R57" s="1014"/>
      <c r="S57" s="1014"/>
      <c r="T57" s="1014"/>
    </row>
    <row r="58" spans="1:20" s="1008" customFormat="1" ht="22.5">
      <c r="A58" s="1208"/>
      <c r="B58" s="1014"/>
      <c r="C58" s="1014"/>
      <c r="D58" s="1014"/>
      <c r="F58" s="1030" t="str">
        <f>"4."&amp;mergeValue(A58)</f>
        <v>4.7</v>
      </c>
      <c r="G58" s="816" t="s">
        <v>495</v>
      </c>
      <c r="H58" s="1120" t="s">
        <v>457</v>
      </c>
      <c r="I58" s="817"/>
      <c r="J58" s="616"/>
      <c r="K58" s="1014"/>
      <c r="L58" s="1014"/>
      <c r="M58" s="1014"/>
      <c r="N58" s="1014"/>
      <c r="O58" s="1014"/>
      <c r="P58" s="1014"/>
      <c r="Q58" s="1014"/>
      <c r="R58" s="1014"/>
      <c r="S58" s="1014"/>
      <c r="T58" s="1014"/>
    </row>
    <row r="59" spans="1:20" s="1008" customFormat="1" ht="18.75">
      <c r="A59" s="1208"/>
      <c r="B59" s="1208">
        <v>1</v>
      </c>
      <c r="C59" s="1105"/>
      <c r="D59" s="1105"/>
      <c r="F59" s="1030" t="str">
        <f>"4."&amp;mergeValue(A59) &amp;"."&amp;mergeValue(B59)</f>
        <v>4.7.1</v>
      </c>
      <c r="G59" s="831" t="s">
        <v>591</v>
      </c>
      <c r="H59" s="1110" t="str">
        <f>IF(region_name="","",region_name)</f>
        <v>Ленинградская область</v>
      </c>
      <c r="I59" s="817" t="s">
        <v>498</v>
      </c>
      <c r="J59" s="616"/>
      <c r="K59" s="1014"/>
      <c r="L59" s="1014"/>
      <c r="M59" s="1014"/>
      <c r="N59" s="1014"/>
      <c r="O59" s="1014"/>
      <c r="P59" s="1014"/>
      <c r="Q59" s="1014"/>
      <c r="R59" s="1014"/>
      <c r="S59" s="1014"/>
      <c r="T59" s="1014"/>
    </row>
    <row r="60" spans="1:20" s="1008" customFormat="1" ht="22.5">
      <c r="A60" s="1208"/>
      <c r="B60" s="1208"/>
      <c r="C60" s="1208">
        <v>1</v>
      </c>
      <c r="D60" s="1105"/>
      <c r="F60" s="1030" t="str">
        <f>"4."&amp;mergeValue(A60) &amp;"."&amp;mergeValue(B60)&amp;"."&amp;mergeValue(C60)</f>
        <v>4.7.1.1</v>
      </c>
      <c r="G60" s="818" t="s">
        <v>496</v>
      </c>
      <c r="H60" s="1110" t="str">
        <f>IF(Территории!H13="","","" &amp; Территории!H13 &amp; "")</f>
        <v>Гатчинский муниципальный район</v>
      </c>
      <c r="I60" s="817" t="s">
        <v>499</v>
      </c>
      <c r="J60" s="616"/>
      <c r="K60" s="1014"/>
      <c r="L60" s="1014"/>
      <c r="M60" s="1014"/>
      <c r="N60" s="1014"/>
      <c r="O60" s="1014"/>
      <c r="P60" s="1014"/>
      <c r="Q60" s="1014"/>
      <c r="R60" s="1014"/>
      <c r="S60" s="1014"/>
      <c r="T60" s="1014"/>
    </row>
    <row r="61" spans="1:20" s="1008" customFormat="1" ht="18.75">
      <c r="A61" s="1208"/>
      <c r="B61" s="1208"/>
      <c r="C61" s="1208"/>
      <c r="D61" s="1105">
        <v>1</v>
      </c>
      <c r="F61" s="1030" t="str">
        <f>"4."&amp;mergeValue(A61) &amp;"."&amp;mergeValue(B61)&amp;"."&amp;mergeValue(C61)&amp;"."&amp;mergeValue(D61)</f>
        <v>4.7.1.1.1</v>
      </c>
      <c r="G61" s="819" t="s">
        <v>497</v>
      </c>
      <c r="H61" s="1110" t="str">
        <f>IF(Территории!R14="","","" &amp; Территории!R14 &amp; "")</f>
        <v>Вырицкое (41618154)</v>
      </c>
      <c r="I61" s="1209" t="s">
        <v>590</v>
      </c>
      <c r="J61" s="616"/>
      <c r="K61" s="1014"/>
      <c r="L61" s="1014"/>
      <c r="M61" s="1014"/>
      <c r="N61" s="1014"/>
      <c r="O61" s="1014"/>
      <c r="P61" s="1014"/>
      <c r="Q61" s="1014"/>
      <c r="R61" s="1014"/>
      <c r="S61" s="1014"/>
      <c r="T61" s="1014"/>
    </row>
    <row r="62" spans="1:20" s="1008" customFormat="1" ht="18.75">
      <c r="A62" s="1208"/>
      <c r="B62" s="1208"/>
      <c r="C62" s="1208"/>
      <c r="D62" s="1105">
        <v>2</v>
      </c>
      <c r="F62" s="1030" t="str">
        <f>"4."&amp;mergeValue(A62) &amp;"."&amp;mergeValue(B62)&amp;"."&amp;mergeValue(C62)&amp;"."&amp;mergeValue(D62)</f>
        <v>4.7.1.1.2</v>
      </c>
      <c r="G62" s="819" t="s">
        <v>497</v>
      </c>
      <c r="H62" s="1110" t="str">
        <f>IF(Территории!R15="","","" &amp; Территории!R15 &amp; "")</f>
        <v>Большеколпанское (41618408)</v>
      </c>
      <c r="I62" s="1209"/>
      <c r="J62" s="616"/>
      <c r="K62" s="1014"/>
      <c r="L62" s="1014"/>
      <c r="M62" s="1014"/>
      <c r="N62" s="1014"/>
      <c r="O62" s="1014"/>
      <c r="P62" s="1014"/>
      <c r="Q62" s="1014"/>
      <c r="R62" s="1014"/>
      <c r="S62" s="1014"/>
      <c r="T62" s="1014"/>
    </row>
    <row r="63" spans="1:20" s="1008" customFormat="1" ht="18.75">
      <c r="A63" s="1208"/>
      <c r="B63" s="1208"/>
      <c r="C63" s="1208"/>
      <c r="D63" s="1105">
        <v>3</v>
      </c>
      <c r="F63" s="1030" t="str">
        <f>"4."&amp;mergeValue(A63) &amp;"."&amp;mergeValue(B63)&amp;"."&amp;mergeValue(C63)&amp;"."&amp;mergeValue(D63)</f>
        <v>4.7.1.1.3</v>
      </c>
      <c r="G63" s="819" t="s">
        <v>497</v>
      </c>
      <c r="H63" s="1110" t="str">
        <f>IF(Территории!R16="","","" &amp; Территории!R16 &amp; "")</f>
        <v>Пудомягское (41618404)</v>
      </c>
      <c r="I63" s="1209"/>
      <c r="J63" s="616"/>
      <c r="K63" s="1014"/>
      <c r="L63" s="1014"/>
      <c r="M63" s="1014"/>
      <c r="N63" s="1014"/>
      <c r="O63" s="1014"/>
      <c r="P63" s="1014"/>
      <c r="Q63" s="1014"/>
      <c r="R63" s="1014"/>
      <c r="S63" s="1014"/>
      <c r="T63" s="1014"/>
    </row>
    <row r="64" spans="1:20" s="1008" customFormat="1" ht="45">
      <c r="A64" s="1208">
        <v>8</v>
      </c>
      <c r="B64" s="1014"/>
      <c r="C64" s="1014"/>
      <c r="D64" s="1014"/>
      <c r="F64" s="1030" t="str">
        <f>"2." &amp;mergeValue(A64)</f>
        <v>2.8</v>
      </c>
      <c r="G64" s="816" t="s">
        <v>493</v>
      </c>
      <c r="H64" s="1110" t="str">
        <f>IF('Перечень тарифов'!R38="","наименование отсутствует","" &amp; 'Перечень тарифов'!R38 &amp; "")</f>
        <v>Без наружной сети горячего водоснабжения, с неизолированными стояками, с полотенцесушителями</v>
      </c>
      <c r="I64" s="817" t="s">
        <v>589</v>
      </c>
      <c r="J64" s="616"/>
      <c r="K64" s="1014"/>
      <c r="L64" s="1014"/>
      <c r="M64" s="1014"/>
      <c r="N64" s="1014"/>
      <c r="O64" s="1014"/>
      <c r="P64" s="1014"/>
      <c r="Q64" s="1014"/>
      <c r="R64" s="1014"/>
      <c r="S64" s="1014"/>
      <c r="T64" s="1014"/>
    </row>
    <row r="65" spans="1:20" s="1008" customFormat="1" ht="56.25">
      <c r="A65" s="1208"/>
      <c r="B65" s="1014"/>
      <c r="C65" s="1014"/>
      <c r="D65" s="1014"/>
      <c r="F65" s="1030" t="str">
        <f>"3." &amp;mergeValue(A65)</f>
        <v>3.8</v>
      </c>
      <c r="G65" s="816" t="s">
        <v>494</v>
      </c>
      <c r="H6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65" s="817" t="s">
        <v>587</v>
      </c>
      <c r="J65" s="616"/>
      <c r="K65" s="1014"/>
      <c r="L65" s="1014"/>
      <c r="M65" s="1014"/>
      <c r="N65" s="1014"/>
      <c r="O65" s="1014"/>
      <c r="P65" s="1014"/>
      <c r="Q65" s="1014"/>
      <c r="R65" s="1014"/>
      <c r="S65" s="1014"/>
      <c r="T65" s="1014"/>
    </row>
    <row r="66" spans="1:20" s="1008" customFormat="1" ht="22.5">
      <c r="A66" s="1208"/>
      <c r="B66" s="1014"/>
      <c r="C66" s="1014"/>
      <c r="D66" s="1014"/>
      <c r="F66" s="1030" t="str">
        <f>"4."&amp;mergeValue(A66)</f>
        <v>4.8</v>
      </c>
      <c r="G66" s="816" t="s">
        <v>495</v>
      </c>
      <c r="H66" s="1120" t="s">
        <v>457</v>
      </c>
      <c r="I66" s="817"/>
      <c r="J66" s="616"/>
      <c r="K66" s="1014"/>
      <c r="L66" s="1014"/>
      <c r="M66" s="1014"/>
      <c r="N66" s="1014"/>
      <c r="O66" s="1014"/>
      <c r="P66" s="1014"/>
      <c r="Q66" s="1014"/>
      <c r="R66" s="1014"/>
      <c r="S66" s="1014"/>
      <c r="T66" s="1014"/>
    </row>
    <row r="67" spans="1:20" s="1008" customFormat="1" ht="18.75">
      <c r="A67" s="1208"/>
      <c r="B67" s="1208">
        <v>1</v>
      </c>
      <c r="C67" s="1105"/>
      <c r="D67" s="1105"/>
      <c r="F67" s="1030" t="str">
        <f>"4."&amp;mergeValue(A67) &amp;"."&amp;mergeValue(B67)</f>
        <v>4.8.1</v>
      </c>
      <c r="G67" s="831" t="s">
        <v>591</v>
      </c>
      <c r="H67" s="1110" t="str">
        <f>IF(region_name="","",region_name)</f>
        <v>Ленинградская область</v>
      </c>
      <c r="I67" s="817" t="s">
        <v>498</v>
      </c>
      <c r="J67" s="616"/>
      <c r="K67" s="1014"/>
      <c r="L67" s="1014"/>
      <c r="M67" s="1014"/>
      <c r="N67" s="1014"/>
      <c r="O67" s="1014"/>
      <c r="P67" s="1014"/>
      <c r="Q67" s="1014"/>
      <c r="R67" s="1014"/>
      <c r="S67" s="1014"/>
      <c r="T67" s="1014"/>
    </row>
    <row r="68" spans="1:20" s="1008" customFormat="1" ht="22.5">
      <c r="A68" s="1208"/>
      <c r="B68" s="1208"/>
      <c r="C68" s="1208">
        <v>1</v>
      </c>
      <c r="D68" s="1105"/>
      <c r="F68" s="1030" t="str">
        <f>"4."&amp;mergeValue(A68) &amp;"."&amp;mergeValue(B68)&amp;"."&amp;mergeValue(C68)</f>
        <v>4.8.1.1</v>
      </c>
      <c r="G68" s="818" t="s">
        <v>496</v>
      </c>
      <c r="H68" s="1110" t="str">
        <f>IF(Территории!H13="","","" &amp; Территории!H13 &amp; "")</f>
        <v>Гатчинский муниципальный район</v>
      </c>
      <c r="I68" s="817" t="s">
        <v>499</v>
      </c>
      <c r="J68" s="616"/>
      <c r="K68" s="1014"/>
      <c r="L68" s="1014"/>
      <c r="M68" s="1014"/>
      <c r="N68" s="1014"/>
      <c r="O68" s="1014"/>
      <c r="P68" s="1014"/>
      <c r="Q68" s="1014"/>
      <c r="R68" s="1014"/>
      <c r="S68" s="1014"/>
      <c r="T68" s="1014"/>
    </row>
    <row r="69" spans="1:20" s="1008" customFormat="1" ht="18.75">
      <c r="A69" s="1208"/>
      <c r="B69" s="1208"/>
      <c r="C69" s="1208"/>
      <c r="D69" s="1105">
        <v>1</v>
      </c>
      <c r="F69" s="1030" t="str">
        <f>"4."&amp;mergeValue(A69) &amp;"."&amp;mergeValue(B69)&amp;"."&amp;mergeValue(C69)&amp;"."&amp;mergeValue(D69)</f>
        <v>4.8.1.1.1</v>
      </c>
      <c r="G69" s="819" t="s">
        <v>497</v>
      </c>
      <c r="H69" s="1110" t="str">
        <f>IF(Территории!R14="","","" &amp; Территории!R14 &amp; "")</f>
        <v>Вырицкое (41618154)</v>
      </c>
      <c r="I69" s="1209" t="s">
        <v>590</v>
      </c>
      <c r="J69" s="616"/>
      <c r="K69" s="1014"/>
      <c r="L69" s="1014"/>
      <c r="M69" s="1014"/>
      <c r="N69" s="1014"/>
      <c r="O69" s="1014"/>
      <c r="P69" s="1014"/>
      <c r="Q69" s="1014"/>
      <c r="R69" s="1014"/>
      <c r="S69" s="1014"/>
      <c r="T69" s="1014"/>
    </row>
    <row r="70" spans="1:20" s="1008" customFormat="1" ht="18.75">
      <c r="A70" s="1208"/>
      <c r="B70" s="1208"/>
      <c r="C70" s="1208"/>
      <c r="D70" s="1105">
        <v>2</v>
      </c>
      <c r="F70" s="1030" t="str">
        <f>"4."&amp;mergeValue(A70) &amp;"."&amp;mergeValue(B70)&amp;"."&amp;mergeValue(C70)&amp;"."&amp;mergeValue(D70)</f>
        <v>4.8.1.1.2</v>
      </c>
      <c r="G70" s="819" t="s">
        <v>497</v>
      </c>
      <c r="H70" s="1110" t="str">
        <f>IF(Территории!R15="","","" &amp; Территории!R15 &amp; "")</f>
        <v>Большеколпанское (41618408)</v>
      </c>
      <c r="I70" s="1209"/>
      <c r="J70" s="616"/>
      <c r="K70" s="1014"/>
      <c r="L70" s="1014"/>
      <c r="M70" s="1014"/>
      <c r="N70" s="1014"/>
      <c r="O70" s="1014"/>
      <c r="P70" s="1014"/>
      <c r="Q70" s="1014"/>
      <c r="R70" s="1014"/>
      <c r="S70" s="1014"/>
      <c r="T70" s="1014"/>
    </row>
    <row r="71" spans="1:20" s="1008" customFormat="1" ht="18.75">
      <c r="A71" s="1208"/>
      <c r="B71" s="1208"/>
      <c r="C71" s="1208"/>
      <c r="D71" s="1105">
        <v>3</v>
      </c>
      <c r="F71" s="1030" t="str">
        <f>"4."&amp;mergeValue(A71) &amp;"."&amp;mergeValue(B71)&amp;"."&amp;mergeValue(C71)&amp;"."&amp;mergeValue(D71)</f>
        <v>4.8.1.1.3</v>
      </c>
      <c r="G71" s="819" t="s">
        <v>497</v>
      </c>
      <c r="H71" s="1110" t="str">
        <f>IF(Территории!R16="","","" &amp; Территории!R16 &amp; "")</f>
        <v>Пудомягское (41618404)</v>
      </c>
      <c r="I71" s="1209"/>
      <c r="J71" s="616"/>
      <c r="K71" s="1014"/>
      <c r="L71" s="1014"/>
      <c r="M71" s="1014"/>
      <c r="N71" s="1014"/>
      <c r="O71" s="1014"/>
      <c r="P71" s="1014"/>
      <c r="Q71" s="1014"/>
      <c r="R71" s="1014"/>
      <c r="S71" s="1014"/>
      <c r="T71" s="1014"/>
    </row>
    <row r="72" spans="1:20" s="1008" customFormat="1" ht="45">
      <c r="A72" s="1208">
        <v>9</v>
      </c>
      <c r="B72" s="1014"/>
      <c r="C72" s="1014"/>
      <c r="D72" s="1014"/>
      <c r="F72" s="1030" t="str">
        <f>"2." &amp;mergeValue(A72)</f>
        <v>2.9</v>
      </c>
      <c r="G72" s="816" t="s">
        <v>493</v>
      </c>
      <c r="H72" s="1110" t="str">
        <f>IF('Перечень тарифов'!R40="","наименование отсутствует","" &amp; 'Перечень тарифов'!R40 &amp; "")</f>
        <v>Без наружной сети горячего водоснабжения, с неизолированными стояками, без полотенцесушителей</v>
      </c>
      <c r="I72" s="817" t="s">
        <v>589</v>
      </c>
      <c r="J72" s="616"/>
      <c r="K72" s="1014"/>
      <c r="L72" s="1014"/>
      <c r="M72" s="1014"/>
      <c r="N72" s="1014"/>
      <c r="O72" s="1014"/>
      <c r="P72" s="1014"/>
      <c r="Q72" s="1014"/>
      <c r="R72" s="1014"/>
      <c r="S72" s="1014"/>
      <c r="T72" s="1014"/>
    </row>
    <row r="73" spans="1:20" s="1008" customFormat="1" ht="56.25">
      <c r="A73" s="1208"/>
      <c r="B73" s="1014"/>
      <c r="C73" s="1014"/>
      <c r="D73" s="1014"/>
      <c r="F73" s="1030" t="str">
        <f>"3." &amp;mergeValue(A73)</f>
        <v>3.9</v>
      </c>
      <c r="G73" s="816" t="s">
        <v>494</v>
      </c>
      <c r="H73"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73" s="817" t="s">
        <v>587</v>
      </c>
      <c r="J73" s="616"/>
      <c r="K73" s="1014"/>
      <c r="L73" s="1014"/>
      <c r="M73" s="1014"/>
      <c r="N73" s="1014"/>
      <c r="O73" s="1014"/>
      <c r="P73" s="1014"/>
      <c r="Q73" s="1014"/>
      <c r="R73" s="1014"/>
      <c r="S73" s="1014"/>
      <c r="T73" s="1014"/>
    </row>
    <row r="74" spans="1:20" s="1008" customFormat="1" ht="22.5">
      <c r="A74" s="1208"/>
      <c r="B74" s="1014"/>
      <c r="C74" s="1014"/>
      <c r="D74" s="1014"/>
      <c r="F74" s="1030" t="str">
        <f>"4."&amp;mergeValue(A74)</f>
        <v>4.9</v>
      </c>
      <c r="G74" s="816" t="s">
        <v>495</v>
      </c>
      <c r="H74" s="1120" t="s">
        <v>457</v>
      </c>
      <c r="I74" s="817"/>
      <c r="J74" s="616"/>
      <c r="K74" s="1014"/>
      <c r="L74" s="1014"/>
      <c r="M74" s="1014"/>
      <c r="N74" s="1014"/>
      <c r="O74" s="1014"/>
      <c r="P74" s="1014"/>
      <c r="Q74" s="1014"/>
      <c r="R74" s="1014"/>
      <c r="S74" s="1014"/>
      <c r="T74" s="1014"/>
    </row>
    <row r="75" spans="1:20" s="1008" customFormat="1" ht="18.75">
      <c r="A75" s="1208"/>
      <c r="B75" s="1208">
        <v>1</v>
      </c>
      <c r="C75" s="1105"/>
      <c r="D75" s="1105"/>
      <c r="F75" s="1030" t="str">
        <f>"4."&amp;mergeValue(A75) &amp;"."&amp;mergeValue(B75)</f>
        <v>4.9.1</v>
      </c>
      <c r="G75" s="831" t="s">
        <v>591</v>
      </c>
      <c r="H75" s="1110" t="str">
        <f>IF(region_name="","",region_name)</f>
        <v>Ленинградская область</v>
      </c>
      <c r="I75" s="817" t="s">
        <v>498</v>
      </c>
      <c r="J75" s="616"/>
      <c r="K75" s="1014"/>
      <c r="L75" s="1014"/>
      <c r="M75" s="1014"/>
      <c r="N75" s="1014"/>
      <c r="O75" s="1014"/>
      <c r="P75" s="1014"/>
      <c r="Q75" s="1014"/>
      <c r="R75" s="1014"/>
      <c r="S75" s="1014"/>
      <c r="T75" s="1014"/>
    </row>
    <row r="76" spans="1:20" s="1008" customFormat="1" ht="22.5">
      <c r="A76" s="1208"/>
      <c r="B76" s="1208"/>
      <c r="C76" s="1208">
        <v>1</v>
      </c>
      <c r="D76" s="1105"/>
      <c r="F76" s="1030" t="str">
        <f>"4."&amp;mergeValue(A76) &amp;"."&amp;mergeValue(B76)&amp;"."&amp;mergeValue(C76)</f>
        <v>4.9.1.1</v>
      </c>
      <c r="G76" s="818" t="s">
        <v>496</v>
      </c>
      <c r="H76" s="1110" t="str">
        <f>IF(Территории!H13="","","" &amp; Территории!H13 &amp; "")</f>
        <v>Гатчинский муниципальный район</v>
      </c>
      <c r="I76" s="817" t="s">
        <v>499</v>
      </c>
      <c r="J76" s="616"/>
      <c r="K76" s="1014"/>
      <c r="L76" s="1014"/>
      <c r="M76" s="1014"/>
      <c r="N76" s="1014"/>
      <c r="O76" s="1014"/>
      <c r="P76" s="1014"/>
      <c r="Q76" s="1014"/>
      <c r="R76" s="1014"/>
      <c r="S76" s="1014"/>
      <c r="T76" s="1014"/>
    </row>
    <row r="77" spans="1:20" s="1008" customFormat="1" ht="18.75">
      <c r="A77" s="1208"/>
      <c r="B77" s="1208"/>
      <c r="C77" s="1208"/>
      <c r="D77" s="1105">
        <v>1</v>
      </c>
      <c r="F77" s="1030" t="str">
        <f>"4."&amp;mergeValue(A77) &amp;"."&amp;mergeValue(B77)&amp;"."&amp;mergeValue(C77)&amp;"."&amp;mergeValue(D77)</f>
        <v>4.9.1.1.1</v>
      </c>
      <c r="G77" s="819" t="s">
        <v>497</v>
      </c>
      <c r="H77" s="1110" t="str">
        <f>IF(Территории!R14="","","" &amp; Территории!R14 &amp; "")</f>
        <v>Вырицкое (41618154)</v>
      </c>
      <c r="I77" s="1209" t="s">
        <v>590</v>
      </c>
      <c r="J77" s="616"/>
      <c r="K77" s="1014"/>
      <c r="L77" s="1014"/>
      <c r="M77" s="1014"/>
      <c r="N77" s="1014"/>
      <c r="O77" s="1014"/>
      <c r="P77" s="1014"/>
      <c r="Q77" s="1014"/>
      <c r="R77" s="1014"/>
      <c r="S77" s="1014"/>
      <c r="T77" s="1014"/>
    </row>
    <row r="78" spans="1:20" s="1008" customFormat="1" ht="18.75">
      <c r="A78" s="1208"/>
      <c r="B78" s="1208"/>
      <c r="C78" s="1208"/>
      <c r="D78" s="1105">
        <v>2</v>
      </c>
      <c r="F78" s="1030" t="str">
        <f>"4."&amp;mergeValue(A78) &amp;"."&amp;mergeValue(B78)&amp;"."&amp;mergeValue(C78)&amp;"."&amp;mergeValue(D78)</f>
        <v>4.9.1.1.2</v>
      </c>
      <c r="G78" s="819" t="s">
        <v>497</v>
      </c>
      <c r="H78" s="1110" t="str">
        <f>IF(Территории!R15="","","" &amp; Территории!R15 &amp; "")</f>
        <v>Большеколпанское (41618408)</v>
      </c>
      <c r="I78" s="1209"/>
      <c r="J78" s="616"/>
      <c r="K78" s="1014"/>
      <c r="L78" s="1014"/>
      <c r="M78" s="1014"/>
      <c r="N78" s="1014"/>
      <c r="O78" s="1014"/>
      <c r="P78" s="1014"/>
      <c r="Q78" s="1014"/>
      <c r="R78" s="1014"/>
      <c r="S78" s="1014"/>
      <c r="T78" s="1014"/>
    </row>
    <row r="79" spans="1:20" s="1008" customFormat="1" ht="18.75">
      <c r="A79" s="1208"/>
      <c r="B79" s="1208"/>
      <c r="C79" s="1208"/>
      <c r="D79" s="1105">
        <v>3</v>
      </c>
      <c r="F79" s="1030" t="str">
        <f>"4."&amp;mergeValue(A79) &amp;"."&amp;mergeValue(B79)&amp;"."&amp;mergeValue(C79)&amp;"."&amp;mergeValue(D79)</f>
        <v>4.9.1.1.3</v>
      </c>
      <c r="G79" s="819" t="s">
        <v>497</v>
      </c>
      <c r="H79" s="1110" t="str">
        <f>IF(Территории!R16="","","" &amp; Территории!R16 &amp; "")</f>
        <v>Пудомягское (41618404)</v>
      </c>
      <c r="I79" s="1209"/>
      <c r="J79" s="616"/>
      <c r="K79" s="1014"/>
      <c r="L79" s="1014"/>
      <c r="M79" s="1014"/>
      <c r="N79" s="1014"/>
      <c r="O79" s="1014"/>
      <c r="P79" s="1014"/>
      <c r="Q79" s="1014"/>
      <c r="R79" s="1014"/>
      <c r="S79" s="1014"/>
      <c r="T79" s="1014"/>
    </row>
    <row r="80" spans="1:20" s="326" customFormat="1" ht="3" customHeight="1">
      <c r="A80" s="327"/>
      <c r="B80" s="327"/>
      <c r="C80" s="327"/>
      <c r="D80" s="327"/>
      <c r="F80" s="325"/>
      <c r="G80" s="418"/>
      <c r="H80" s="419"/>
      <c r="I80" s="226"/>
      <c r="J80" s="327"/>
      <c r="K80" s="327"/>
      <c r="L80" s="327"/>
      <c r="M80" s="327"/>
      <c r="N80" s="327"/>
      <c r="O80" s="327"/>
      <c r="P80" s="327"/>
      <c r="Q80" s="327"/>
      <c r="R80" s="327"/>
      <c r="S80" s="327"/>
      <c r="T80" s="327"/>
    </row>
    <row r="81" spans="1:20" s="326" customFormat="1" ht="15" customHeight="1">
      <c r="A81" s="327"/>
      <c r="B81" s="327"/>
      <c r="C81" s="327"/>
      <c r="D81" s="327"/>
      <c r="F81" s="325"/>
      <c r="G81" s="1203" t="s">
        <v>592</v>
      </c>
      <c r="H81" s="1203"/>
      <c r="I81" s="226"/>
      <c r="J81" s="327"/>
      <c r="K81" s="327"/>
      <c r="L81" s="327"/>
      <c r="M81" s="327"/>
      <c r="N81" s="327"/>
      <c r="O81" s="327"/>
      <c r="P81" s="327"/>
      <c r="Q81" s="327"/>
      <c r="R81" s="327"/>
      <c r="S81" s="327"/>
      <c r="T81" s="327"/>
    </row>
  </sheetData>
  <sheetProtection algorithmName="SHA-512" hashValue="SzWOBoN/emG52U+MYwLpf77dLSbu1S+3YDFKeT+HJyKi6vGHl60caT8NfZNoE0KdT6EHF1hA45hqBnz1JxWeqw==" saltValue="UtWtQu3y5wf+conSuDHmiA==" spinCount="100000" sheet="1" objects="1" scenarios="1" formatColumns="0" formatRows="0"/>
  <mergeCells count="40">
    <mergeCell ref="G81:H81"/>
    <mergeCell ref="F2:H2"/>
    <mergeCell ref="F4:H4"/>
    <mergeCell ref="I4:I5"/>
    <mergeCell ref="A8:A15"/>
    <mergeCell ref="B11:B15"/>
    <mergeCell ref="C12:C15"/>
    <mergeCell ref="I13:I15"/>
    <mergeCell ref="A16:A23"/>
    <mergeCell ref="B19:B23"/>
    <mergeCell ref="C20:C23"/>
    <mergeCell ref="I21:I23"/>
    <mergeCell ref="A24:A31"/>
    <mergeCell ref="B27:B31"/>
    <mergeCell ref="C28:C31"/>
    <mergeCell ref="I29:I31"/>
    <mergeCell ref="A32:A39"/>
    <mergeCell ref="B35:B39"/>
    <mergeCell ref="C36:C39"/>
    <mergeCell ref="I37:I39"/>
    <mergeCell ref="A40:A47"/>
    <mergeCell ref="B43:B47"/>
    <mergeCell ref="C44:C47"/>
    <mergeCell ref="I45:I47"/>
    <mergeCell ref="A48:A55"/>
    <mergeCell ref="B51:B55"/>
    <mergeCell ref="C52:C55"/>
    <mergeCell ref="I53:I55"/>
    <mergeCell ref="A56:A63"/>
    <mergeCell ref="B59:B63"/>
    <mergeCell ref="C60:C63"/>
    <mergeCell ref="I61:I63"/>
    <mergeCell ref="A64:A71"/>
    <mergeCell ref="B67:B71"/>
    <mergeCell ref="C68:C71"/>
    <mergeCell ref="I69:I71"/>
    <mergeCell ref="A72:A79"/>
    <mergeCell ref="B75:B79"/>
    <mergeCell ref="C76:C79"/>
    <mergeCell ref="I77:I79"/>
  </mergeCells>
  <dataValidations count="1">
    <dataValidation type="textLength" operator="lessThanOrEqual" allowBlank="1" showInputMessage="1" showErrorMessage="1" errorTitle="Ошибка" error="Допускается ввод не более 900 символов!" sqref="I80:I8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3"/>
  <sheetViews>
    <sheetView showGridLines="0" topLeftCell="C4" zoomScaleNormal="100" workbookViewId="0">
      <selection activeCell="G12" sqref="G12:G2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6" t="s">
        <v>728</v>
      </c>
      <c r="E5" s="1236"/>
      <c r="F5" s="1236"/>
      <c r="G5" s="438"/>
    </row>
    <row r="6" spans="1:16" ht="3" customHeight="1">
      <c r="C6" s="86"/>
      <c r="D6" s="37"/>
      <c r="E6" s="84"/>
      <c r="F6" s="83"/>
      <c r="G6" s="286"/>
    </row>
    <row r="7" spans="1:16">
      <c r="C7" s="86"/>
      <c r="D7" s="1220" t="s">
        <v>453</v>
      </c>
      <c r="E7" s="1220"/>
      <c r="F7" s="1220"/>
      <c r="G7" s="1286" t="s">
        <v>454</v>
      </c>
    </row>
    <row r="8" spans="1:16">
      <c r="C8" s="86"/>
      <c r="D8" s="103" t="s">
        <v>91</v>
      </c>
      <c r="E8" s="113" t="s">
        <v>456</v>
      </c>
      <c r="F8" s="113" t="s">
        <v>455</v>
      </c>
      <c r="G8" s="1286"/>
    </row>
    <row r="9" spans="1:16" ht="12" customHeight="1">
      <c r="C9" s="86"/>
      <c r="D9" s="42" t="s">
        <v>92</v>
      </c>
      <c r="E9" s="42" t="s">
        <v>48</v>
      </c>
      <c r="F9" s="42" t="s">
        <v>49</v>
      </c>
      <c r="G9" s="42" t="s">
        <v>50</v>
      </c>
    </row>
    <row r="10" spans="1:16" ht="22.5">
      <c r="A10" s="285"/>
      <c r="C10" s="86"/>
      <c r="D10" s="187">
        <v>1</v>
      </c>
      <c r="E10" s="294" t="s">
        <v>690</v>
      </c>
      <c r="F10" s="295" t="s">
        <v>457</v>
      </c>
      <c r="G10" s="196"/>
    </row>
    <row r="11" spans="1:16">
      <c r="A11" s="285"/>
      <c r="C11" s="86"/>
      <c r="D11" s="187" t="s">
        <v>294</v>
      </c>
      <c r="E11" s="287" t="s">
        <v>691</v>
      </c>
      <c r="F11" s="295" t="s">
        <v>457</v>
      </c>
      <c r="G11" s="196"/>
    </row>
    <row r="12" spans="1:16" ht="22.5">
      <c r="A12" s="285"/>
      <c r="C12" s="86"/>
      <c r="D12" s="187" t="s">
        <v>8</v>
      </c>
      <c r="E12" s="289" t="s">
        <v>1924</v>
      </c>
      <c r="F12" s="1087" t="s">
        <v>1937</v>
      </c>
      <c r="G12" s="1210" t="s">
        <v>596</v>
      </c>
    </row>
    <row r="13" spans="1:16" s="1058" customFormat="1" ht="45">
      <c r="A13" s="97"/>
      <c r="B13" s="186"/>
      <c r="C13" s="1112" t="s">
        <v>1897</v>
      </c>
      <c r="D13" s="187" t="s">
        <v>1912</v>
      </c>
      <c r="E13" s="292" t="s">
        <v>1925</v>
      </c>
      <c r="F13" s="1087" t="s">
        <v>1938</v>
      </c>
      <c r="G13" s="1211"/>
      <c r="I13" s="830"/>
      <c r="J13" s="830"/>
    </row>
    <row r="14" spans="1:16" s="1058" customFormat="1" ht="22.5">
      <c r="A14" s="97"/>
      <c r="B14" s="186"/>
      <c r="C14" s="1112" t="s">
        <v>1897</v>
      </c>
      <c r="D14" s="187" t="s">
        <v>1913</v>
      </c>
      <c r="E14" s="292" t="s">
        <v>1926</v>
      </c>
      <c r="F14" s="1087" t="s">
        <v>1939</v>
      </c>
      <c r="G14" s="1211"/>
      <c r="I14" s="830"/>
      <c r="J14" s="830"/>
    </row>
    <row r="15" spans="1:16" s="1058" customFormat="1" ht="22.5">
      <c r="A15" s="97"/>
      <c r="B15" s="186"/>
      <c r="C15" s="1112" t="s">
        <v>1897</v>
      </c>
      <c r="D15" s="187" t="s">
        <v>1914</v>
      </c>
      <c r="E15" s="292" t="s">
        <v>1927</v>
      </c>
      <c r="F15" s="1087" t="s">
        <v>1940</v>
      </c>
      <c r="G15" s="1211"/>
      <c r="I15" s="830"/>
      <c r="J15" s="830"/>
    </row>
    <row r="16" spans="1:16" s="1058" customFormat="1" ht="22.5">
      <c r="A16" s="97"/>
      <c r="B16" s="186"/>
      <c r="C16" s="1112" t="s">
        <v>1897</v>
      </c>
      <c r="D16" s="187" t="s">
        <v>1915</v>
      </c>
      <c r="E16" s="292" t="s">
        <v>1928</v>
      </c>
      <c r="F16" s="1087" t="s">
        <v>1941</v>
      </c>
      <c r="G16" s="1211"/>
      <c r="I16" s="830"/>
      <c r="J16" s="830"/>
    </row>
    <row r="17" spans="1:10" s="1058" customFormat="1" ht="22.5">
      <c r="A17" s="97"/>
      <c r="B17" s="186"/>
      <c r="C17" s="1112" t="s">
        <v>1897</v>
      </c>
      <c r="D17" s="187" t="s">
        <v>1916</v>
      </c>
      <c r="E17" s="292" t="s">
        <v>1929</v>
      </c>
      <c r="F17" s="1087" t="s">
        <v>1942</v>
      </c>
      <c r="G17" s="1211"/>
      <c r="I17" s="830"/>
      <c r="J17" s="830"/>
    </row>
    <row r="18" spans="1:10" s="1058" customFormat="1" ht="22.5">
      <c r="A18" s="97"/>
      <c r="B18" s="186"/>
      <c r="C18" s="1112" t="s">
        <v>1897</v>
      </c>
      <c r="D18" s="187" t="s">
        <v>1917</v>
      </c>
      <c r="E18" s="292" t="s">
        <v>1930</v>
      </c>
      <c r="F18" s="1087" t="s">
        <v>1943</v>
      </c>
      <c r="G18" s="1211"/>
      <c r="I18" s="830"/>
      <c r="J18" s="830"/>
    </row>
    <row r="19" spans="1:10" s="1058" customFormat="1" ht="22.5">
      <c r="A19" s="97"/>
      <c r="B19" s="186"/>
      <c r="C19" s="1112" t="s">
        <v>1897</v>
      </c>
      <c r="D19" s="187" t="s">
        <v>1918</v>
      </c>
      <c r="E19" s="292" t="s">
        <v>1931</v>
      </c>
      <c r="F19" s="1087" t="s">
        <v>1944</v>
      </c>
      <c r="G19" s="1211"/>
      <c r="I19" s="830"/>
      <c r="J19" s="830"/>
    </row>
    <row r="20" spans="1:10" s="1058" customFormat="1" ht="22.5">
      <c r="A20" s="97"/>
      <c r="B20" s="186"/>
      <c r="C20" s="1112" t="s">
        <v>1897</v>
      </c>
      <c r="D20" s="187" t="s">
        <v>1919</v>
      </c>
      <c r="E20" s="292" t="s">
        <v>1932</v>
      </c>
      <c r="F20" s="1087" t="s">
        <v>1945</v>
      </c>
      <c r="G20" s="1211"/>
      <c r="I20" s="830"/>
      <c r="J20" s="830"/>
    </row>
    <row r="21" spans="1:10" s="1058" customFormat="1" ht="45">
      <c r="A21" s="97"/>
      <c r="B21" s="186"/>
      <c r="C21" s="1112" t="s">
        <v>1897</v>
      </c>
      <c r="D21" s="187" t="s">
        <v>1920</v>
      </c>
      <c r="E21" s="292" t="s">
        <v>1933</v>
      </c>
      <c r="F21" s="1087" t="s">
        <v>1946</v>
      </c>
      <c r="G21" s="1211"/>
      <c r="I21" s="830"/>
      <c r="J21" s="830"/>
    </row>
    <row r="22" spans="1:10" s="1058" customFormat="1" ht="22.5">
      <c r="A22" s="97"/>
      <c r="B22" s="186"/>
      <c r="C22" s="1112" t="s">
        <v>1897</v>
      </c>
      <c r="D22" s="187" t="s">
        <v>1921</v>
      </c>
      <c r="E22" s="292" t="s">
        <v>1934</v>
      </c>
      <c r="F22" s="1087" t="s">
        <v>1947</v>
      </c>
      <c r="G22" s="1211"/>
      <c r="I22" s="830"/>
      <c r="J22" s="830"/>
    </row>
    <row r="23" spans="1:10" s="1058" customFormat="1" ht="22.5">
      <c r="A23" s="97"/>
      <c r="B23" s="186"/>
      <c r="C23" s="1112" t="s">
        <v>1897</v>
      </c>
      <c r="D23" s="187" t="s">
        <v>1922</v>
      </c>
      <c r="E23" s="292" t="s">
        <v>1935</v>
      </c>
      <c r="F23" s="1087" t="s">
        <v>1948</v>
      </c>
      <c r="G23" s="1211"/>
      <c r="I23" s="830"/>
      <c r="J23" s="830"/>
    </row>
    <row r="24" spans="1:10" s="1058" customFormat="1" ht="22.5">
      <c r="A24" s="97"/>
      <c r="B24" s="186"/>
      <c r="C24" s="1112" t="s">
        <v>1897</v>
      </c>
      <c r="D24" s="187" t="s">
        <v>1923</v>
      </c>
      <c r="E24" s="292" t="s">
        <v>1936</v>
      </c>
      <c r="F24" s="1087" t="s">
        <v>1949</v>
      </c>
      <c r="G24" s="1211"/>
      <c r="I24" s="830"/>
      <c r="J24" s="830"/>
    </row>
    <row r="25" spans="1:10" ht="15" customHeight="1">
      <c r="A25" s="285"/>
      <c r="C25" s="86"/>
      <c r="D25" s="114"/>
      <c r="E25" s="301" t="s">
        <v>327</v>
      </c>
      <c r="F25" s="298"/>
      <c r="G25" s="1212"/>
    </row>
    <row r="26" spans="1:10">
      <c r="A26" s="285"/>
      <c r="C26" s="86"/>
      <c r="D26" s="187" t="s">
        <v>328</v>
      </c>
      <c r="E26" s="287" t="s">
        <v>692</v>
      </c>
      <c r="F26" s="295" t="s">
        <v>457</v>
      </c>
      <c r="G26" s="790"/>
    </row>
    <row r="27" spans="1:10" ht="22.5">
      <c r="A27" s="285"/>
      <c r="C27" s="86"/>
      <c r="D27" s="187" t="s">
        <v>442</v>
      </c>
      <c r="E27" s="289" t="s">
        <v>1950</v>
      </c>
      <c r="F27" s="1094" t="s">
        <v>1951</v>
      </c>
      <c r="G27" s="1210" t="s">
        <v>693</v>
      </c>
    </row>
    <row r="28" spans="1:10" s="800" customFormat="1" ht="15" customHeight="1">
      <c r="A28" s="804"/>
      <c r="B28" s="186"/>
      <c r="C28" s="687"/>
      <c r="D28" s="825"/>
      <c r="E28" s="828" t="s">
        <v>327</v>
      </c>
      <c r="F28" s="791"/>
      <c r="G28" s="1212"/>
      <c r="I28" s="830"/>
      <c r="J28" s="830"/>
    </row>
    <row r="29" spans="1:10" s="800" customFormat="1">
      <c r="A29" s="804"/>
      <c r="B29" s="186"/>
      <c r="C29" s="687"/>
      <c r="D29" s="187" t="s">
        <v>731</v>
      </c>
      <c r="E29" s="783" t="s">
        <v>733</v>
      </c>
      <c r="F29" s="295" t="s">
        <v>457</v>
      </c>
      <c r="G29" s="790"/>
      <c r="I29" s="830"/>
      <c r="J29" s="830"/>
    </row>
    <row r="30" spans="1:10" s="800" customFormat="1" ht="18.75" hidden="1">
      <c r="A30" s="804"/>
      <c r="B30" s="186"/>
      <c r="C30" s="687"/>
      <c r="D30" s="786" t="s">
        <v>732</v>
      </c>
      <c r="E30" s="785"/>
      <c r="F30" s="784"/>
      <c r="G30" s="799"/>
      <c r="H30" s="787"/>
      <c r="I30" s="830"/>
      <c r="J30" s="830"/>
    </row>
    <row r="31" spans="1:10" ht="15" customHeight="1">
      <c r="A31" s="285"/>
      <c r="C31" s="86"/>
      <c r="D31" s="114"/>
      <c r="E31" s="828" t="s">
        <v>327</v>
      </c>
      <c r="F31" s="791"/>
      <c r="G31" s="792"/>
    </row>
    <row r="32" spans="1:10" ht="3" customHeight="1"/>
    <row r="33" spans="4:16">
      <c r="D33" s="789" t="s">
        <v>729</v>
      </c>
      <c r="E33" s="788" t="s">
        <v>730</v>
      </c>
      <c r="F33" s="726"/>
      <c r="G33" s="726"/>
      <c r="H33" s="726"/>
      <c r="I33" s="726"/>
      <c r="J33" s="726"/>
      <c r="K33" s="726"/>
      <c r="L33" s="726"/>
      <c r="M33" s="726"/>
      <c r="N33" s="726"/>
      <c r="O33" s="726"/>
      <c r="P33" s="726"/>
    </row>
  </sheetData>
  <sheetProtection algorithmName="SHA-512" hashValue="Shf/gusb9a6b/CsSMeNED4BHw6h3CFZXOsolYWD6SkEw3BJYIKpSA51vKGbzipz+7XRzcOSLmQPX+bzcSUEpyQ==" saltValue="4/Lx8M+t0Foh9RNrO/lN8g==" spinCount="100000" sheet="1" objects="1" scenarios="1" formatColumns="0" formatRows="0"/>
  <dataConsolidate link="1"/>
  <mergeCells count="5">
    <mergeCell ref="G27:G28"/>
    <mergeCell ref="D7:F7"/>
    <mergeCell ref="G7:G8"/>
    <mergeCell ref="G12:G2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7:F28 F12:F24">
      <formula1>900</formula1>
    </dataValidation>
    <dataValidation type="textLength" operator="lessThanOrEqual" allowBlank="1" showInputMessage="1" showErrorMessage="1" errorTitle="Ошибка" error="Допускается ввод не более 900 символов!" sqref="G12 E27 G27 G30 E12:E24">
      <formula1>900</formula1>
    </dataValidation>
  </dataValidations>
  <hyperlinks>
    <hyperlink ref="F24" location="'Форма 4.7'!$F$24" tooltip="Кликните по гиперссылке, чтобы перейти по ссылке на обосновывающие документы или отредактировать её" display="https://portal.eias.ru/Portal/DownloadPage.aspx?type=12&amp;guid=733fb1b4-9279-418c-94ec-56d8a7f8f75f"/>
    <hyperlink ref="F23" location="'Форма 4.7'!$F$23" tooltip="Кликните по гиперссылке, чтобы перейти по ссылке на обосновывающие документы или отредактировать её" display="https://portal.eias.ru/Portal/DownloadPage.aspx?type=12&amp;guid=d4ee0313-4bb3-4a8e-974f-418b27472210"/>
    <hyperlink ref="F22" location="'Форма 4.7'!$F$22" tooltip="Кликните по гиперссылке, чтобы перейти по ссылке на обосновывающие документы или отредактировать её" display="https://portal.eias.ru/Portal/DownloadPage.aspx?type=12&amp;guid=038f486b-4914-4cf2-a6aa-814c0e9686c7"/>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a69455d-8ac9-4dce-8d4a-d4cd07658cc8"/>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8a00c211-cd72-45dd-b04b-af81261c1a99"/>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e7942940-4ff7-4387-8455-90bddf3be16d"/>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01a2355b-edb1-4a4e-b4bb-9f7b75ed1e1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a29379fb-aa62-461c-aaaf-99c41826b5fb"/>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b79ad33f-2be9-4e36-b8a0-a5d73caab3e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fa3280d-87dc-460f-92ba-b198443283ac"/>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bbbfa137-e624-4042-88a7-97f916b8ad9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d6d28891-062e-4ab6-b19d-2a01e9b1e7fd"/>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e612d8d6-0922-4c3c-b0e5-71d505d14d6e"/>
    <hyperlink ref="F27" location="'Форма 4.7'!$F$27" tooltip="Кликните по гиперссылке, чтобы перейти по ссылке на обосновывающие документы или отредактировать её" display="https://portal.eias.ru/Portal/DownloadPage.aspx?type=12&amp;guid=8bddb039-5752-4a5d-bf7b-fda4ff8f6821"/>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81"/>
  <sheetViews>
    <sheetView showGridLines="0" topLeftCell="E1" zoomScaleNormal="100" workbookViewId="0">
      <selection activeCell="G103" sqref="G103"/>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58" customWidth="1"/>
    <col min="7" max="7" width="37.7109375" style="1058" customWidth="1"/>
    <col min="8" max="8" width="66.85546875" style="1058" customWidth="1"/>
    <col min="9" max="9" width="115.7109375" style="1058" customWidth="1"/>
    <col min="10" max="11" width="10.5703125" style="1009"/>
    <col min="12" max="12" width="11.140625" style="1009" customWidth="1"/>
    <col min="13" max="20" width="10.5703125" style="1009"/>
    <col min="21" max="16384" width="10.5703125" style="1058"/>
  </cols>
  <sheetData>
    <row r="1" spans="1:20" ht="3" customHeight="1">
      <c r="A1" s="1015" t="s">
        <v>209</v>
      </c>
    </row>
    <row r="2" spans="1:20" ht="22.5">
      <c r="F2" s="1204" t="s">
        <v>490</v>
      </c>
      <c r="G2" s="1205"/>
      <c r="H2" s="1206"/>
      <c r="I2" s="807"/>
    </row>
    <row r="3" spans="1:20" ht="3" customHeight="1"/>
    <row r="4" spans="1:20" s="1008" customFormat="1" ht="11.25">
      <c r="A4" s="1014"/>
      <c r="B4" s="1014"/>
      <c r="C4" s="1014"/>
      <c r="D4" s="1014"/>
      <c r="F4" s="1154" t="s">
        <v>453</v>
      </c>
      <c r="G4" s="1154"/>
      <c r="H4" s="1154"/>
      <c r="I4" s="1207" t="s">
        <v>454</v>
      </c>
      <c r="J4" s="1014"/>
      <c r="K4" s="1014"/>
      <c r="L4" s="1014"/>
      <c r="M4" s="1014"/>
      <c r="N4" s="1014"/>
      <c r="O4" s="1014"/>
      <c r="P4" s="1014"/>
      <c r="Q4" s="1014"/>
      <c r="R4" s="1014"/>
      <c r="S4" s="1014"/>
      <c r="T4" s="1014"/>
    </row>
    <row r="5" spans="1:20" s="1008" customFormat="1" ht="11.25" customHeight="1">
      <c r="A5" s="1014"/>
      <c r="B5" s="1014"/>
      <c r="C5" s="1014"/>
      <c r="D5" s="1014"/>
      <c r="F5" s="1104" t="s">
        <v>91</v>
      </c>
      <c r="G5" s="811" t="s">
        <v>456</v>
      </c>
      <c r="H5" s="1120" t="s">
        <v>441</v>
      </c>
      <c r="I5" s="1207"/>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110" t="str">
        <f>IF(dateCh="","",dateCh)</f>
        <v>23.12.2019</v>
      </c>
      <c r="I7" s="817" t="s">
        <v>492</v>
      </c>
      <c r="J7" s="616"/>
      <c r="K7" s="1014"/>
      <c r="L7" s="1014"/>
      <c r="M7" s="1014"/>
      <c r="N7" s="1014"/>
      <c r="O7" s="1014"/>
      <c r="P7" s="1014"/>
      <c r="Q7" s="1014"/>
      <c r="R7" s="1014"/>
      <c r="S7" s="1014"/>
      <c r="T7" s="1014"/>
    </row>
    <row r="8" spans="1:20" s="1008" customFormat="1" ht="45">
      <c r="A8" s="1208">
        <v>1</v>
      </c>
      <c r="B8" s="1014"/>
      <c r="C8" s="1014"/>
      <c r="D8" s="1014"/>
      <c r="F8" s="1030" t="str">
        <f>"2." &amp;mergeValue(A8)</f>
        <v>2.1</v>
      </c>
      <c r="G8" s="816" t="s">
        <v>493</v>
      </c>
      <c r="H8" s="1110"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56.25">
      <c r="A9" s="1208"/>
      <c r="B9" s="1014"/>
      <c r="C9" s="1014"/>
      <c r="D9" s="1014"/>
      <c r="F9" s="1030" t="str">
        <f>"3." &amp;mergeValue(A9)</f>
        <v>3.1</v>
      </c>
      <c r="G9" s="816" t="s">
        <v>494</v>
      </c>
      <c r="H9" s="1110"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817" t="s">
        <v>587</v>
      </c>
      <c r="J9" s="616"/>
      <c r="K9" s="1014"/>
      <c r="L9" s="1014"/>
      <c r="M9" s="1014"/>
      <c r="N9" s="1014"/>
      <c r="O9" s="1014"/>
      <c r="P9" s="1014"/>
      <c r="Q9" s="1014"/>
      <c r="R9" s="1014"/>
      <c r="S9" s="1014"/>
      <c r="T9" s="1014"/>
    </row>
    <row r="10" spans="1:20" s="1008" customFormat="1" ht="22.5">
      <c r="A10" s="1208"/>
      <c r="B10" s="1014"/>
      <c r="C10" s="1014"/>
      <c r="D10" s="1014"/>
      <c r="F10" s="1030" t="str">
        <f>"4."&amp;mergeValue(A10)</f>
        <v>4.1</v>
      </c>
      <c r="G10" s="816" t="s">
        <v>495</v>
      </c>
      <c r="H10" s="1120" t="s">
        <v>457</v>
      </c>
      <c r="I10" s="817"/>
      <c r="J10" s="616"/>
      <c r="K10" s="1014"/>
      <c r="L10" s="1014"/>
      <c r="M10" s="1014"/>
      <c r="N10" s="1014"/>
      <c r="O10" s="1014"/>
      <c r="P10" s="1014"/>
      <c r="Q10" s="1014"/>
      <c r="R10" s="1014"/>
      <c r="S10" s="1014"/>
      <c r="T10" s="1014"/>
    </row>
    <row r="11" spans="1:20" s="1008" customFormat="1" ht="18.75">
      <c r="A11" s="1208"/>
      <c r="B11" s="1208">
        <v>1</v>
      </c>
      <c r="C11" s="1105"/>
      <c r="D11" s="1105"/>
      <c r="F11" s="1030" t="str">
        <f>"4."&amp;mergeValue(A11) &amp;"."&amp;mergeValue(B11)</f>
        <v>4.1.1</v>
      </c>
      <c r="G11" s="831" t="s">
        <v>591</v>
      </c>
      <c r="H11" s="1110" t="str">
        <f>IF(region_name="","",region_name)</f>
        <v>Ленинградская область</v>
      </c>
      <c r="I11" s="817" t="s">
        <v>498</v>
      </c>
      <c r="J11" s="616"/>
      <c r="K11" s="1014"/>
      <c r="L11" s="1014"/>
      <c r="M11" s="1014"/>
      <c r="N11" s="1014"/>
      <c r="O11" s="1014"/>
      <c r="P11" s="1014"/>
      <c r="Q11" s="1014"/>
      <c r="R11" s="1014"/>
      <c r="S11" s="1014"/>
      <c r="T11" s="1014"/>
    </row>
    <row r="12" spans="1:20" s="1008" customFormat="1" ht="22.5">
      <c r="A12" s="1208"/>
      <c r="B12" s="1208"/>
      <c r="C12" s="1208">
        <v>1</v>
      </c>
      <c r="D12" s="1105"/>
      <c r="F12" s="1030" t="str">
        <f>"4."&amp;mergeValue(A12) &amp;"."&amp;mergeValue(B12)&amp;"."&amp;mergeValue(C12)</f>
        <v>4.1.1.1</v>
      </c>
      <c r="G12" s="818" t="s">
        <v>496</v>
      </c>
      <c r="H12" s="1110" t="str">
        <f>IF(Территории!H13="","","" &amp; Территории!H13 &amp; "")</f>
        <v>Гатчинский муниципальный район</v>
      </c>
      <c r="I12" s="817" t="s">
        <v>499</v>
      </c>
      <c r="J12" s="616"/>
      <c r="K12" s="1014"/>
      <c r="L12" s="1014"/>
      <c r="M12" s="1014"/>
      <c r="N12" s="1014"/>
      <c r="O12" s="1014"/>
      <c r="P12" s="1014"/>
      <c r="Q12" s="1014"/>
      <c r="R12" s="1014"/>
      <c r="S12" s="1014"/>
      <c r="T12" s="1014"/>
    </row>
    <row r="13" spans="1:20" s="1008" customFormat="1" ht="18.75">
      <c r="A13" s="1208"/>
      <c r="B13" s="1208"/>
      <c r="C13" s="1208"/>
      <c r="D13" s="1105">
        <v>1</v>
      </c>
      <c r="F13" s="1030" t="str">
        <f>"4."&amp;mergeValue(A13) &amp;"."&amp;mergeValue(B13)&amp;"."&amp;mergeValue(C13)&amp;"."&amp;mergeValue(D13)</f>
        <v>4.1.1.1.1</v>
      </c>
      <c r="G13" s="819" t="s">
        <v>497</v>
      </c>
      <c r="H13" s="1110" t="str">
        <f>IF(Территории!R14="","","" &amp; Территории!R14 &amp; "")</f>
        <v>Вырицкое (41618154)</v>
      </c>
      <c r="I13" s="1209" t="s">
        <v>590</v>
      </c>
      <c r="J13" s="616"/>
      <c r="K13" s="1014"/>
      <c r="L13" s="1014"/>
      <c r="M13" s="1014"/>
      <c r="N13" s="1014"/>
      <c r="O13" s="1014"/>
      <c r="P13" s="1014"/>
      <c r="Q13" s="1014"/>
      <c r="R13" s="1014"/>
      <c r="S13" s="1014"/>
      <c r="T13" s="1014"/>
    </row>
    <row r="14" spans="1:20" s="1008" customFormat="1" ht="18.75">
      <c r="A14" s="1208"/>
      <c r="B14" s="1208"/>
      <c r="C14" s="1208"/>
      <c r="D14" s="1105">
        <v>2</v>
      </c>
      <c r="F14" s="1030" t="str">
        <f>"4."&amp;mergeValue(A14) &amp;"."&amp;mergeValue(B14)&amp;"."&amp;mergeValue(C14)&amp;"."&amp;mergeValue(D14)</f>
        <v>4.1.1.1.2</v>
      </c>
      <c r="G14" s="819" t="s">
        <v>497</v>
      </c>
      <c r="H14" s="1110" t="str">
        <f>IF(Территории!R15="","","" &amp; Территории!R15 &amp; "")</f>
        <v>Большеколпанское (41618408)</v>
      </c>
      <c r="I14" s="1209"/>
      <c r="J14" s="616"/>
      <c r="K14" s="1014"/>
      <c r="L14" s="1014"/>
      <c r="M14" s="1014"/>
      <c r="N14" s="1014"/>
      <c r="O14" s="1014"/>
      <c r="P14" s="1014"/>
      <c r="Q14" s="1014"/>
      <c r="R14" s="1014"/>
      <c r="S14" s="1014"/>
      <c r="T14" s="1014"/>
    </row>
    <row r="15" spans="1:20" s="1008" customFormat="1" ht="18.75">
      <c r="A15" s="1208"/>
      <c r="B15" s="1208"/>
      <c r="C15" s="1208"/>
      <c r="D15" s="1105">
        <v>3</v>
      </c>
      <c r="F15" s="1030" t="str">
        <f>"4."&amp;mergeValue(A15) &amp;"."&amp;mergeValue(B15)&amp;"."&amp;mergeValue(C15)&amp;"."&amp;mergeValue(D15)</f>
        <v>4.1.1.1.3</v>
      </c>
      <c r="G15" s="819" t="s">
        <v>497</v>
      </c>
      <c r="H15" s="1110" t="str">
        <f>IF(Территории!R16="","","" &amp; Территории!R16 &amp; "")</f>
        <v>Пудомягское (41618404)</v>
      </c>
      <c r="I15" s="1209"/>
      <c r="J15" s="616"/>
      <c r="K15" s="1014"/>
      <c r="L15" s="1014"/>
      <c r="M15" s="1014"/>
      <c r="N15" s="1014"/>
      <c r="O15" s="1014"/>
      <c r="P15" s="1014"/>
      <c r="Q15" s="1014"/>
      <c r="R15" s="1014"/>
      <c r="S15" s="1014"/>
      <c r="T15" s="1014"/>
    </row>
    <row r="16" spans="1:20" s="1008" customFormat="1" ht="45">
      <c r="A16" s="1208">
        <v>2</v>
      </c>
      <c r="B16" s="1014"/>
      <c r="C16" s="1014"/>
      <c r="D16" s="1014"/>
      <c r="F16" s="1030" t="str">
        <f>"2." &amp;mergeValue(A16)</f>
        <v>2.2</v>
      </c>
      <c r="G16" s="816" t="s">
        <v>493</v>
      </c>
      <c r="H16" s="1110" t="str">
        <f>IF('Перечень тарифов'!R26="","наименование отсутствует","" &amp; 'Перечень тарифов'!R26 &amp; "")</f>
        <v>С наружной сетью горячего водоснабжения, с изолированными стояками, с полотенцесушителями</v>
      </c>
      <c r="I16" s="817" t="s">
        <v>589</v>
      </c>
      <c r="J16" s="616"/>
      <c r="K16" s="1014"/>
      <c r="L16" s="1014"/>
      <c r="M16" s="1014"/>
      <c r="N16" s="1014"/>
      <c r="O16" s="1014"/>
      <c r="P16" s="1014"/>
      <c r="Q16" s="1014"/>
      <c r="R16" s="1014"/>
      <c r="S16" s="1014"/>
      <c r="T16" s="1014"/>
    </row>
    <row r="17" spans="1:20" s="1008" customFormat="1" ht="56.25">
      <c r="A17" s="1208"/>
      <c r="B17" s="1014"/>
      <c r="C17" s="1014"/>
      <c r="D17" s="1014"/>
      <c r="F17" s="1030" t="str">
        <f>"3." &amp;mergeValue(A17)</f>
        <v>3.2</v>
      </c>
      <c r="G17" s="816" t="s">
        <v>494</v>
      </c>
      <c r="H1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7" s="817" t="s">
        <v>587</v>
      </c>
      <c r="J17" s="616"/>
      <c r="K17" s="1014"/>
      <c r="L17" s="1014"/>
      <c r="M17" s="1014"/>
      <c r="N17" s="1014"/>
      <c r="O17" s="1014"/>
      <c r="P17" s="1014"/>
      <c r="Q17" s="1014"/>
      <c r="R17" s="1014"/>
      <c r="S17" s="1014"/>
      <c r="T17" s="1014"/>
    </row>
    <row r="18" spans="1:20" s="1008" customFormat="1" ht="22.5">
      <c r="A18" s="1208"/>
      <c r="B18" s="1014"/>
      <c r="C18" s="1014"/>
      <c r="D18" s="1014"/>
      <c r="F18" s="1030" t="str">
        <f>"4."&amp;mergeValue(A18)</f>
        <v>4.2</v>
      </c>
      <c r="G18" s="816" t="s">
        <v>495</v>
      </c>
      <c r="H18" s="1120" t="s">
        <v>457</v>
      </c>
      <c r="I18" s="817"/>
      <c r="J18" s="616"/>
      <c r="K18" s="1014"/>
      <c r="L18" s="1014"/>
      <c r="M18" s="1014"/>
      <c r="N18" s="1014"/>
      <c r="O18" s="1014"/>
      <c r="P18" s="1014"/>
      <c r="Q18" s="1014"/>
      <c r="R18" s="1014"/>
      <c r="S18" s="1014"/>
      <c r="T18" s="1014"/>
    </row>
    <row r="19" spans="1:20" s="1008" customFormat="1" ht="18.75">
      <c r="A19" s="1208"/>
      <c r="B19" s="1208">
        <v>1</v>
      </c>
      <c r="C19" s="1105"/>
      <c r="D19" s="1105"/>
      <c r="F19" s="1030" t="str">
        <f>"4."&amp;mergeValue(A19) &amp;"."&amp;mergeValue(B19)</f>
        <v>4.2.1</v>
      </c>
      <c r="G19" s="831" t="s">
        <v>591</v>
      </c>
      <c r="H19" s="1110" t="str">
        <f>IF(region_name="","",region_name)</f>
        <v>Ленинградская область</v>
      </c>
      <c r="I19" s="817" t="s">
        <v>498</v>
      </c>
      <c r="J19" s="616"/>
      <c r="K19" s="1014"/>
      <c r="L19" s="1014"/>
      <c r="M19" s="1014"/>
      <c r="N19" s="1014"/>
      <c r="O19" s="1014"/>
      <c r="P19" s="1014"/>
      <c r="Q19" s="1014"/>
      <c r="R19" s="1014"/>
      <c r="S19" s="1014"/>
      <c r="T19" s="1014"/>
    </row>
    <row r="20" spans="1:20" s="1008" customFormat="1" ht="22.5">
      <c r="A20" s="1208"/>
      <c r="B20" s="1208"/>
      <c r="C20" s="1208">
        <v>1</v>
      </c>
      <c r="D20" s="1105"/>
      <c r="F20" s="1030" t="str">
        <f>"4."&amp;mergeValue(A20) &amp;"."&amp;mergeValue(B20)&amp;"."&amp;mergeValue(C20)</f>
        <v>4.2.1.1</v>
      </c>
      <c r="G20" s="818" t="s">
        <v>496</v>
      </c>
      <c r="H20" s="1110" t="str">
        <f>IF(Территории!H13="","","" &amp; Территории!H13 &amp; "")</f>
        <v>Гатчинский муниципальный район</v>
      </c>
      <c r="I20" s="817" t="s">
        <v>499</v>
      </c>
      <c r="J20" s="616"/>
      <c r="K20" s="1014"/>
      <c r="L20" s="1014"/>
      <c r="M20" s="1014"/>
      <c r="N20" s="1014"/>
      <c r="O20" s="1014"/>
      <c r="P20" s="1014"/>
      <c r="Q20" s="1014"/>
      <c r="R20" s="1014"/>
      <c r="S20" s="1014"/>
      <c r="T20" s="1014"/>
    </row>
    <row r="21" spans="1:20" s="1008" customFormat="1" ht="18.75">
      <c r="A21" s="1208"/>
      <c r="B21" s="1208"/>
      <c r="C21" s="1208"/>
      <c r="D21" s="1105">
        <v>1</v>
      </c>
      <c r="F21" s="1030" t="str">
        <f>"4."&amp;mergeValue(A21) &amp;"."&amp;mergeValue(B21)&amp;"."&amp;mergeValue(C21)&amp;"."&amp;mergeValue(D21)</f>
        <v>4.2.1.1.1</v>
      </c>
      <c r="G21" s="819" t="s">
        <v>497</v>
      </c>
      <c r="H21" s="1110" t="str">
        <f>IF(Территории!R14="","","" &amp; Территории!R14 &amp; "")</f>
        <v>Вырицкое (41618154)</v>
      </c>
      <c r="I21" s="1209" t="s">
        <v>590</v>
      </c>
      <c r="J21" s="616"/>
      <c r="K21" s="1014"/>
      <c r="L21" s="1014"/>
      <c r="M21" s="1014"/>
      <c r="N21" s="1014"/>
      <c r="O21" s="1014"/>
      <c r="P21" s="1014"/>
      <c r="Q21" s="1014"/>
      <c r="R21" s="1014"/>
      <c r="S21" s="1014"/>
      <c r="T21" s="1014"/>
    </row>
    <row r="22" spans="1:20" s="1008" customFormat="1" ht="18.75">
      <c r="A22" s="1208"/>
      <c r="B22" s="1208"/>
      <c r="C22" s="1208"/>
      <c r="D22" s="1105">
        <v>2</v>
      </c>
      <c r="F22" s="1030" t="str">
        <f>"4."&amp;mergeValue(A22) &amp;"."&amp;mergeValue(B22)&amp;"."&amp;mergeValue(C22)&amp;"."&amp;mergeValue(D22)</f>
        <v>4.2.1.1.2</v>
      </c>
      <c r="G22" s="819" t="s">
        <v>497</v>
      </c>
      <c r="H22" s="1110" t="str">
        <f>IF(Территории!R15="","","" &amp; Территории!R15 &amp; "")</f>
        <v>Большеколпанское (41618408)</v>
      </c>
      <c r="I22" s="1209"/>
      <c r="J22" s="616"/>
      <c r="K22" s="1014"/>
      <c r="L22" s="1014"/>
      <c r="M22" s="1014"/>
      <c r="N22" s="1014"/>
      <c r="O22" s="1014"/>
      <c r="P22" s="1014"/>
      <c r="Q22" s="1014"/>
      <c r="R22" s="1014"/>
      <c r="S22" s="1014"/>
      <c r="T22" s="1014"/>
    </row>
    <row r="23" spans="1:20" s="1008" customFormat="1" ht="18.75">
      <c r="A23" s="1208"/>
      <c r="B23" s="1208"/>
      <c r="C23" s="1208"/>
      <c r="D23" s="1105">
        <v>3</v>
      </c>
      <c r="F23" s="1030" t="str">
        <f>"4."&amp;mergeValue(A23) &amp;"."&amp;mergeValue(B23)&amp;"."&amp;mergeValue(C23)&amp;"."&amp;mergeValue(D23)</f>
        <v>4.2.1.1.3</v>
      </c>
      <c r="G23" s="819" t="s">
        <v>497</v>
      </c>
      <c r="H23" s="1110" t="str">
        <f>IF(Территории!R16="","","" &amp; Территории!R16 &amp; "")</f>
        <v>Пудомягское (41618404)</v>
      </c>
      <c r="I23" s="1209"/>
      <c r="J23" s="616"/>
      <c r="K23" s="1014"/>
      <c r="L23" s="1014"/>
      <c r="M23" s="1014"/>
      <c r="N23" s="1014"/>
      <c r="O23" s="1014"/>
      <c r="P23" s="1014"/>
      <c r="Q23" s="1014"/>
      <c r="R23" s="1014"/>
      <c r="S23" s="1014"/>
      <c r="T23" s="1014"/>
    </row>
    <row r="24" spans="1:20" s="1008" customFormat="1" ht="45">
      <c r="A24" s="1208">
        <v>3</v>
      </c>
      <c r="B24" s="1014"/>
      <c r="C24" s="1014"/>
      <c r="D24" s="1014"/>
      <c r="F24" s="1030" t="str">
        <f>"2." &amp;mergeValue(A24)</f>
        <v>2.3</v>
      </c>
      <c r="G24" s="816" t="s">
        <v>493</v>
      </c>
      <c r="H24" s="1110" t="str">
        <f>IF('Перечень тарифов'!R28="","наименование отсутствует","" &amp; 'Перечень тарифов'!R28 &amp; "")</f>
        <v>С наружной сетью горячего водоснабжения, с изолированными стояками, без полотенцесушителей</v>
      </c>
      <c r="I24" s="817" t="s">
        <v>589</v>
      </c>
      <c r="J24" s="616"/>
      <c r="K24" s="1014"/>
      <c r="L24" s="1014"/>
      <c r="M24" s="1014"/>
      <c r="N24" s="1014"/>
      <c r="O24" s="1014"/>
      <c r="P24" s="1014"/>
      <c r="Q24" s="1014"/>
      <c r="R24" s="1014"/>
      <c r="S24" s="1014"/>
      <c r="T24" s="1014"/>
    </row>
    <row r="25" spans="1:20" s="1008" customFormat="1" ht="56.25">
      <c r="A25" s="1208"/>
      <c r="B25" s="1014"/>
      <c r="C25" s="1014"/>
      <c r="D25" s="1014"/>
      <c r="F25" s="1030" t="str">
        <f>"3." &amp;mergeValue(A25)</f>
        <v>3.3</v>
      </c>
      <c r="G25" s="816" t="s">
        <v>494</v>
      </c>
      <c r="H2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5" s="817" t="s">
        <v>587</v>
      </c>
      <c r="J25" s="616"/>
      <c r="K25" s="1014"/>
      <c r="L25" s="1014"/>
      <c r="M25" s="1014"/>
      <c r="N25" s="1014"/>
      <c r="O25" s="1014"/>
      <c r="P25" s="1014"/>
      <c r="Q25" s="1014"/>
      <c r="R25" s="1014"/>
      <c r="S25" s="1014"/>
      <c r="T25" s="1014"/>
    </row>
    <row r="26" spans="1:20" s="1008" customFormat="1" ht="22.5">
      <c r="A26" s="1208"/>
      <c r="B26" s="1014"/>
      <c r="C26" s="1014"/>
      <c r="D26" s="1014"/>
      <c r="F26" s="1030" t="str">
        <f>"4."&amp;mergeValue(A26)</f>
        <v>4.3</v>
      </c>
      <c r="G26" s="816" t="s">
        <v>495</v>
      </c>
      <c r="H26" s="1120" t="s">
        <v>457</v>
      </c>
      <c r="I26" s="817"/>
      <c r="J26" s="616"/>
      <c r="K26" s="1014"/>
      <c r="L26" s="1014"/>
      <c r="M26" s="1014"/>
      <c r="N26" s="1014"/>
      <c r="O26" s="1014"/>
      <c r="P26" s="1014"/>
      <c r="Q26" s="1014"/>
      <c r="R26" s="1014"/>
      <c r="S26" s="1014"/>
      <c r="T26" s="1014"/>
    </row>
    <row r="27" spans="1:20" s="1008" customFormat="1" ht="18.75">
      <c r="A27" s="1208"/>
      <c r="B27" s="1208">
        <v>1</v>
      </c>
      <c r="C27" s="1105"/>
      <c r="D27" s="1105"/>
      <c r="F27" s="1030" t="str">
        <f>"4."&amp;mergeValue(A27) &amp;"."&amp;mergeValue(B27)</f>
        <v>4.3.1</v>
      </c>
      <c r="G27" s="831" t="s">
        <v>591</v>
      </c>
      <c r="H27" s="1110" t="str">
        <f>IF(region_name="","",region_name)</f>
        <v>Ленинградская область</v>
      </c>
      <c r="I27" s="817" t="s">
        <v>498</v>
      </c>
      <c r="J27" s="616"/>
      <c r="K27" s="1014"/>
      <c r="L27" s="1014"/>
      <c r="M27" s="1014"/>
      <c r="N27" s="1014"/>
      <c r="O27" s="1014"/>
      <c r="P27" s="1014"/>
      <c r="Q27" s="1014"/>
      <c r="R27" s="1014"/>
      <c r="S27" s="1014"/>
      <c r="T27" s="1014"/>
    </row>
    <row r="28" spans="1:20" s="1008" customFormat="1" ht="22.5">
      <c r="A28" s="1208"/>
      <c r="B28" s="1208"/>
      <c r="C28" s="1208">
        <v>1</v>
      </c>
      <c r="D28" s="1105"/>
      <c r="F28" s="1030" t="str">
        <f>"4."&amp;mergeValue(A28) &amp;"."&amp;mergeValue(B28)&amp;"."&amp;mergeValue(C28)</f>
        <v>4.3.1.1</v>
      </c>
      <c r="G28" s="818" t="s">
        <v>496</v>
      </c>
      <c r="H28" s="1110" t="str">
        <f>IF(Территории!H13="","","" &amp; Территории!H13 &amp; "")</f>
        <v>Гатчинский муниципальный район</v>
      </c>
      <c r="I28" s="817" t="s">
        <v>499</v>
      </c>
      <c r="J28" s="616"/>
      <c r="K28" s="1014"/>
      <c r="L28" s="1014"/>
      <c r="M28" s="1014"/>
      <c r="N28" s="1014"/>
      <c r="O28" s="1014"/>
      <c r="P28" s="1014"/>
      <c r="Q28" s="1014"/>
      <c r="R28" s="1014"/>
      <c r="S28" s="1014"/>
      <c r="T28" s="1014"/>
    </row>
    <row r="29" spans="1:20" s="1008" customFormat="1" ht="18.75">
      <c r="A29" s="1208"/>
      <c r="B29" s="1208"/>
      <c r="C29" s="1208"/>
      <c r="D29" s="1105">
        <v>1</v>
      </c>
      <c r="F29" s="1030" t="str">
        <f>"4."&amp;mergeValue(A29) &amp;"."&amp;mergeValue(B29)&amp;"."&amp;mergeValue(C29)&amp;"."&amp;mergeValue(D29)</f>
        <v>4.3.1.1.1</v>
      </c>
      <c r="G29" s="819" t="s">
        <v>497</v>
      </c>
      <c r="H29" s="1110" t="str">
        <f>IF(Территории!R14="","","" &amp; Территории!R14 &amp; "")</f>
        <v>Вырицкое (41618154)</v>
      </c>
      <c r="I29" s="1209" t="s">
        <v>590</v>
      </c>
      <c r="J29" s="616"/>
      <c r="K29" s="1014"/>
      <c r="L29" s="1014"/>
      <c r="M29" s="1014"/>
      <c r="N29" s="1014"/>
      <c r="O29" s="1014"/>
      <c r="P29" s="1014"/>
      <c r="Q29" s="1014"/>
      <c r="R29" s="1014"/>
      <c r="S29" s="1014"/>
      <c r="T29" s="1014"/>
    </row>
    <row r="30" spans="1:20" s="1008" customFormat="1" ht="18.75">
      <c r="A30" s="1208"/>
      <c r="B30" s="1208"/>
      <c r="C30" s="1208"/>
      <c r="D30" s="1105">
        <v>2</v>
      </c>
      <c r="F30" s="1030" t="str">
        <f>"4."&amp;mergeValue(A30) &amp;"."&amp;mergeValue(B30)&amp;"."&amp;mergeValue(C30)&amp;"."&amp;mergeValue(D30)</f>
        <v>4.3.1.1.2</v>
      </c>
      <c r="G30" s="819" t="s">
        <v>497</v>
      </c>
      <c r="H30" s="1110" t="str">
        <f>IF(Территории!R15="","","" &amp; Территории!R15 &amp; "")</f>
        <v>Большеколпанское (41618408)</v>
      </c>
      <c r="I30" s="1209"/>
      <c r="J30" s="616"/>
      <c r="K30" s="1014"/>
      <c r="L30" s="1014"/>
      <c r="M30" s="1014"/>
      <c r="N30" s="1014"/>
      <c r="O30" s="1014"/>
      <c r="P30" s="1014"/>
      <c r="Q30" s="1014"/>
      <c r="R30" s="1014"/>
      <c r="S30" s="1014"/>
      <c r="T30" s="1014"/>
    </row>
    <row r="31" spans="1:20" s="1008" customFormat="1" ht="18.75">
      <c r="A31" s="1208"/>
      <c r="B31" s="1208"/>
      <c r="C31" s="1208"/>
      <c r="D31" s="1105">
        <v>3</v>
      </c>
      <c r="F31" s="1030" t="str">
        <f>"4."&amp;mergeValue(A31) &amp;"."&amp;mergeValue(B31)&amp;"."&amp;mergeValue(C31)&amp;"."&amp;mergeValue(D31)</f>
        <v>4.3.1.1.3</v>
      </c>
      <c r="G31" s="819" t="s">
        <v>497</v>
      </c>
      <c r="H31" s="1110" t="str">
        <f>IF(Территории!R16="","","" &amp; Территории!R16 &amp; "")</f>
        <v>Пудомягское (41618404)</v>
      </c>
      <c r="I31" s="1209"/>
      <c r="J31" s="616"/>
      <c r="K31" s="1014"/>
      <c r="L31" s="1014"/>
      <c r="M31" s="1014"/>
      <c r="N31" s="1014"/>
      <c r="O31" s="1014"/>
      <c r="P31" s="1014"/>
      <c r="Q31" s="1014"/>
      <c r="R31" s="1014"/>
      <c r="S31" s="1014"/>
      <c r="T31" s="1014"/>
    </row>
    <row r="32" spans="1:20" s="1008" customFormat="1" ht="45">
      <c r="A32" s="1208">
        <v>4</v>
      </c>
      <c r="B32" s="1014"/>
      <c r="C32" s="1014"/>
      <c r="D32" s="1014"/>
      <c r="F32" s="1030" t="str">
        <f>"2." &amp;mergeValue(A32)</f>
        <v>2.4</v>
      </c>
      <c r="G32" s="816" t="s">
        <v>493</v>
      </c>
      <c r="H32" s="1110" t="str">
        <f>IF('Перечень тарифов'!R30="","наименование отсутствует","" &amp; 'Перечень тарифов'!R30 &amp; "")</f>
        <v>С наружной сетью горячего водоснабжения, с неизолированными стояками, с полотенцесушителями</v>
      </c>
      <c r="I32" s="817" t="s">
        <v>589</v>
      </c>
      <c r="J32" s="616"/>
      <c r="K32" s="1014"/>
      <c r="L32" s="1014"/>
      <c r="M32" s="1014"/>
      <c r="N32" s="1014"/>
      <c r="O32" s="1014"/>
      <c r="P32" s="1014"/>
      <c r="Q32" s="1014"/>
      <c r="R32" s="1014"/>
      <c r="S32" s="1014"/>
      <c r="T32" s="1014"/>
    </row>
    <row r="33" spans="1:20" s="1008" customFormat="1" ht="56.25">
      <c r="A33" s="1208"/>
      <c r="B33" s="1014"/>
      <c r="C33" s="1014"/>
      <c r="D33" s="1014"/>
      <c r="F33" s="1030" t="str">
        <f>"3." &amp;mergeValue(A33)</f>
        <v>3.4</v>
      </c>
      <c r="G33" s="816" t="s">
        <v>494</v>
      </c>
      <c r="H33"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3" s="817" t="s">
        <v>587</v>
      </c>
      <c r="J33" s="616"/>
      <c r="K33" s="1014"/>
      <c r="L33" s="1014"/>
      <c r="M33" s="1014"/>
      <c r="N33" s="1014"/>
      <c r="O33" s="1014"/>
      <c r="P33" s="1014"/>
      <c r="Q33" s="1014"/>
      <c r="R33" s="1014"/>
      <c r="S33" s="1014"/>
      <c r="T33" s="1014"/>
    </row>
    <row r="34" spans="1:20" s="1008" customFormat="1" ht="22.5">
      <c r="A34" s="1208"/>
      <c r="B34" s="1014"/>
      <c r="C34" s="1014"/>
      <c r="D34" s="1014"/>
      <c r="F34" s="1030" t="str">
        <f>"4."&amp;mergeValue(A34)</f>
        <v>4.4</v>
      </c>
      <c r="G34" s="816" t="s">
        <v>495</v>
      </c>
      <c r="H34" s="1120" t="s">
        <v>457</v>
      </c>
      <c r="I34" s="817"/>
      <c r="J34" s="616"/>
      <c r="K34" s="1014"/>
      <c r="L34" s="1014"/>
      <c r="M34" s="1014"/>
      <c r="N34" s="1014"/>
      <c r="O34" s="1014"/>
      <c r="P34" s="1014"/>
      <c r="Q34" s="1014"/>
      <c r="R34" s="1014"/>
      <c r="S34" s="1014"/>
      <c r="T34" s="1014"/>
    </row>
    <row r="35" spans="1:20" s="1008" customFormat="1" ht="18.75">
      <c r="A35" s="1208"/>
      <c r="B35" s="1208">
        <v>1</v>
      </c>
      <c r="C35" s="1105"/>
      <c r="D35" s="1105"/>
      <c r="F35" s="1030" t="str">
        <f>"4."&amp;mergeValue(A35) &amp;"."&amp;mergeValue(B35)</f>
        <v>4.4.1</v>
      </c>
      <c r="G35" s="831" t="s">
        <v>591</v>
      </c>
      <c r="H35" s="1110" t="str">
        <f>IF(region_name="","",region_name)</f>
        <v>Ленинградская область</v>
      </c>
      <c r="I35" s="817" t="s">
        <v>498</v>
      </c>
      <c r="J35" s="616"/>
      <c r="K35" s="1014"/>
      <c r="L35" s="1014"/>
      <c r="M35" s="1014"/>
      <c r="N35" s="1014"/>
      <c r="O35" s="1014"/>
      <c r="P35" s="1014"/>
      <c r="Q35" s="1014"/>
      <c r="R35" s="1014"/>
      <c r="S35" s="1014"/>
      <c r="T35" s="1014"/>
    </row>
    <row r="36" spans="1:20" s="1008" customFormat="1" ht="22.5">
      <c r="A36" s="1208"/>
      <c r="B36" s="1208"/>
      <c r="C36" s="1208">
        <v>1</v>
      </c>
      <c r="D36" s="1105"/>
      <c r="F36" s="1030" t="str">
        <f>"4."&amp;mergeValue(A36) &amp;"."&amp;mergeValue(B36)&amp;"."&amp;mergeValue(C36)</f>
        <v>4.4.1.1</v>
      </c>
      <c r="G36" s="818" t="s">
        <v>496</v>
      </c>
      <c r="H36" s="1110" t="str">
        <f>IF(Территории!H13="","","" &amp; Территории!H13 &amp; "")</f>
        <v>Гатчинский муниципальный район</v>
      </c>
      <c r="I36" s="817" t="s">
        <v>499</v>
      </c>
      <c r="J36" s="616"/>
      <c r="K36" s="1014"/>
      <c r="L36" s="1014"/>
      <c r="M36" s="1014"/>
      <c r="N36" s="1014"/>
      <c r="O36" s="1014"/>
      <c r="P36" s="1014"/>
      <c r="Q36" s="1014"/>
      <c r="R36" s="1014"/>
      <c r="S36" s="1014"/>
      <c r="T36" s="1014"/>
    </row>
    <row r="37" spans="1:20" s="1008" customFormat="1" ht="18.75">
      <c r="A37" s="1208"/>
      <c r="B37" s="1208"/>
      <c r="C37" s="1208"/>
      <c r="D37" s="1105">
        <v>1</v>
      </c>
      <c r="F37" s="1030" t="str">
        <f>"4."&amp;mergeValue(A37) &amp;"."&amp;mergeValue(B37)&amp;"."&amp;mergeValue(C37)&amp;"."&amp;mergeValue(D37)</f>
        <v>4.4.1.1.1</v>
      </c>
      <c r="G37" s="819" t="s">
        <v>497</v>
      </c>
      <c r="H37" s="1110" t="str">
        <f>IF(Территории!R14="","","" &amp; Территории!R14 &amp; "")</f>
        <v>Вырицкое (41618154)</v>
      </c>
      <c r="I37" s="1209" t="s">
        <v>590</v>
      </c>
      <c r="J37" s="616"/>
      <c r="K37" s="1014"/>
      <c r="L37" s="1014"/>
      <c r="M37" s="1014"/>
      <c r="N37" s="1014"/>
      <c r="O37" s="1014"/>
      <c r="P37" s="1014"/>
      <c r="Q37" s="1014"/>
      <c r="R37" s="1014"/>
      <c r="S37" s="1014"/>
      <c r="T37" s="1014"/>
    </row>
    <row r="38" spans="1:20" s="1008" customFormat="1" ht="18.75">
      <c r="A38" s="1208"/>
      <c r="B38" s="1208"/>
      <c r="C38" s="1208"/>
      <c r="D38" s="1105">
        <v>2</v>
      </c>
      <c r="F38" s="1030" t="str">
        <f>"4."&amp;mergeValue(A38) &amp;"."&amp;mergeValue(B38)&amp;"."&amp;mergeValue(C38)&amp;"."&amp;mergeValue(D38)</f>
        <v>4.4.1.1.2</v>
      </c>
      <c r="G38" s="819" t="s">
        <v>497</v>
      </c>
      <c r="H38" s="1110" t="str">
        <f>IF(Территории!R15="","","" &amp; Территории!R15 &amp; "")</f>
        <v>Большеколпанское (41618408)</v>
      </c>
      <c r="I38" s="1209"/>
      <c r="J38" s="616"/>
      <c r="K38" s="1014"/>
      <c r="L38" s="1014"/>
      <c r="M38" s="1014"/>
      <c r="N38" s="1014"/>
      <c r="O38" s="1014"/>
      <c r="P38" s="1014"/>
      <c r="Q38" s="1014"/>
      <c r="R38" s="1014"/>
      <c r="S38" s="1014"/>
      <c r="T38" s="1014"/>
    </row>
    <row r="39" spans="1:20" s="1008" customFormat="1" ht="18.75">
      <c r="A39" s="1208"/>
      <c r="B39" s="1208"/>
      <c r="C39" s="1208"/>
      <c r="D39" s="1105">
        <v>3</v>
      </c>
      <c r="F39" s="1030" t="str">
        <f>"4."&amp;mergeValue(A39) &amp;"."&amp;mergeValue(B39)&amp;"."&amp;mergeValue(C39)&amp;"."&amp;mergeValue(D39)</f>
        <v>4.4.1.1.3</v>
      </c>
      <c r="G39" s="819" t="s">
        <v>497</v>
      </c>
      <c r="H39" s="1110" t="str">
        <f>IF(Территории!R16="","","" &amp; Территории!R16 &amp; "")</f>
        <v>Пудомягское (41618404)</v>
      </c>
      <c r="I39" s="1209"/>
      <c r="J39" s="616"/>
      <c r="K39" s="1014"/>
      <c r="L39" s="1014"/>
      <c r="M39" s="1014"/>
      <c r="N39" s="1014"/>
      <c r="O39" s="1014"/>
      <c r="P39" s="1014"/>
      <c r="Q39" s="1014"/>
      <c r="R39" s="1014"/>
      <c r="S39" s="1014"/>
      <c r="T39" s="1014"/>
    </row>
    <row r="40" spans="1:20" s="1008" customFormat="1" ht="45">
      <c r="A40" s="1208">
        <v>5</v>
      </c>
      <c r="B40" s="1014"/>
      <c r="C40" s="1014"/>
      <c r="D40" s="1014"/>
      <c r="F40" s="1030" t="str">
        <f>"2." &amp;mergeValue(A40)</f>
        <v>2.5</v>
      </c>
      <c r="G40" s="816" t="s">
        <v>493</v>
      </c>
      <c r="H40" s="1110" t="str">
        <f>IF('Перечень тарифов'!R32="","наименование отсутствует","" &amp; 'Перечень тарифов'!R32 &amp; "")</f>
        <v>С наружной сетью горячего водоснабжения, с неизолированными стояками, без полотенцесушителей</v>
      </c>
      <c r="I40" s="817" t="s">
        <v>589</v>
      </c>
      <c r="J40" s="616"/>
      <c r="K40" s="1014"/>
      <c r="L40" s="1014"/>
      <c r="M40" s="1014"/>
      <c r="N40" s="1014"/>
      <c r="O40" s="1014"/>
      <c r="P40" s="1014"/>
      <c r="Q40" s="1014"/>
      <c r="R40" s="1014"/>
      <c r="S40" s="1014"/>
      <c r="T40" s="1014"/>
    </row>
    <row r="41" spans="1:20" s="1008" customFormat="1" ht="56.25">
      <c r="A41" s="1208"/>
      <c r="B41" s="1014"/>
      <c r="C41" s="1014"/>
      <c r="D41" s="1014"/>
      <c r="F41" s="1030" t="str">
        <f>"3." &amp;mergeValue(A41)</f>
        <v>3.5</v>
      </c>
      <c r="G41" s="816" t="s">
        <v>494</v>
      </c>
      <c r="H41"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1" s="817" t="s">
        <v>587</v>
      </c>
      <c r="J41" s="616"/>
      <c r="K41" s="1014"/>
      <c r="L41" s="1014"/>
      <c r="M41" s="1014"/>
      <c r="N41" s="1014"/>
      <c r="O41" s="1014"/>
      <c r="P41" s="1014"/>
      <c r="Q41" s="1014"/>
      <c r="R41" s="1014"/>
      <c r="S41" s="1014"/>
      <c r="T41" s="1014"/>
    </row>
    <row r="42" spans="1:20" s="1008" customFormat="1" ht="22.5">
      <c r="A42" s="1208"/>
      <c r="B42" s="1014"/>
      <c r="C42" s="1014"/>
      <c r="D42" s="1014"/>
      <c r="F42" s="1030" t="str">
        <f>"4."&amp;mergeValue(A42)</f>
        <v>4.5</v>
      </c>
      <c r="G42" s="816" t="s">
        <v>495</v>
      </c>
      <c r="H42" s="1120" t="s">
        <v>457</v>
      </c>
      <c r="I42" s="817"/>
      <c r="J42" s="616"/>
      <c r="K42" s="1014"/>
      <c r="L42" s="1014"/>
      <c r="M42" s="1014"/>
      <c r="N42" s="1014"/>
      <c r="O42" s="1014"/>
      <c r="P42" s="1014"/>
      <c r="Q42" s="1014"/>
      <c r="R42" s="1014"/>
      <c r="S42" s="1014"/>
      <c r="T42" s="1014"/>
    </row>
    <row r="43" spans="1:20" s="1008" customFormat="1" ht="18.75">
      <c r="A43" s="1208"/>
      <c r="B43" s="1208">
        <v>1</v>
      </c>
      <c r="C43" s="1105"/>
      <c r="D43" s="1105"/>
      <c r="F43" s="1030" t="str">
        <f>"4."&amp;mergeValue(A43) &amp;"."&amp;mergeValue(B43)</f>
        <v>4.5.1</v>
      </c>
      <c r="G43" s="831" t="s">
        <v>591</v>
      </c>
      <c r="H43" s="1110" t="str">
        <f>IF(region_name="","",region_name)</f>
        <v>Ленинградская область</v>
      </c>
      <c r="I43" s="817" t="s">
        <v>498</v>
      </c>
      <c r="J43" s="616"/>
      <c r="K43" s="1014"/>
      <c r="L43" s="1014"/>
      <c r="M43" s="1014"/>
      <c r="N43" s="1014"/>
      <c r="O43" s="1014"/>
      <c r="P43" s="1014"/>
      <c r="Q43" s="1014"/>
      <c r="R43" s="1014"/>
      <c r="S43" s="1014"/>
      <c r="T43" s="1014"/>
    </row>
    <row r="44" spans="1:20" s="1008" customFormat="1" ht="22.5">
      <c r="A44" s="1208"/>
      <c r="B44" s="1208"/>
      <c r="C44" s="1208">
        <v>1</v>
      </c>
      <c r="D44" s="1105"/>
      <c r="F44" s="1030" t="str">
        <f>"4."&amp;mergeValue(A44) &amp;"."&amp;mergeValue(B44)&amp;"."&amp;mergeValue(C44)</f>
        <v>4.5.1.1</v>
      </c>
      <c r="G44" s="818" t="s">
        <v>496</v>
      </c>
      <c r="H44" s="1110" t="str">
        <f>IF(Территории!H13="","","" &amp; Территории!H13 &amp; "")</f>
        <v>Гатчинский муниципальный район</v>
      </c>
      <c r="I44" s="817" t="s">
        <v>499</v>
      </c>
      <c r="J44" s="616"/>
      <c r="K44" s="1014"/>
      <c r="L44" s="1014"/>
      <c r="M44" s="1014"/>
      <c r="N44" s="1014"/>
      <c r="O44" s="1014"/>
      <c r="P44" s="1014"/>
      <c r="Q44" s="1014"/>
      <c r="R44" s="1014"/>
      <c r="S44" s="1014"/>
      <c r="T44" s="1014"/>
    </row>
    <row r="45" spans="1:20" s="1008" customFormat="1" ht="18.75">
      <c r="A45" s="1208"/>
      <c r="B45" s="1208"/>
      <c r="C45" s="1208"/>
      <c r="D45" s="1105">
        <v>1</v>
      </c>
      <c r="F45" s="1030" t="str">
        <f>"4."&amp;mergeValue(A45) &amp;"."&amp;mergeValue(B45)&amp;"."&amp;mergeValue(C45)&amp;"."&amp;mergeValue(D45)</f>
        <v>4.5.1.1.1</v>
      </c>
      <c r="G45" s="819" t="s">
        <v>497</v>
      </c>
      <c r="H45" s="1110" t="str">
        <f>IF(Территории!R14="","","" &amp; Территории!R14 &amp; "")</f>
        <v>Вырицкое (41618154)</v>
      </c>
      <c r="I45" s="1209" t="s">
        <v>590</v>
      </c>
      <c r="J45" s="616"/>
      <c r="K45" s="1014"/>
      <c r="L45" s="1014"/>
      <c r="M45" s="1014"/>
      <c r="N45" s="1014"/>
      <c r="O45" s="1014"/>
      <c r="P45" s="1014"/>
      <c r="Q45" s="1014"/>
      <c r="R45" s="1014"/>
      <c r="S45" s="1014"/>
      <c r="T45" s="1014"/>
    </row>
    <row r="46" spans="1:20" s="1008" customFormat="1" ht="18.75">
      <c r="A46" s="1208"/>
      <c r="B46" s="1208"/>
      <c r="C46" s="1208"/>
      <c r="D46" s="1105">
        <v>2</v>
      </c>
      <c r="F46" s="1030" t="str">
        <f>"4."&amp;mergeValue(A46) &amp;"."&amp;mergeValue(B46)&amp;"."&amp;mergeValue(C46)&amp;"."&amp;mergeValue(D46)</f>
        <v>4.5.1.1.2</v>
      </c>
      <c r="G46" s="819" t="s">
        <v>497</v>
      </c>
      <c r="H46" s="1110" t="str">
        <f>IF(Территории!R15="","","" &amp; Территории!R15 &amp; "")</f>
        <v>Большеколпанское (41618408)</v>
      </c>
      <c r="I46" s="1209"/>
      <c r="J46" s="616"/>
      <c r="K46" s="1014"/>
      <c r="L46" s="1014"/>
      <c r="M46" s="1014"/>
      <c r="N46" s="1014"/>
      <c r="O46" s="1014"/>
      <c r="P46" s="1014"/>
      <c r="Q46" s="1014"/>
      <c r="R46" s="1014"/>
      <c r="S46" s="1014"/>
      <c r="T46" s="1014"/>
    </row>
    <row r="47" spans="1:20" s="1008" customFormat="1" ht="18.75">
      <c r="A47" s="1208"/>
      <c r="B47" s="1208"/>
      <c r="C47" s="1208"/>
      <c r="D47" s="1105">
        <v>3</v>
      </c>
      <c r="F47" s="1030" t="str">
        <f>"4."&amp;mergeValue(A47) &amp;"."&amp;mergeValue(B47)&amp;"."&amp;mergeValue(C47)&amp;"."&amp;mergeValue(D47)</f>
        <v>4.5.1.1.3</v>
      </c>
      <c r="G47" s="819" t="s">
        <v>497</v>
      </c>
      <c r="H47" s="1110" t="str">
        <f>IF(Территории!R16="","","" &amp; Территории!R16 &amp; "")</f>
        <v>Пудомягское (41618404)</v>
      </c>
      <c r="I47" s="1209"/>
      <c r="J47" s="616"/>
      <c r="K47" s="1014"/>
      <c r="L47" s="1014"/>
      <c r="M47" s="1014"/>
      <c r="N47" s="1014"/>
      <c r="O47" s="1014"/>
      <c r="P47" s="1014"/>
      <c r="Q47" s="1014"/>
      <c r="R47" s="1014"/>
      <c r="S47" s="1014"/>
      <c r="T47" s="1014"/>
    </row>
    <row r="48" spans="1:20" s="1008" customFormat="1" ht="45">
      <c r="A48" s="1208">
        <v>6</v>
      </c>
      <c r="B48" s="1014"/>
      <c r="C48" s="1014"/>
      <c r="D48" s="1014"/>
      <c r="F48" s="1030" t="str">
        <f>"2." &amp;mergeValue(A48)</f>
        <v>2.6</v>
      </c>
      <c r="G48" s="816" t="s">
        <v>493</v>
      </c>
      <c r="H48" s="1110" t="str">
        <f>IF('Перечень тарифов'!R34="","наименование отсутствует","" &amp; 'Перечень тарифов'!R34 &amp; "")</f>
        <v>Без наружной сети горячего водоснабжения, с изолированными стояками, с полотенцесушителями</v>
      </c>
      <c r="I48" s="817" t="s">
        <v>589</v>
      </c>
      <c r="J48" s="616"/>
      <c r="K48" s="1014"/>
      <c r="L48" s="1014"/>
      <c r="M48" s="1014"/>
      <c r="N48" s="1014"/>
      <c r="O48" s="1014"/>
      <c r="P48" s="1014"/>
      <c r="Q48" s="1014"/>
      <c r="R48" s="1014"/>
      <c r="S48" s="1014"/>
      <c r="T48" s="1014"/>
    </row>
    <row r="49" spans="1:20" s="1008" customFormat="1" ht="56.25">
      <c r="A49" s="1208"/>
      <c r="B49" s="1014"/>
      <c r="C49" s="1014"/>
      <c r="D49" s="1014"/>
      <c r="F49" s="1030" t="str">
        <f>"3." &amp;mergeValue(A49)</f>
        <v>3.6</v>
      </c>
      <c r="G49" s="816" t="s">
        <v>494</v>
      </c>
      <c r="H49"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9" s="817" t="s">
        <v>587</v>
      </c>
      <c r="J49" s="616"/>
      <c r="K49" s="1014"/>
      <c r="L49" s="1014"/>
      <c r="M49" s="1014"/>
      <c r="N49" s="1014"/>
      <c r="O49" s="1014"/>
      <c r="P49" s="1014"/>
      <c r="Q49" s="1014"/>
      <c r="R49" s="1014"/>
      <c r="S49" s="1014"/>
      <c r="T49" s="1014"/>
    </row>
    <row r="50" spans="1:20" s="1008" customFormat="1" ht="22.5">
      <c r="A50" s="1208"/>
      <c r="B50" s="1014"/>
      <c r="C50" s="1014"/>
      <c r="D50" s="1014"/>
      <c r="F50" s="1030" t="str">
        <f>"4."&amp;mergeValue(A50)</f>
        <v>4.6</v>
      </c>
      <c r="G50" s="816" t="s">
        <v>495</v>
      </c>
      <c r="H50" s="1120" t="s">
        <v>457</v>
      </c>
      <c r="I50" s="817"/>
      <c r="J50" s="616"/>
      <c r="K50" s="1014"/>
      <c r="L50" s="1014"/>
      <c r="M50" s="1014"/>
      <c r="N50" s="1014"/>
      <c r="O50" s="1014"/>
      <c r="P50" s="1014"/>
      <c r="Q50" s="1014"/>
      <c r="R50" s="1014"/>
      <c r="S50" s="1014"/>
      <c r="T50" s="1014"/>
    </row>
    <row r="51" spans="1:20" s="1008" customFormat="1" ht="18.75">
      <c r="A51" s="1208"/>
      <c r="B51" s="1208">
        <v>1</v>
      </c>
      <c r="C51" s="1105"/>
      <c r="D51" s="1105"/>
      <c r="F51" s="1030" t="str">
        <f>"4."&amp;mergeValue(A51) &amp;"."&amp;mergeValue(B51)</f>
        <v>4.6.1</v>
      </c>
      <c r="G51" s="831" t="s">
        <v>591</v>
      </c>
      <c r="H51" s="1110" t="str">
        <f>IF(region_name="","",region_name)</f>
        <v>Ленинградская область</v>
      </c>
      <c r="I51" s="817" t="s">
        <v>498</v>
      </c>
      <c r="J51" s="616"/>
      <c r="K51" s="1014"/>
      <c r="L51" s="1014"/>
      <c r="M51" s="1014"/>
      <c r="N51" s="1014"/>
      <c r="O51" s="1014"/>
      <c r="P51" s="1014"/>
      <c r="Q51" s="1014"/>
      <c r="R51" s="1014"/>
      <c r="S51" s="1014"/>
      <c r="T51" s="1014"/>
    </row>
    <row r="52" spans="1:20" s="1008" customFormat="1" ht="22.5">
      <c r="A52" s="1208"/>
      <c r="B52" s="1208"/>
      <c r="C52" s="1208">
        <v>1</v>
      </c>
      <c r="D52" s="1105"/>
      <c r="F52" s="1030" t="str">
        <f>"4."&amp;mergeValue(A52) &amp;"."&amp;mergeValue(B52)&amp;"."&amp;mergeValue(C52)</f>
        <v>4.6.1.1</v>
      </c>
      <c r="G52" s="818" t="s">
        <v>496</v>
      </c>
      <c r="H52" s="1110" t="str">
        <f>IF(Территории!H13="","","" &amp; Территории!H13 &amp; "")</f>
        <v>Гатчинский муниципальный район</v>
      </c>
      <c r="I52" s="817" t="s">
        <v>499</v>
      </c>
      <c r="J52" s="616"/>
      <c r="K52" s="1014"/>
      <c r="L52" s="1014"/>
      <c r="M52" s="1014"/>
      <c r="N52" s="1014"/>
      <c r="O52" s="1014"/>
      <c r="P52" s="1014"/>
      <c r="Q52" s="1014"/>
      <c r="R52" s="1014"/>
      <c r="S52" s="1014"/>
      <c r="T52" s="1014"/>
    </row>
    <row r="53" spans="1:20" s="1008" customFormat="1" ht="18.75">
      <c r="A53" s="1208"/>
      <c r="B53" s="1208"/>
      <c r="C53" s="1208"/>
      <c r="D53" s="1105">
        <v>1</v>
      </c>
      <c r="F53" s="1030" t="str">
        <f>"4."&amp;mergeValue(A53) &amp;"."&amp;mergeValue(B53)&amp;"."&amp;mergeValue(C53)&amp;"."&amp;mergeValue(D53)</f>
        <v>4.6.1.1.1</v>
      </c>
      <c r="G53" s="819" t="s">
        <v>497</v>
      </c>
      <c r="H53" s="1110" t="str">
        <f>IF(Территории!R14="","","" &amp; Территории!R14 &amp; "")</f>
        <v>Вырицкое (41618154)</v>
      </c>
      <c r="I53" s="1209" t="s">
        <v>590</v>
      </c>
      <c r="J53" s="616"/>
      <c r="K53" s="1014"/>
      <c r="L53" s="1014"/>
      <c r="M53" s="1014"/>
      <c r="N53" s="1014"/>
      <c r="O53" s="1014"/>
      <c r="P53" s="1014"/>
      <c r="Q53" s="1014"/>
      <c r="R53" s="1014"/>
      <c r="S53" s="1014"/>
      <c r="T53" s="1014"/>
    </row>
    <row r="54" spans="1:20" s="1008" customFormat="1" ht="18.75">
      <c r="A54" s="1208"/>
      <c r="B54" s="1208"/>
      <c r="C54" s="1208"/>
      <c r="D54" s="1105">
        <v>2</v>
      </c>
      <c r="F54" s="1030" t="str">
        <f>"4."&amp;mergeValue(A54) &amp;"."&amp;mergeValue(B54)&amp;"."&amp;mergeValue(C54)&amp;"."&amp;mergeValue(D54)</f>
        <v>4.6.1.1.2</v>
      </c>
      <c r="G54" s="819" t="s">
        <v>497</v>
      </c>
      <c r="H54" s="1110" t="str">
        <f>IF(Территории!R15="","","" &amp; Территории!R15 &amp; "")</f>
        <v>Большеколпанское (41618408)</v>
      </c>
      <c r="I54" s="1209"/>
      <c r="J54" s="616"/>
      <c r="K54" s="1014"/>
      <c r="L54" s="1014"/>
      <c r="M54" s="1014"/>
      <c r="N54" s="1014"/>
      <c r="O54" s="1014"/>
      <c r="P54" s="1014"/>
      <c r="Q54" s="1014"/>
      <c r="R54" s="1014"/>
      <c r="S54" s="1014"/>
      <c r="T54" s="1014"/>
    </row>
    <row r="55" spans="1:20" s="1008" customFormat="1" ht="18.75">
      <c r="A55" s="1208"/>
      <c r="B55" s="1208"/>
      <c r="C55" s="1208"/>
      <c r="D55" s="1105">
        <v>3</v>
      </c>
      <c r="F55" s="1030" t="str">
        <f>"4."&amp;mergeValue(A55) &amp;"."&amp;mergeValue(B55)&amp;"."&amp;mergeValue(C55)&amp;"."&amp;mergeValue(D55)</f>
        <v>4.6.1.1.3</v>
      </c>
      <c r="G55" s="819" t="s">
        <v>497</v>
      </c>
      <c r="H55" s="1110" t="str">
        <f>IF(Территории!R16="","","" &amp; Территории!R16 &amp; "")</f>
        <v>Пудомягское (41618404)</v>
      </c>
      <c r="I55" s="1209"/>
      <c r="J55" s="616"/>
      <c r="K55" s="1014"/>
      <c r="L55" s="1014"/>
      <c r="M55" s="1014"/>
      <c r="N55" s="1014"/>
      <c r="O55" s="1014"/>
      <c r="P55" s="1014"/>
      <c r="Q55" s="1014"/>
      <c r="R55" s="1014"/>
      <c r="S55" s="1014"/>
      <c r="T55" s="1014"/>
    </row>
    <row r="56" spans="1:20" s="1008" customFormat="1" ht="45">
      <c r="A56" s="1208">
        <v>7</v>
      </c>
      <c r="B56" s="1014"/>
      <c r="C56" s="1014"/>
      <c r="D56" s="1014"/>
      <c r="F56" s="1030" t="str">
        <f>"2." &amp;mergeValue(A56)</f>
        <v>2.7</v>
      </c>
      <c r="G56" s="816" t="s">
        <v>493</v>
      </c>
      <c r="H56" s="1110" t="str">
        <f>IF('Перечень тарифов'!R36="","наименование отсутствует","" &amp; 'Перечень тарифов'!R36 &amp; "")</f>
        <v>Без наружной сети горячего водоснабжения, с изолированными стояками, без полотенцесушителей</v>
      </c>
      <c r="I56" s="817" t="s">
        <v>589</v>
      </c>
      <c r="J56" s="616"/>
      <c r="K56" s="1014"/>
      <c r="L56" s="1014"/>
      <c r="M56" s="1014"/>
      <c r="N56" s="1014"/>
      <c r="O56" s="1014"/>
      <c r="P56" s="1014"/>
      <c r="Q56" s="1014"/>
      <c r="R56" s="1014"/>
      <c r="S56" s="1014"/>
      <c r="T56" s="1014"/>
    </row>
    <row r="57" spans="1:20" s="1008" customFormat="1" ht="56.25">
      <c r="A57" s="1208"/>
      <c r="B57" s="1014"/>
      <c r="C57" s="1014"/>
      <c r="D57" s="1014"/>
      <c r="F57" s="1030" t="str">
        <f>"3." &amp;mergeValue(A57)</f>
        <v>3.7</v>
      </c>
      <c r="G57" s="816" t="s">
        <v>494</v>
      </c>
      <c r="H5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7" s="817" t="s">
        <v>587</v>
      </c>
      <c r="J57" s="616"/>
      <c r="K57" s="1014"/>
      <c r="L57" s="1014"/>
      <c r="M57" s="1014"/>
      <c r="N57" s="1014"/>
      <c r="O57" s="1014"/>
      <c r="P57" s="1014"/>
      <c r="Q57" s="1014"/>
      <c r="R57" s="1014"/>
      <c r="S57" s="1014"/>
      <c r="T57" s="1014"/>
    </row>
    <row r="58" spans="1:20" s="1008" customFormat="1" ht="22.5">
      <c r="A58" s="1208"/>
      <c r="B58" s="1014"/>
      <c r="C58" s="1014"/>
      <c r="D58" s="1014"/>
      <c r="F58" s="1030" t="str">
        <f>"4."&amp;mergeValue(A58)</f>
        <v>4.7</v>
      </c>
      <c r="G58" s="816" t="s">
        <v>495</v>
      </c>
      <c r="H58" s="1120" t="s">
        <v>457</v>
      </c>
      <c r="I58" s="817"/>
      <c r="J58" s="616"/>
      <c r="K58" s="1014"/>
      <c r="L58" s="1014"/>
      <c r="M58" s="1014"/>
      <c r="N58" s="1014"/>
      <c r="O58" s="1014"/>
      <c r="P58" s="1014"/>
      <c r="Q58" s="1014"/>
      <c r="R58" s="1014"/>
      <c r="S58" s="1014"/>
      <c r="T58" s="1014"/>
    </row>
    <row r="59" spans="1:20" s="1008" customFormat="1" ht="18.75">
      <c r="A59" s="1208"/>
      <c r="B59" s="1208">
        <v>1</v>
      </c>
      <c r="C59" s="1105"/>
      <c r="D59" s="1105"/>
      <c r="F59" s="1030" t="str">
        <f>"4."&amp;mergeValue(A59) &amp;"."&amp;mergeValue(B59)</f>
        <v>4.7.1</v>
      </c>
      <c r="G59" s="831" t="s">
        <v>591</v>
      </c>
      <c r="H59" s="1110" t="str">
        <f>IF(region_name="","",region_name)</f>
        <v>Ленинградская область</v>
      </c>
      <c r="I59" s="817" t="s">
        <v>498</v>
      </c>
      <c r="J59" s="616"/>
      <c r="K59" s="1014"/>
      <c r="L59" s="1014"/>
      <c r="M59" s="1014"/>
      <c r="N59" s="1014"/>
      <c r="O59" s="1014"/>
      <c r="P59" s="1014"/>
      <c r="Q59" s="1014"/>
      <c r="R59" s="1014"/>
      <c r="S59" s="1014"/>
      <c r="T59" s="1014"/>
    </row>
    <row r="60" spans="1:20" s="1008" customFormat="1" ht="22.5">
      <c r="A60" s="1208"/>
      <c r="B60" s="1208"/>
      <c r="C60" s="1208">
        <v>1</v>
      </c>
      <c r="D60" s="1105"/>
      <c r="F60" s="1030" t="str">
        <f>"4."&amp;mergeValue(A60) &amp;"."&amp;mergeValue(B60)&amp;"."&amp;mergeValue(C60)</f>
        <v>4.7.1.1</v>
      </c>
      <c r="G60" s="818" t="s">
        <v>496</v>
      </c>
      <c r="H60" s="1110" t="str">
        <f>IF(Территории!H13="","","" &amp; Территории!H13 &amp; "")</f>
        <v>Гатчинский муниципальный район</v>
      </c>
      <c r="I60" s="817" t="s">
        <v>499</v>
      </c>
      <c r="J60" s="616"/>
      <c r="K60" s="1014"/>
      <c r="L60" s="1014"/>
      <c r="M60" s="1014"/>
      <c r="N60" s="1014"/>
      <c r="O60" s="1014"/>
      <c r="P60" s="1014"/>
      <c r="Q60" s="1014"/>
      <c r="R60" s="1014"/>
      <c r="S60" s="1014"/>
      <c r="T60" s="1014"/>
    </row>
    <row r="61" spans="1:20" s="1008" customFormat="1" ht="18.75">
      <c r="A61" s="1208"/>
      <c r="B61" s="1208"/>
      <c r="C61" s="1208"/>
      <c r="D61" s="1105">
        <v>1</v>
      </c>
      <c r="F61" s="1030" t="str">
        <f>"4."&amp;mergeValue(A61) &amp;"."&amp;mergeValue(B61)&amp;"."&amp;mergeValue(C61)&amp;"."&amp;mergeValue(D61)</f>
        <v>4.7.1.1.1</v>
      </c>
      <c r="G61" s="819" t="s">
        <v>497</v>
      </c>
      <c r="H61" s="1110" t="str">
        <f>IF(Территории!R14="","","" &amp; Территории!R14 &amp; "")</f>
        <v>Вырицкое (41618154)</v>
      </c>
      <c r="I61" s="1209" t="s">
        <v>590</v>
      </c>
      <c r="J61" s="616"/>
      <c r="K61" s="1014"/>
      <c r="L61" s="1014"/>
      <c r="M61" s="1014"/>
      <c r="N61" s="1014"/>
      <c r="O61" s="1014"/>
      <c r="P61" s="1014"/>
      <c r="Q61" s="1014"/>
      <c r="R61" s="1014"/>
      <c r="S61" s="1014"/>
      <c r="T61" s="1014"/>
    </row>
    <row r="62" spans="1:20" s="1008" customFormat="1" ht="18.75">
      <c r="A62" s="1208"/>
      <c r="B62" s="1208"/>
      <c r="C62" s="1208"/>
      <c r="D62" s="1105">
        <v>2</v>
      </c>
      <c r="F62" s="1030" t="str">
        <f>"4."&amp;mergeValue(A62) &amp;"."&amp;mergeValue(B62)&amp;"."&amp;mergeValue(C62)&amp;"."&amp;mergeValue(D62)</f>
        <v>4.7.1.1.2</v>
      </c>
      <c r="G62" s="819" t="s">
        <v>497</v>
      </c>
      <c r="H62" s="1110" t="str">
        <f>IF(Территории!R15="","","" &amp; Территории!R15 &amp; "")</f>
        <v>Большеколпанское (41618408)</v>
      </c>
      <c r="I62" s="1209"/>
      <c r="J62" s="616"/>
      <c r="K62" s="1014"/>
      <c r="L62" s="1014"/>
      <c r="M62" s="1014"/>
      <c r="N62" s="1014"/>
      <c r="O62" s="1014"/>
      <c r="P62" s="1014"/>
      <c r="Q62" s="1014"/>
      <c r="R62" s="1014"/>
      <c r="S62" s="1014"/>
      <c r="T62" s="1014"/>
    </row>
    <row r="63" spans="1:20" s="1008" customFormat="1" ht="18.75">
      <c r="A63" s="1208"/>
      <c r="B63" s="1208"/>
      <c r="C63" s="1208"/>
      <c r="D63" s="1105">
        <v>3</v>
      </c>
      <c r="F63" s="1030" t="str">
        <f>"4."&amp;mergeValue(A63) &amp;"."&amp;mergeValue(B63)&amp;"."&amp;mergeValue(C63)&amp;"."&amp;mergeValue(D63)</f>
        <v>4.7.1.1.3</v>
      </c>
      <c r="G63" s="819" t="s">
        <v>497</v>
      </c>
      <c r="H63" s="1110" t="str">
        <f>IF(Территории!R16="","","" &amp; Территории!R16 &amp; "")</f>
        <v>Пудомягское (41618404)</v>
      </c>
      <c r="I63" s="1209"/>
      <c r="J63" s="616"/>
      <c r="K63" s="1014"/>
      <c r="L63" s="1014"/>
      <c r="M63" s="1014"/>
      <c r="N63" s="1014"/>
      <c r="O63" s="1014"/>
      <c r="P63" s="1014"/>
      <c r="Q63" s="1014"/>
      <c r="R63" s="1014"/>
      <c r="S63" s="1014"/>
      <c r="T63" s="1014"/>
    </row>
    <row r="64" spans="1:20" s="1008" customFormat="1" ht="45">
      <c r="A64" s="1208">
        <v>8</v>
      </c>
      <c r="B64" s="1014"/>
      <c r="C64" s="1014"/>
      <c r="D64" s="1014"/>
      <c r="F64" s="1030" t="str">
        <f>"2." &amp;mergeValue(A64)</f>
        <v>2.8</v>
      </c>
      <c r="G64" s="816" t="s">
        <v>493</v>
      </c>
      <c r="H64" s="1110" t="str">
        <f>IF('Перечень тарифов'!R38="","наименование отсутствует","" &amp; 'Перечень тарифов'!R38 &amp; "")</f>
        <v>Без наружной сети горячего водоснабжения, с неизолированными стояками, с полотенцесушителями</v>
      </c>
      <c r="I64" s="817" t="s">
        <v>589</v>
      </c>
      <c r="J64" s="616"/>
      <c r="K64" s="1014"/>
      <c r="L64" s="1014"/>
      <c r="M64" s="1014"/>
      <c r="N64" s="1014"/>
      <c r="O64" s="1014"/>
      <c r="P64" s="1014"/>
      <c r="Q64" s="1014"/>
      <c r="R64" s="1014"/>
      <c r="S64" s="1014"/>
      <c r="T64" s="1014"/>
    </row>
    <row r="65" spans="1:20" s="1008" customFormat="1" ht="56.25">
      <c r="A65" s="1208"/>
      <c r="B65" s="1014"/>
      <c r="C65" s="1014"/>
      <c r="D65" s="1014"/>
      <c r="F65" s="1030" t="str">
        <f>"3." &amp;mergeValue(A65)</f>
        <v>3.8</v>
      </c>
      <c r="G65" s="816" t="s">
        <v>494</v>
      </c>
      <c r="H6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65" s="817" t="s">
        <v>587</v>
      </c>
      <c r="J65" s="616"/>
      <c r="K65" s="1014"/>
      <c r="L65" s="1014"/>
      <c r="M65" s="1014"/>
      <c r="N65" s="1014"/>
      <c r="O65" s="1014"/>
      <c r="P65" s="1014"/>
      <c r="Q65" s="1014"/>
      <c r="R65" s="1014"/>
      <c r="S65" s="1014"/>
      <c r="T65" s="1014"/>
    </row>
    <row r="66" spans="1:20" s="1008" customFormat="1" ht="22.5">
      <c r="A66" s="1208"/>
      <c r="B66" s="1014"/>
      <c r="C66" s="1014"/>
      <c r="D66" s="1014"/>
      <c r="F66" s="1030" t="str">
        <f>"4."&amp;mergeValue(A66)</f>
        <v>4.8</v>
      </c>
      <c r="G66" s="816" t="s">
        <v>495</v>
      </c>
      <c r="H66" s="1120" t="s">
        <v>457</v>
      </c>
      <c r="I66" s="817"/>
      <c r="J66" s="616"/>
      <c r="K66" s="1014"/>
      <c r="L66" s="1014"/>
      <c r="M66" s="1014"/>
      <c r="N66" s="1014"/>
      <c r="O66" s="1014"/>
      <c r="P66" s="1014"/>
      <c r="Q66" s="1014"/>
      <c r="R66" s="1014"/>
      <c r="S66" s="1014"/>
      <c r="T66" s="1014"/>
    </row>
    <row r="67" spans="1:20" s="1008" customFormat="1" ht="18.75">
      <c r="A67" s="1208"/>
      <c r="B67" s="1208">
        <v>1</v>
      </c>
      <c r="C67" s="1105"/>
      <c r="D67" s="1105"/>
      <c r="F67" s="1030" t="str">
        <f>"4."&amp;mergeValue(A67) &amp;"."&amp;mergeValue(B67)</f>
        <v>4.8.1</v>
      </c>
      <c r="G67" s="831" t="s">
        <v>591</v>
      </c>
      <c r="H67" s="1110" t="str">
        <f>IF(region_name="","",region_name)</f>
        <v>Ленинградская область</v>
      </c>
      <c r="I67" s="817" t="s">
        <v>498</v>
      </c>
      <c r="J67" s="616"/>
      <c r="K67" s="1014"/>
      <c r="L67" s="1014"/>
      <c r="M67" s="1014"/>
      <c r="N67" s="1014"/>
      <c r="O67" s="1014"/>
      <c r="P67" s="1014"/>
      <c r="Q67" s="1014"/>
      <c r="R67" s="1014"/>
      <c r="S67" s="1014"/>
      <c r="T67" s="1014"/>
    </row>
    <row r="68" spans="1:20" s="1008" customFormat="1" ht="22.5">
      <c r="A68" s="1208"/>
      <c r="B68" s="1208"/>
      <c r="C68" s="1208">
        <v>1</v>
      </c>
      <c r="D68" s="1105"/>
      <c r="F68" s="1030" t="str">
        <f>"4."&amp;mergeValue(A68) &amp;"."&amp;mergeValue(B68)&amp;"."&amp;mergeValue(C68)</f>
        <v>4.8.1.1</v>
      </c>
      <c r="G68" s="818" t="s">
        <v>496</v>
      </c>
      <c r="H68" s="1110" t="str">
        <f>IF(Территории!H13="","","" &amp; Территории!H13 &amp; "")</f>
        <v>Гатчинский муниципальный район</v>
      </c>
      <c r="I68" s="817" t="s">
        <v>499</v>
      </c>
      <c r="J68" s="616"/>
      <c r="K68" s="1014"/>
      <c r="L68" s="1014"/>
      <c r="M68" s="1014"/>
      <c r="N68" s="1014"/>
      <c r="O68" s="1014"/>
      <c r="P68" s="1014"/>
      <c r="Q68" s="1014"/>
      <c r="R68" s="1014"/>
      <c r="S68" s="1014"/>
      <c r="T68" s="1014"/>
    </row>
    <row r="69" spans="1:20" s="1008" customFormat="1" ht="18.75">
      <c r="A69" s="1208"/>
      <c r="B69" s="1208"/>
      <c r="C69" s="1208"/>
      <c r="D69" s="1105">
        <v>1</v>
      </c>
      <c r="F69" s="1030" t="str">
        <f>"4."&amp;mergeValue(A69) &amp;"."&amp;mergeValue(B69)&amp;"."&amp;mergeValue(C69)&amp;"."&amp;mergeValue(D69)</f>
        <v>4.8.1.1.1</v>
      </c>
      <c r="G69" s="819" t="s">
        <v>497</v>
      </c>
      <c r="H69" s="1110" t="str">
        <f>IF(Территории!R14="","","" &amp; Территории!R14 &amp; "")</f>
        <v>Вырицкое (41618154)</v>
      </c>
      <c r="I69" s="1209" t="s">
        <v>590</v>
      </c>
      <c r="J69" s="616"/>
      <c r="K69" s="1014"/>
      <c r="L69" s="1014"/>
      <c r="M69" s="1014"/>
      <c r="N69" s="1014"/>
      <c r="O69" s="1014"/>
      <c r="P69" s="1014"/>
      <c r="Q69" s="1014"/>
      <c r="R69" s="1014"/>
      <c r="S69" s="1014"/>
      <c r="T69" s="1014"/>
    </row>
    <row r="70" spans="1:20" s="1008" customFormat="1" ht="18.75">
      <c r="A70" s="1208"/>
      <c r="B70" s="1208"/>
      <c r="C70" s="1208"/>
      <c r="D70" s="1105">
        <v>2</v>
      </c>
      <c r="F70" s="1030" t="str">
        <f>"4."&amp;mergeValue(A70) &amp;"."&amp;mergeValue(B70)&amp;"."&amp;mergeValue(C70)&amp;"."&amp;mergeValue(D70)</f>
        <v>4.8.1.1.2</v>
      </c>
      <c r="G70" s="819" t="s">
        <v>497</v>
      </c>
      <c r="H70" s="1110" t="str">
        <f>IF(Территории!R15="","","" &amp; Территории!R15 &amp; "")</f>
        <v>Большеколпанское (41618408)</v>
      </c>
      <c r="I70" s="1209"/>
      <c r="J70" s="616"/>
      <c r="K70" s="1014"/>
      <c r="L70" s="1014"/>
      <c r="M70" s="1014"/>
      <c r="N70" s="1014"/>
      <c r="O70" s="1014"/>
      <c r="P70" s="1014"/>
      <c r="Q70" s="1014"/>
      <c r="R70" s="1014"/>
      <c r="S70" s="1014"/>
      <c r="T70" s="1014"/>
    </row>
    <row r="71" spans="1:20" s="1008" customFormat="1" ht="18.75">
      <c r="A71" s="1208"/>
      <c r="B71" s="1208"/>
      <c r="C71" s="1208"/>
      <c r="D71" s="1105">
        <v>3</v>
      </c>
      <c r="F71" s="1030" t="str">
        <f>"4."&amp;mergeValue(A71) &amp;"."&amp;mergeValue(B71)&amp;"."&amp;mergeValue(C71)&amp;"."&amp;mergeValue(D71)</f>
        <v>4.8.1.1.3</v>
      </c>
      <c r="G71" s="819" t="s">
        <v>497</v>
      </c>
      <c r="H71" s="1110" t="str">
        <f>IF(Территории!R16="","","" &amp; Территории!R16 &amp; "")</f>
        <v>Пудомягское (41618404)</v>
      </c>
      <c r="I71" s="1209"/>
      <c r="J71" s="616"/>
      <c r="K71" s="1014"/>
      <c r="L71" s="1014"/>
      <c r="M71" s="1014"/>
      <c r="N71" s="1014"/>
      <c r="O71" s="1014"/>
      <c r="P71" s="1014"/>
      <c r="Q71" s="1014"/>
      <c r="R71" s="1014"/>
      <c r="S71" s="1014"/>
      <c r="T71" s="1014"/>
    </row>
    <row r="72" spans="1:20" s="1008" customFormat="1" ht="45">
      <c r="A72" s="1208">
        <v>9</v>
      </c>
      <c r="B72" s="1014"/>
      <c r="C72" s="1014"/>
      <c r="D72" s="1014"/>
      <c r="F72" s="1030" t="str">
        <f>"2." &amp;mergeValue(A72)</f>
        <v>2.9</v>
      </c>
      <c r="G72" s="816" t="s">
        <v>493</v>
      </c>
      <c r="H72" s="1110" t="str">
        <f>IF('Перечень тарифов'!R40="","наименование отсутствует","" &amp; 'Перечень тарифов'!R40 &amp; "")</f>
        <v>Без наружной сети горячего водоснабжения, с неизолированными стояками, без полотенцесушителей</v>
      </c>
      <c r="I72" s="817" t="s">
        <v>589</v>
      </c>
      <c r="J72" s="616"/>
      <c r="K72" s="1014"/>
      <c r="L72" s="1014"/>
      <c r="M72" s="1014"/>
      <c r="N72" s="1014"/>
      <c r="O72" s="1014"/>
      <c r="P72" s="1014"/>
      <c r="Q72" s="1014"/>
      <c r="R72" s="1014"/>
      <c r="S72" s="1014"/>
      <c r="T72" s="1014"/>
    </row>
    <row r="73" spans="1:20" s="1008" customFormat="1" ht="56.25">
      <c r="A73" s="1208"/>
      <c r="B73" s="1014"/>
      <c r="C73" s="1014"/>
      <c r="D73" s="1014"/>
      <c r="F73" s="1030" t="str">
        <f>"3." &amp;mergeValue(A73)</f>
        <v>3.9</v>
      </c>
      <c r="G73" s="816" t="s">
        <v>494</v>
      </c>
      <c r="H73"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73" s="817" t="s">
        <v>587</v>
      </c>
      <c r="J73" s="616"/>
      <c r="K73" s="1014"/>
      <c r="L73" s="1014"/>
      <c r="M73" s="1014"/>
      <c r="N73" s="1014"/>
      <c r="O73" s="1014"/>
      <c r="P73" s="1014"/>
      <c r="Q73" s="1014"/>
      <c r="R73" s="1014"/>
      <c r="S73" s="1014"/>
      <c r="T73" s="1014"/>
    </row>
    <row r="74" spans="1:20" s="1008" customFormat="1" ht="22.5">
      <c r="A74" s="1208"/>
      <c r="B74" s="1014"/>
      <c r="C74" s="1014"/>
      <c r="D74" s="1014"/>
      <c r="F74" s="1030" t="str">
        <f>"4."&amp;mergeValue(A74)</f>
        <v>4.9</v>
      </c>
      <c r="G74" s="816" t="s">
        <v>495</v>
      </c>
      <c r="H74" s="1120" t="s">
        <v>457</v>
      </c>
      <c r="I74" s="817"/>
      <c r="J74" s="616"/>
      <c r="K74" s="1014"/>
      <c r="L74" s="1014"/>
      <c r="M74" s="1014"/>
      <c r="N74" s="1014"/>
      <c r="O74" s="1014"/>
      <c r="P74" s="1014"/>
      <c r="Q74" s="1014"/>
      <c r="R74" s="1014"/>
      <c r="S74" s="1014"/>
      <c r="T74" s="1014"/>
    </row>
    <row r="75" spans="1:20" s="1008" customFormat="1" ht="18.75">
      <c r="A75" s="1208"/>
      <c r="B75" s="1208">
        <v>1</v>
      </c>
      <c r="C75" s="1105"/>
      <c r="D75" s="1105"/>
      <c r="F75" s="1030" t="str">
        <f>"4."&amp;mergeValue(A75) &amp;"."&amp;mergeValue(B75)</f>
        <v>4.9.1</v>
      </c>
      <c r="G75" s="831" t="s">
        <v>591</v>
      </c>
      <c r="H75" s="1110" t="str">
        <f>IF(region_name="","",region_name)</f>
        <v>Ленинградская область</v>
      </c>
      <c r="I75" s="817" t="s">
        <v>498</v>
      </c>
      <c r="J75" s="616"/>
      <c r="K75" s="1014"/>
      <c r="L75" s="1014"/>
      <c r="M75" s="1014"/>
      <c r="N75" s="1014"/>
      <c r="O75" s="1014"/>
      <c r="P75" s="1014"/>
      <c r="Q75" s="1014"/>
      <c r="R75" s="1014"/>
      <c r="S75" s="1014"/>
      <c r="T75" s="1014"/>
    </row>
    <row r="76" spans="1:20" s="1008" customFormat="1" ht="22.5">
      <c r="A76" s="1208"/>
      <c r="B76" s="1208"/>
      <c r="C76" s="1208">
        <v>1</v>
      </c>
      <c r="D76" s="1105"/>
      <c r="F76" s="1030" t="str">
        <f>"4."&amp;mergeValue(A76) &amp;"."&amp;mergeValue(B76)&amp;"."&amp;mergeValue(C76)</f>
        <v>4.9.1.1</v>
      </c>
      <c r="G76" s="818" t="s">
        <v>496</v>
      </c>
      <c r="H76" s="1110" t="str">
        <f>IF(Территории!H13="","","" &amp; Территории!H13 &amp; "")</f>
        <v>Гатчинский муниципальный район</v>
      </c>
      <c r="I76" s="817" t="s">
        <v>499</v>
      </c>
      <c r="J76" s="616"/>
      <c r="K76" s="1014"/>
      <c r="L76" s="1014"/>
      <c r="M76" s="1014"/>
      <c r="N76" s="1014"/>
      <c r="O76" s="1014"/>
      <c r="P76" s="1014"/>
      <c r="Q76" s="1014"/>
      <c r="R76" s="1014"/>
      <c r="S76" s="1014"/>
      <c r="T76" s="1014"/>
    </row>
    <row r="77" spans="1:20" s="1008" customFormat="1" ht="18.75">
      <c r="A77" s="1208"/>
      <c r="B77" s="1208"/>
      <c r="C77" s="1208"/>
      <c r="D77" s="1105">
        <v>1</v>
      </c>
      <c r="F77" s="1030" t="str">
        <f>"4."&amp;mergeValue(A77) &amp;"."&amp;mergeValue(B77)&amp;"."&amp;mergeValue(C77)&amp;"."&amp;mergeValue(D77)</f>
        <v>4.9.1.1.1</v>
      </c>
      <c r="G77" s="819" t="s">
        <v>497</v>
      </c>
      <c r="H77" s="1110" t="str">
        <f>IF(Территории!R14="","","" &amp; Территории!R14 &amp; "")</f>
        <v>Вырицкое (41618154)</v>
      </c>
      <c r="I77" s="1209" t="s">
        <v>590</v>
      </c>
      <c r="J77" s="616"/>
      <c r="K77" s="1014"/>
      <c r="L77" s="1014"/>
      <c r="M77" s="1014"/>
      <c r="N77" s="1014"/>
      <c r="O77" s="1014"/>
      <c r="P77" s="1014"/>
      <c r="Q77" s="1014"/>
      <c r="R77" s="1014"/>
      <c r="S77" s="1014"/>
      <c r="T77" s="1014"/>
    </row>
    <row r="78" spans="1:20" s="1008" customFormat="1" ht="18.75">
      <c r="A78" s="1208"/>
      <c r="B78" s="1208"/>
      <c r="C78" s="1208"/>
      <c r="D78" s="1105">
        <v>2</v>
      </c>
      <c r="F78" s="1030" t="str">
        <f>"4."&amp;mergeValue(A78) &amp;"."&amp;mergeValue(B78)&amp;"."&amp;mergeValue(C78)&amp;"."&amp;mergeValue(D78)</f>
        <v>4.9.1.1.2</v>
      </c>
      <c r="G78" s="819" t="s">
        <v>497</v>
      </c>
      <c r="H78" s="1110" t="str">
        <f>IF(Территории!R15="","","" &amp; Территории!R15 &amp; "")</f>
        <v>Большеколпанское (41618408)</v>
      </c>
      <c r="I78" s="1209"/>
      <c r="J78" s="616"/>
      <c r="K78" s="1014"/>
      <c r="L78" s="1014"/>
      <c r="M78" s="1014"/>
      <c r="N78" s="1014"/>
      <c r="O78" s="1014"/>
      <c r="P78" s="1014"/>
      <c r="Q78" s="1014"/>
      <c r="R78" s="1014"/>
      <c r="S78" s="1014"/>
      <c r="T78" s="1014"/>
    </row>
    <row r="79" spans="1:20" s="1008" customFormat="1" ht="18.75">
      <c r="A79" s="1208"/>
      <c r="B79" s="1208"/>
      <c r="C79" s="1208"/>
      <c r="D79" s="1105">
        <v>3</v>
      </c>
      <c r="F79" s="1030" t="str">
        <f>"4."&amp;mergeValue(A79) &amp;"."&amp;mergeValue(B79)&amp;"."&amp;mergeValue(C79)&amp;"."&amp;mergeValue(D79)</f>
        <v>4.9.1.1.3</v>
      </c>
      <c r="G79" s="819" t="s">
        <v>497</v>
      </c>
      <c r="H79" s="1110" t="str">
        <f>IF(Территории!R16="","","" &amp; Территории!R16 &amp; "")</f>
        <v>Пудомягское (41618404)</v>
      </c>
      <c r="I79" s="1209"/>
      <c r="J79" s="616"/>
      <c r="K79" s="1014"/>
      <c r="L79" s="1014"/>
      <c r="M79" s="1014"/>
      <c r="N79" s="1014"/>
      <c r="O79" s="1014"/>
      <c r="P79" s="1014"/>
      <c r="Q79" s="1014"/>
      <c r="R79" s="1014"/>
      <c r="S79" s="1014"/>
      <c r="T79" s="1014"/>
    </row>
    <row r="80" spans="1:20" s="773" customFormat="1" ht="3" customHeight="1">
      <c r="A80" s="774"/>
      <c r="B80" s="774"/>
      <c r="C80" s="774"/>
      <c r="D80" s="774"/>
      <c r="F80" s="823"/>
      <c r="G80" s="418"/>
      <c r="H80" s="419"/>
      <c r="I80" s="984"/>
      <c r="J80" s="774"/>
      <c r="K80" s="774"/>
      <c r="L80" s="774"/>
      <c r="M80" s="774"/>
      <c r="N80" s="774"/>
      <c r="O80" s="774"/>
      <c r="P80" s="774"/>
      <c r="Q80" s="774"/>
      <c r="R80" s="774"/>
      <c r="S80" s="774"/>
      <c r="T80" s="774"/>
    </row>
    <row r="81" spans="1:20" s="773" customFormat="1" ht="15" customHeight="1">
      <c r="A81" s="774"/>
      <c r="B81" s="774"/>
      <c r="C81" s="774"/>
      <c r="D81" s="774"/>
      <c r="F81" s="823"/>
      <c r="G81" s="1203" t="s">
        <v>592</v>
      </c>
      <c r="H81" s="1203"/>
      <c r="I81" s="984"/>
      <c r="J81" s="774"/>
      <c r="K81" s="774"/>
      <c r="L81" s="774"/>
      <c r="M81" s="774"/>
      <c r="N81" s="774"/>
      <c r="O81" s="774"/>
      <c r="P81" s="774"/>
      <c r="Q81" s="774"/>
      <c r="R81" s="774"/>
      <c r="S81" s="774"/>
      <c r="T81" s="774"/>
    </row>
  </sheetData>
  <sheetProtection algorithmName="SHA-512" hashValue="m3R7utNe7slAGC/OiPg1IPrzY9hBLGAcNzAYBDB//VEhydMoqjtkjg5B28Vea+GmpQPGIWnPJ2p6Q1xm55VD7w==" saltValue="zTC9uUbz0dz5atvYgj3pUw==" spinCount="100000" sheet="1" objects="1" scenarios="1" formatColumns="0" formatRows="0"/>
  <mergeCells count="40">
    <mergeCell ref="F2:H2"/>
    <mergeCell ref="F4:H4"/>
    <mergeCell ref="I4:I5"/>
    <mergeCell ref="A8:A15"/>
    <mergeCell ref="B11:B15"/>
    <mergeCell ref="C12:C15"/>
    <mergeCell ref="I13:I15"/>
    <mergeCell ref="A16:A23"/>
    <mergeCell ref="B19:B23"/>
    <mergeCell ref="C20:C23"/>
    <mergeCell ref="I21:I23"/>
    <mergeCell ref="A24:A31"/>
    <mergeCell ref="B27:B31"/>
    <mergeCell ref="C28:C31"/>
    <mergeCell ref="I29:I31"/>
    <mergeCell ref="A32:A39"/>
    <mergeCell ref="B35:B39"/>
    <mergeCell ref="C36:C39"/>
    <mergeCell ref="I37:I39"/>
    <mergeCell ref="A40:A47"/>
    <mergeCell ref="B43:B47"/>
    <mergeCell ref="C44:C47"/>
    <mergeCell ref="I45:I47"/>
    <mergeCell ref="A48:A55"/>
    <mergeCell ref="B51:B55"/>
    <mergeCell ref="C52:C55"/>
    <mergeCell ref="I53:I55"/>
    <mergeCell ref="A56:A63"/>
    <mergeCell ref="B59:B63"/>
    <mergeCell ref="C60:C63"/>
    <mergeCell ref="I61:I63"/>
    <mergeCell ref="G81:H81"/>
    <mergeCell ref="A64:A71"/>
    <mergeCell ref="B67:B71"/>
    <mergeCell ref="C68:C71"/>
    <mergeCell ref="I69:I71"/>
    <mergeCell ref="A72:A79"/>
    <mergeCell ref="B75:B79"/>
    <mergeCell ref="C76:C79"/>
    <mergeCell ref="I77:I79"/>
  </mergeCells>
  <dataValidations count="1">
    <dataValidation type="textLength" operator="lessThanOrEqual" allowBlank="1" showInputMessage="1" showErrorMessage="1" errorTitle="Ошибка" error="Допускается ввод не более 900 символов!" sqref="I80:I81">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abSelected="1" topLeftCell="C25" zoomScaleNormal="100" workbookViewId="0">
      <selection activeCell="H32" sqref="H3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6" t="s">
        <v>694</v>
      </c>
      <c r="E5" s="1236"/>
      <c r="F5" s="1236"/>
      <c r="G5" s="1236"/>
      <c r="H5" s="1236"/>
      <c r="I5" s="336"/>
    </row>
    <row r="6" spans="1:9" ht="3" customHeight="1">
      <c r="C6" s="86"/>
      <c r="D6" s="37"/>
      <c r="E6" s="84"/>
      <c r="F6" s="84"/>
      <c r="G6" s="84"/>
      <c r="H6" s="83"/>
      <c r="I6" s="286"/>
    </row>
    <row r="7" spans="1:9" ht="21" customHeight="1">
      <c r="C7" s="86"/>
      <c r="D7" s="1220" t="s">
        <v>453</v>
      </c>
      <c r="E7" s="1220"/>
      <c r="F7" s="1220"/>
      <c r="G7" s="1220"/>
      <c r="H7" s="1220"/>
      <c r="I7" s="1286" t="s">
        <v>454</v>
      </c>
    </row>
    <row r="8" spans="1:9" ht="21" customHeight="1">
      <c r="C8" s="86"/>
      <c r="D8" s="103" t="s">
        <v>91</v>
      </c>
      <c r="E8" s="113" t="s">
        <v>456</v>
      </c>
      <c r="F8" s="113"/>
      <c r="G8" s="113" t="s">
        <v>441</v>
      </c>
      <c r="H8" s="113" t="s">
        <v>455</v>
      </c>
      <c r="I8" s="1286"/>
    </row>
    <row r="9" spans="1:9" ht="12" customHeight="1">
      <c r="C9" s="86"/>
      <c r="D9" s="42" t="s">
        <v>92</v>
      </c>
      <c r="E9" s="42" t="s">
        <v>48</v>
      </c>
      <c r="F9" s="42"/>
      <c r="G9" s="42" t="s">
        <v>49</v>
      </c>
      <c r="H9" s="42" t="s">
        <v>50</v>
      </c>
      <c r="I9" s="42" t="s">
        <v>67</v>
      </c>
    </row>
    <row r="10" spans="1:9">
      <c r="A10" s="285"/>
      <c r="C10" s="86"/>
      <c r="D10" s="187">
        <v>1</v>
      </c>
      <c r="E10" s="1288" t="s">
        <v>458</v>
      </c>
      <c r="F10" s="1288"/>
      <c r="G10" s="1288"/>
      <c r="H10" s="1288"/>
      <c r="I10" s="307"/>
    </row>
    <row r="11" spans="1:9" ht="20.100000000000001" customHeight="1">
      <c r="A11" s="285"/>
      <c r="C11" s="86"/>
      <c r="D11" s="187" t="s">
        <v>294</v>
      </c>
      <c r="E11" s="287" t="s">
        <v>459</v>
      </c>
      <c r="F11" s="295"/>
      <c r="G11" s="432" t="s">
        <v>1952</v>
      </c>
      <c r="H11" s="295" t="s">
        <v>457</v>
      </c>
      <c r="I11" s="196" t="s">
        <v>460</v>
      </c>
    </row>
    <row r="12" spans="1:9" ht="45">
      <c r="A12" s="285"/>
      <c r="C12" s="86"/>
      <c r="D12" s="187" t="s">
        <v>328</v>
      </c>
      <c r="E12" s="287" t="s">
        <v>461</v>
      </c>
      <c r="F12" s="295"/>
      <c r="G12" s="1127" t="s">
        <v>1953</v>
      </c>
      <c r="H12" s="1087" t="s">
        <v>1954</v>
      </c>
      <c r="I12" s="415" t="s">
        <v>695</v>
      </c>
    </row>
    <row r="13" spans="1:9" ht="33.75">
      <c r="A13" s="285"/>
      <c r="B13" s="186">
        <v>3</v>
      </c>
      <c r="C13" s="86"/>
      <c r="D13" s="187">
        <v>2</v>
      </c>
      <c r="E13" s="352" t="s">
        <v>696</v>
      </c>
      <c r="F13" s="295"/>
      <c r="G13" s="295" t="s">
        <v>457</v>
      </c>
      <c r="H13" s="1087" t="s">
        <v>1955</v>
      </c>
      <c r="I13" s="416" t="s">
        <v>462</v>
      </c>
    </row>
    <row r="14" spans="1:9" ht="39" customHeight="1">
      <c r="A14" s="285"/>
      <c r="C14" s="86"/>
      <c r="D14" s="187">
        <v>3</v>
      </c>
      <c r="E14" s="1287" t="s">
        <v>697</v>
      </c>
      <c r="F14" s="1287"/>
      <c r="G14" s="1287"/>
      <c r="H14" s="1287"/>
      <c r="I14" s="413"/>
    </row>
    <row r="15" spans="1:9" ht="33.75">
      <c r="A15" s="285"/>
      <c r="C15" s="86"/>
      <c r="D15" s="187" t="s">
        <v>443</v>
      </c>
      <c r="E15" s="296" t="s">
        <v>1956</v>
      </c>
      <c r="F15" s="295"/>
      <c r="G15" s="295" t="s">
        <v>457</v>
      </c>
      <c r="H15" s="1087" t="s">
        <v>1957</v>
      </c>
      <c r="I15" s="1210" t="s">
        <v>698</v>
      </c>
    </row>
    <row r="16" spans="1:9" ht="15" customHeight="1">
      <c r="A16" s="285"/>
      <c r="C16" s="86"/>
      <c r="D16" s="114"/>
      <c r="E16" s="300" t="s">
        <v>327</v>
      </c>
      <c r="F16" s="301"/>
      <c r="G16" s="301"/>
      <c r="H16" s="298"/>
      <c r="I16" s="1212"/>
    </row>
    <row r="17" spans="1:12" ht="69" customHeight="1">
      <c r="A17" s="285"/>
      <c r="B17" s="186">
        <v>3</v>
      </c>
      <c r="C17" s="86"/>
      <c r="D17" s="187">
        <v>4</v>
      </c>
      <c r="E17" s="1287" t="s">
        <v>699</v>
      </c>
      <c r="F17" s="1287"/>
      <c r="G17" s="1287"/>
      <c r="H17" s="1287"/>
      <c r="I17" s="413"/>
    </row>
    <row r="18" spans="1:12" ht="201" customHeight="1">
      <c r="A18" s="285"/>
      <c r="C18" s="86"/>
      <c r="D18" s="187" t="s">
        <v>444</v>
      </c>
      <c r="E18" s="302" t="s">
        <v>463</v>
      </c>
      <c r="F18" s="295"/>
      <c r="G18" s="414" t="s">
        <v>1958</v>
      </c>
      <c r="H18" s="295" t="s">
        <v>457</v>
      </c>
      <c r="I18" s="1210" t="s">
        <v>480</v>
      </c>
    </row>
    <row r="19" spans="1:12" ht="15" customHeight="1">
      <c r="A19" s="285"/>
      <c r="C19" s="86"/>
      <c r="D19" s="114"/>
      <c r="E19" s="300" t="s">
        <v>327</v>
      </c>
      <c r="F19" s="301"/>
      <c r="G19" s="301"/>
      <c r="H19" s="298"/>
      <c r="I19" s="1212"/>
    </row>
    <row r="20" spans="1:12" ht="30" customHeight="1">
      <c r="A20" s="285"/>
      <c r="B20" s="186">
        <v>3</v>
      </c>
      <c r="C20" s="86"/>
      <c r="D20" s="187">
        <v>5</v>
      </c>
      <c r="E20" s="1287" t="s">
        <v>700</v>
      </c>
      <c r="F20" s="1287"/>
      <c r="G20" s="1287"/>
      <c r="H20" s="1287"/>
      <c r="I20" s="413"/>
    </row>
    <row r="21" spans="1:12" ht="26.1" customHeight="1">
      <c r="A21" s="285"/>
      <c r="C21" s="86"/>
      <c r="D21" s="187" t="s">
        <v>445</v>
      </c>
      <c r="E21" s="1289" t="s">
        <v>701</v>
      </c>
      <c r="F21" s="1289"/>
      <c r="G21" s="1289"/>
      <c r="H21" s="1289"/>
      <c r="I21" s="413"/>
    </row>
    <row r="22" spans="1:12" ht="32.1" customHeight="1">
      <c r="A22" s="285"/>
      <c r="C22" s="86"/>
      <c r="D22" s="187" t="s">
        <v>446</v>
      </c>
      <c r="E22" s="303" t="s">
        <v>464</v>
      </c>
      <c r="F22" s="295"/>
      <c r="G22" s="414" t="s">
        <v>1959</v>
      </c>
      <c r="H22" s="295" t="s">
        <v>457</v>
      </c>
      <c r="I22" s="1210" t="s">
        <v>702</v>
      </c>
    </row>
    <row r="23" spans="1:12" ht="15" customHeight="1">
      <c r="A23" s="285"/>
      <c r="C23" s="86"/>
      <c r="D23" s="114"/>
      <c r="E23" s="301" t="s">
        <v>327</v>
      </c>
      <c r="F23" s="297"/>
      <c r="G23" s="297"/>
      <c r="H23" s="298"/>
      <c r="I23" s="1212"/>
    </row>
    <row r="24" spans="1:12" ht="14.25" customHeight="1">
      <c r="A24" s="285"/>
      <c r="C24" s="86"/>
      <c r="D24" s="187" t="s">
        <v>447</v>
      </c>
      <c r="E24" s="1289" t="s">
        <v>703</v>
      </c>
      <c r="F24" s="1289"/>
      <c r="G24" s="1289"/>
      <c r="H24" s="1289"/>
      <c r="I24" s="413"/>
    </row>
    <row r="25" spans="1:12" ht="42.95" customHeight="1">
      <c r="A25" s="285"/>
      <c r="C25" s="86"/>
      <c r="D25" s="187" t="s">
        <v>448</v>
      </c>
      <c r="E25" s="303" t="s">
        <v>466</v>
      </c>
      <c r="F25" s="295"/>
      <c r="G25" s="414" t="s">
        <v>1960</v>
      </c>
      <c r="H25" s="295" t="s">
        <v>457</v>
      </c>
      <c r="I25" s="1210" t="s">
        <v>597</v>
      </c>
    </row>
    <row r="26" spans="1:12" ht="15" customHeight="1">
      <c r="A26" s="285"/>
      <c r="C26" s="86"/>
      <c r="D26" s="114"/>
      <c r="E26" s="301" t="s">
        <v>327</v>
      </c>
      <c r="F26" s="297"/>
      <c r="G26" s="297"/>
      <c r="H26" s="298"/>
      <c r="I26" s="1212"/>
    </row>
    <row r="27" spans="1:12" ht="26.1" customHeight="1">
      <c r="A27" s="285"/>
      <c r="C27" s="86"/>
      <c r="D27" s="187" t="s">
        <v>449</v>
      </c>
      <c r="E27" s="1289" t="s">
        <v>704</v>
      </c>
      <c r="F27" s="1289"/>
      <c r="G27" s="1289"/>
      <c r="H27" s="1289"/>
      <c r="I27" s="413"/>
    </row>
    <row r="28" spans="1:12" ht="78.75">
      <c r="A28" s="285"/>
      <c r="C28" s="86"/>
      <c r="D28" s="187" t="s">
        <v>450</v>
      </c>
      <c r="E28" s="303" t="s">
        <v>465</v>
      </c>
      <c r="F28" s="295"/>
      <c r="G28" s="306" t="s">
        <v>1964</v>
      </c>
      <c r="H28" s="295" t="s">
        <v>457</v>
      </c>
      <c r="I28" s="1210" t="s">
        <v>705</v>
      </c>
      <c r="K28" s="212" t="s">
        <v>1963</v>
      </c>
      <c r="L28" s="212" t="s">
        <v>1962</v>
      </c>
    </row>
    <row r="29" spans="1:12" s="1058" customFormat="1" ht="78.75">
      <c r="A29" s="804"/>
      <c r="B29" s="186"/>
      <c r="C29" s="1112" t="s">
        <v>1897</v>
      </c>
      <c r="D29" s="187" t="s">
        <v>1961</v>
      </c>
      <c r="E29" s="303" t="str">
        <f>E28</f>
        <v>график работы службы</v>
      </c>
      <c r="F29" s="295" t="s">
        <v>457</v>
      </c>
      <c r="G29" s="306" t="s">
        <v>1966</v>
      </c>
      <c r="H29" s="295" t="s">
        <v>457</v>
      </c>
      <c r="I29" s="1211"/>
      <c r="K29" s="830" t="s">
        <v>1963</v>
      </c>
      <c r="L29" s="830" t="s">
        <v>1965</v>
      </c>
    </row>
    <row r="30" spans="1:12" ht="15" customHeight="1">
      <c r="A30" s="285"/>
      <c r="C30" s="86"/>
      <c r="D30" s="114"/>
      <c r="E30" s="301" t="s">
        <v>327</v>
      </c>
      <c r="F30" s="297"/>
      <c r="G30" s="297"/>
      <c r="H30" s="298"/>
      <c r="I30" s="1212"/>
    </row>
    <row r="31" spans="1:12" ht="49.5" customHeight="1">
      <c r="A31" s="285"/>
      <c r="B31" s="186">
        <v>3</v>
      </c>
      <c r="C31" s="86"/>
      <c r="D31" s="187" t="s">
        <v>68</v>
      </c>
      <c r="E31" s="1287" t="s">
        <v>707</v>
      </c>
      <c r="F31" s="1287"/>
      <c r="G31" s="1287"/>
      <c r="H31" s="1287"/>
      <c r="I31" s="413"/>
    </row>
    <row r="32" spans="1:12" ht="56.25">
      <c r="A32" s="285"/>
      <c r="C32" s="86"/>
      <c r="D32" s="187" t="s">
        <v>451</v>
      </c>
      <c r="E32" s="296" t="s">
        <v>1967</v>
      </c>
      <c r="F32" s="295"/>
      <c r="G32" s="295" t="s">
        <v>457</v>
      </c>
      <c r="H32" s="1087" t="s">
        <v>1968</v>
      </c>
      <c r="I32" s="1210" t="s">
        <v>479</v>
      </c>
    </row>
    <row r="33" spans="1:12" ht="15" customHeight="1">
      <c r="A33" s="285"/>
      <c r="C33" s="86"/>
      <c r="D33" s="114"/>
      <c r="E33" s="300" t="s">
        <v>327</v>
      </c>
      <c r="F33" s="297"/>
      <c r="G33" s="297"/>
      <c r="H33" s="298"/>
      <c r="I33" s="1212"/>
    </row>
    <row r="34" spans="1:12" s="174" customFormat="1" ht="3" customHeight="1">
      <c r="A34" s="285"/>
      <c r="K34" s="290"/>
      <c r="L34" s="290"/>
    </row>
    <row r="35" spans="1:12" ht="24.75" customHeight="1">
      <c r="D35" s="299">
        <v>1</v>
      </c>
      <c r="E35" s="1203" t="s">
        <v>706</v>
      </c>
      <c r="F35" s="1203"/>
      <c r="G35" s="1203"/>
      <c r="H35" s="1203"/>
      <c r="I35" s="1203"/>
    </row>
  </sheetData>
  <sheetProtection algorithmName="SHA-512" hashValue="pL/DwxAGgJSc0lcslfj///+7LDqoyD0zAAPRLShlNhkiQCmlVFc4hSfwtBgTvi8dXf15/HHB2qqZ/5GfGaJ2+w==" saltValue="baaYiPXC1hZ2wTT/cIQLng==" spinCount="100000" sheet="1" objects="1" scenarios="1" formatColumns="0" formatRows="0"/>
  <mergeCells count="18">
    <mergeCell ref="E35:I35"/>
    <mergeCell ref="E31:H31"/>
    <mergeCell ref="E21:H21"/>
    <mergeCell ref="E24:H24"/>
    <mergeCell ref="E27:H27"/>
    <mergeCell ref="I22:I23"/>
    <mergeCell ref="I25:I26"/>
    <mergeCell ref="I28:I30"/>
    <mergeCell ref="I32:I33"/>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gptek.spb.ru/abonentam/connect/"/>
    <hyperlink ref="H12" location="'Форма 4.8'!$H$12" tooltip="Кликните по гиперссылке, чтобы перейти по гиперссылке или отредактировать её" display="https://portal.eias.ru/Portal/DownloadPage.aspx?type=12&amp;guid=45b44dc4-fdbb-4d69-b97e-ab2bf839950f"/>
    <hyperlink ref="H13" location="'Форма 4.8'!$H$13" tooltip="Кликните по гиперссылке, чтобы перейти по гиперссылке или отредактировать её" display="https://portal.eias.ru/Portal/DownloadPage.aspx?type=12&amp;guid=3ed29325-74f1-4d05-bfee-13dc09001da8"/>
    <hyperlink ref="H15" location="'Форма 4.8'!$H$15" tooltip="Кликните по гиперссылке, чтобы перейти по гиперссылке или отредактировать её" display="https://portal.eias.ru/Portal/DownloadPage.aspx?type=12&amp;guid=b0318754-334f-410e-b59e-9d49dc9578be"/>
    <hyperlink ref="H32" location="'Форма 4.8'!$H$32" tooltip="Кликните по гиперссылке, чтобы перейти по гиперссылке или отредактировать её" display="https://portal.eias.ru/Portal/DownloadPage.aspx?type=12&amp;guid=ed2b2957-999a-45bb-b195-2b79b0673dcc"/>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0" t="s">
        <v>477</v>
      </c>
      <c r="E5" s="1290"/>
      <c r="F5" s="1290"/>
      <c r="G5" s="1290"/>
      <c r="H5" s="1290"/>
      <c r="I5" s="1290"/>
      <c r="J5" s="1290"/>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2" t="s">
        <v>453</v>
      </c>
      <c r="E8" s="1292"/>
      <c r="F8" s="1292"/>
      <c r="G8" s="1292"/>
      <c r="H8" s="1292"/>
      <c r="I8" s="1292"/>
      <c r="J8" s="1292"/>
      <c r="K8" s="1292" t="s">
        <v>454</v>
      </c>
    </row>
    <row r="9" spans="1:14">
      <c r="D9" s="1292" t="s">
        <v>91</v>
      </c>
      <c r="E9" s="1292" t="s">
        <v>481</v>
      </c>
      <c r="F9" s="1292"/>
      <c r="G9" s="1292" t="s">
        <v>482</v>
      </c>
      <c r="H9" s="1292"/>
      <c r="I9" s="1292"/>
      <c r="J9" s="1292"/>
      <c r="K9" s="1292"/>
    </row>
    <row r="10" spans="1:14" ht="22.5">
      <c r="D10" s="1292"/>
      <c r="E10" s="137" t="s">
        <v>483</v>
      </c>
      <c r="F10" s="137" t="s">
        <v>399</v>
      </c>
      <c r="G10" s="137" t="s">
        <v>399</v>
      </c>
      <c r="H10" s="137" t="s">
        <v>483</v>
      </c>
      <c r="I10" s="137" t="s">
        <v>484</v>
      </c>
      <c r="J10" s="137" t="s">
        <v>455</v>
      </c>
      <c r="K10" s="1292"/>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8"/>
      <c r="F12" s="1083"/>
      <c r="G12" s="1083"/>
      <c r="H12" s="1083"/>
      <c r="I12" s="1097"/>
      <c r="J12" s="1087"/>
      <c r="K12" s="1210" t="s">
        <v>485</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12"/>
    </row>
    <row r="14" spans="1:14" ht="3" customHeight="1">
      <c r="A14" s="131"/>
      <c r="B14" s="131"/>
      <c r="C14" s="131"/>
    </row>
    <row r="15" spans="1:14" ht="27.75" customHeight="1">
      <c r="E15" s="1291" t="s">
        <v>593</v>
      </c>
      <c r="F15" s="1291"/>
      <c r="G15" s="1291"/>
      <c r="H15" s="1291"/>
      <c r="I15" s="1291"/>
      <c r="J15" s="1291"/>
    </row>
  </sheetData>
  <sheetProtection algorithmName="SHA-512" hashValue="+wAT48llihoqQUGGU6vhqWPoNx45/W7gxIhSEgWe8Dlk3XvI7fhz71dIFKe5v0XfyNj7bLVfQCzHLt1qn4yOqw==" saltValue="XexumDrzIQtK7Ft5LE9srQ=="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3" t="s">
        <v>313</v>
      </c>
      <c r="E7" s="1165"/>
      <c r="F7" s="439"/>
    </row>
    <row r="8" spans="3:9" ht="3" customHeight="1">
      <c r="C8" s="50"/>
      <c r="D8" s="14"/>
      <c r="E8" s="14"/>
    </row>
    <row r="9" spans="3:9" ht="15.95" customHeight="1">
      <c r="C9" s="50"/>
      <c r="D9" s="103" t="s">
        <v>91</v>
      </c>
      <c r="E9" s="427" t="s">
        <v>312</v>
      </c>
    </row>
    <row r="10" spans="3:9" ht="12" customHeight="1">
      <c r="C10" s="50"/>
      <c r="D10" s="42" t="s">
        <v>92</v>
      </c>
      <c r="E10" s="42" t="s">
        <v>48</v>
      </c>
    </row>
    <row r="11" spans="3:9" ht="11.25" hidden="1" customHeight="1">
      <c r="C11" s="50"/>
      <c r="D11" s="194">
        <v>0</v>
      </c>
      <c r="E11" s="428"/>
    </row>
    <row r="12" spans="3:9" ht="15" customHeight="1">
      <c r="C12" s="167"/>
      <c r="D12" s="123">
        <v>1</v>
      </c>
      <c r="E12" s="1070"/>
    </row>
    <row r="13" spans="3:9" ht="12" customHeight="1">
      <c r="C13" s="50"/>
      <c r="D13" s="429"/>
      <c r="E13" s="430" t="s">
        <v>176</v>
      </c>
    </row>
    <row r="14" spans="3:9" ht="3" customHeight="1"/>
    <row r="15" spans="3:9" ht="22.5" customHeight="1">
      <c r="C15" s="168"/>
      <c r="D15" s="1293" t="s">
        <v>314</v>
      </c>
      <c r="E15" s="1293"/>
      <c r="F15" s="169"/>
      <c r="G15" s="169"/>
      <c r="H15" s="169"/>
      <c r="I15" s="169"/>
    </row>
  </sheetData>
  <sheetProtection algorithmName="SHA-512" hashValue="OtxFvbIGwbFZKO8asAxx07acnaQF5d2jSTvnedzQQp4H3Sin+84RleIuxOII12jPPv9KRPkt6bKAE56mFcVTsg==" saltValue="7FOzUmjqqxX6wVVk4FLaA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90" t="s">
        <v>54</v>
      </c>
      <c r="E7" s="1290"/>
      <c r="F7" s="439"/>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algorithmName="SHA-512" hashValue="L9d/63nUSVDN/uPKDG+kJ5N00Ognwhnb71zyQaC+boAKFcIsWScn3JRjZkdYvpzoz7r26oL678LHQtxOTRYCow==" saltValue="2Pbgaw3UeaGUyMT5ZzjMC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4" t="s">
        <v>55</v>
      </c>
      <c r="C2" s="1294"/>
      <c r="D2" s="1294"/>
      <c r="E2" s="440"/>
    </row>
    <row r="3" spans="2:5" ht="3" customHeight="1"/>
    <row r="4" spans="2:5" ht="21.75" customHeight="1" thickBot="1">
      <c r="B4" s="1128" t="s">
        <v>1</v>
      </c>
      <c r="C4" s="1128" t="s">
        <v>90</v>
      </c>
      <c r="D4" s="1128" t="s">
        <v>71</v>
      </c>
    </row>
    <row r="5" spans="2:5" ht="12" thickTop="1"/>
  </sheetData>
  <sheetProtection algorithmName="SHA-512" hashValue="kc1dUwZMBr7k6Lvy6E5TKV1sgnqcvygcSQi1fYXZTUF6Tn4FkH0pcMyQzkY7mFbR1LU0PSRks+H5j1bGnBETJA==" saltValue="mjSgGOapx3ZOStKgSG87JA=="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0"/>
  <sheetViews>
    <sheetView showGridLines="0" zoomScaleNormal="100" workbookViewId="0">
      <selection activeCell="J18" sqref="J18"/>
    </sheetView>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099">
        <v>43822.487951388888</v>
      </c>
      <c r="B2" s="12" t="s">
        <v>772</v>
      </c>
      <c r="C2" s="12" t="s">
        <v>441</v>
      </c>
    </row>
    <row r="3" spans="1:4">
      <c r="A3" s="1099">
        <v>43822.488715277781</v>
      </c>
      <c r="B3" s="12" t="s">
        <v>772</v>
      </c>
      <c r="C3" s="12" t="s">
        <v>441</v>
      </c>
    </row>
    <row r="4" spans="1:4">
      <c r="A4" s="1099">
        <v>43822.488726851851</v>
      </c>
      <c r="B4" s="12" t="s">
        <v>1221</v>
      </c>
      <c r="C4" s="12" t="s">
        <v>441</v>
      </c>
    </row>
    <row r="5" spans="1:4">
      <c r="A5" s="1099">
        <v>43825.404409722221</v>
      </c>
      <c r="B5" s="12" t="s">
        <v>772</v>
      </c>
      <c r="C5" s="12" t="s">
        <v>441</v>
      </c>
    </row>
    <row r="6" spans="1:4">
      <c r="A6" s="1099">
        <v>43825.404467592591</v>
      </c>
      <c r="B6" s="12" t="s">
        <v>1221</v>
      </c>
      <c r="C6" s="12" t="s">
        <v>441</v>
      </c>
    </row>
    <row r="7" spans="1:4">
      <c r="A7" s="1099">
        <v>43825.433437500003</v>
      </c>
      <c r="B7" s="12" t="s">
        <v>772</v>
      </c>
      <c r="C7" s="12" t="s">
        <v>441</v>
      </c>
    </row>
    <row r="8" spans="1:4">
      <c r="A8" s="1099">
        <v>43825.433449074073</v>
      </c>
      <c r="B8" s="12" t="s">
        <v>1221</v>
      </c>
      <c r="C8" s="12" t="s">
        <v>441</v>
      </c>
    </row>
    <row r="9" spans="1:4">
      <c r="A9" s="1099">
        <v>43825.434837962966</v>
      </c>
      <c r="B9" s="12" t="s">
        <v>772</v>
      </c>
      <c r="C9" s="12" t="s">
        <v>441</v>
      </c>
    </row>
    <row r="10" spans="1:4">
      <c r="A10" s="1099">
        <v>43825.434849537036</v>
      </c>
      <c r="B10" s="12" t="s">
        <v>1221</v>
      </c>
      <c r="C10" s="12" t="s">
        <v>441</v>
      </c>
    </row>
  </sheetData>
  <sheetProtection algorithmName="SHA-512" hashValue="qHY24I7IFcXD7aTTO1pXa5TzSiuPII1XRSKxKvO3NQU4iEcHIaHiR1VRiVOLFPR8nCXeQh/I/jN3yn5viFTqDQ==" saltValue="gqh+/L+RZmUPvfOkl07IKA=="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05"/>
      <c r="F9" s="1307"/>
      <c r="G9" s="1311" t="s">
        <v>84</v>
      </c>
      <c r="H9" s="1176"/>
      <c r="I9" s="1176">
        <v>1</v>
      </c>
      <c r="J9" s="1300"/>
      <c r="K9" s="1235" t="s">
        <v>84</v>
      </c>
      <c r="L9" s="1171"/>
      <c r="M9" s="1171" t="s">
        <v>92</v>
      </c>
      <c r="N9" s="1303"/>
      <c r="O9" s="1235" t="s">
        <v>84</v>
      </c>
      <c r="P9" s="1171"/>
      <c r="Q9" s="1171" t="s">
        <v>92</v>
      </c>
      <c r="R9" s="1304"/>
      <c r="S9" s="1235" t="s">
        <v>84</v>
      </c>
      <c r="T9" s="1084"/>
      <c r="U9" s="1084" t="s">
        <v>92</v>
      </c>
      <c r="V9" s="1119"/>
      <c r="W9" s="308"/>
    </row>
    <row r="10" spans="1:23" s="740" customFormat="1" ht="17.100000000000001" customHeight="1">
      <c r="A10" s="205"/>
      <c r="C10" s="159"/>
      <c r="D10" s="1176"/>
      <c r="E10" s="1305"/>
      <c r="F10" s="1307"/>
      <c r="G10" s="1311"/>
      <c r="H10" s="1176"/>
      <c r="I10" s="1176"/>
      <c r="J10" s="1300"/>
      <c r="K10" s="1235"/>
      <c r="L10" s="1171"/>
      <c r="M10" s="1171"/>
      <c r="N10" s="1303"/>
      <c r="O10" s="1235"/>
      <c r="P10" s="1171"/>
      <c r="Q10" s="1171"/>
      <c r="R10" s="1304"/>
      <c r="S10" s="1235"/>
      <c r="T10" s="1086"/>
      <c r="U10" s="745"/>
      <c r="V10" s="746" t="s">
        <v>714</v>
      </c>
      <c r="W10" s="747"/>
    </row>
    <row r="11" spans="1:23" s="102" customFormat="1" ht="17.100000000000001" customHeight="1">
      <c r="A11" s="205"/>
      <c r="C11" s="159"/>
      <c r="D11" s="1177"/>
      <c r="E11" s="1306"/>
      <c r="F11" s="1308"/>
      <c r="G11" s="1177"/>
      <c r="H11" s="1177"/>
      <c r="I11" s="1177"/>
      <c r="J11" s="1301"/>
      <c r="K11" s="1177"/>
      <c r="L11" s="1177"/>
      <c r="M11" s="1177"/>
      <c r="N11" s="1304"/>
      <c r="O11" s="1177"/>
      <c r="P11" s="1085"/>
      <c r="Q11" s="745"/>
      <c r="R11" s="746" t="s">
        <v>713</v>
      </c>
      <c r="S11" s="742"/>
      <c r="T11" s="742"/>
      <c r="U11" s="742"/>
      <c r="V11" s="742"/>
      <c r="W11" s="747"/>
    </row>
    <row r="12" spans="1:23" s="102" customFormat="1" ht="17.100000000000001" customHeight="1">
      <c r="A12" s="205"/>
      <c r="C12" s="159"/>
      <c r="D12" s="1177"/>
      <c r="E12" s="1306"/>
      <c r="F12" s="1308"/>
      <c r="G12" s="1177"/>
      <c r="H12" s="1177"/>
      <c r="I12" s="1177"/>
      <c r="J12" s="1301"/>
      <c r="K12" s="1177"/>
      <c r="L12" s="745"/>
      <c r="M12" s="746"/>
      <c r="N12" s="746" t="s">
        <v>411</v>
      </c>
      <c r="O12" s="746"/>
      <c r="P12" s="746"/>
      <c r="Q12" s="746"/>
      <c r="R12" s="746"/>
      <c r="S12" s="742"/>
      <c r="T12" s="742"/>
      <c r="U12" s="742"/>
      <c r="V12" s="742"/>
      <c r="W12" s="747"/>
    </row>
    <row r="13" spans="1:23" s="102" customFormat="1" ht="17.25" customHeight="1">
      <c r="A13" s="205"/>
      <c r="C13" s="159"/>
      <c r="D13" s="1177"/>
      <c r="E13" s="1306"/>
      <c r="F13" s="1308"/>
      <c r="G13" s="1177"/>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9"/>
      <c r="E15" s="1309"/>
      <c r="F15" s="1310"/>
      <c r="G15" s="1312"/>
      <c r="H15" s="1176"/>
      <c r="I15" s="1176">
        <v>1</v>
      </c>
      <c r="J15" s="1300"/>
      <c r="K15" s="1235" t="s">
        <v>84</v>
      </c>
      <c r="L15" s="1171"/>
      <c r="M15" s="1171" t="s">
        <v>92</v>
      </c>
      <c r="N15" s="1303"/>
      <c r="O15" s="1235" t="s">
        <v>84</v>
      </c>
      <c r="P15" s="1171"/>
      <c r="Q15" s="1171" t="s">
        <v>92</v>
      </c>
      <c r="R15" s="1304"/>
      <c r="S15" s="1235" t="s">
        <v>84</v>
      </c>
      <c r="T15" s="1084"/>
      <c r="U15" s="1084" t="s">
        <v>92</v>
      </c>
      <c r="V15" s="1119"/>
      <c r="W15" s="308"/>
    </row>
    <row r="16" spans="1:23" s="743" customFormat="1" ht="16.5" customHeight="1">
      <c r="A16" s="749"/>
      <c r="B16" s="744"/>
      <c r="C16" s="748"/>
      <c r="D16" s="1299"/>
      <c r="E16" s="1309"/>
      <c r="F16" s="1310"/>
      <c r="G16" s="1312"/>
      <c r="H16" s="1176"/>
      <c r="I16" s="1176"/>
      <c r="J16" s="1300"/>
      <c r="K16" s="1235"/>
      <c r="L16" s="1171"/>
      <c r="M16" s="1171"/>
      <c r="N16" s="1303"/>
      <c r="O16" s="1235"/>
      <c r="P16" s="1171"/>
      <c r="Q16" s="1171"/>
      <c r="R16" s="1304"/>
      <c r="S16" s="1235"/>
      <c r="T16" s="1086"/>
      <c r="U16" s="745"/>
      <c r="V16" s="746" t="s">
        <v>714</v>
      </c>
      <c r="W16" s="747"/>
    </row>
    <row r="17" spans="1:36" ht="17.100000000000001" customHeight="1">
      <c r="A17" s="205"/>
      <c r="B17" s="102"/>
      <c r="C17" s="159"/>
      <c r="D17" s="1299"/>
      <c r="E17" s="1309"/>
      <c r="F17" s="1310"/>
      <c r="G17" s="1312"/>
      <c r="H17" s="1176"/>
      <c r="I17" s="1176"/>
      <c r="J17" s="1301"/>
      <c r="K17" s="1235"/>
      <c r="L17" s="1171"/>
      <c r="M17" s="1171"/>
      <c r="N17" s="1304"/>
      <c r="O17" s="1235"/>
      <c r="P17" s="1085"/>
      <c r="Q17" s="745"/>
      <c r="R17" s="746" t="s">
        <v>713</v>
      </c>
      <c r="S17" s="742"/>
      <c r="T17" s="742"/>
      <c r="U17" s="742"/>
      <c r="V17" s="742"/>
      <c r="W17" s="747"/>
    </row>
    <row r="18" spans="1:36" ht="17.100000000000001" customHeight="1">
      <c r="A18" s="205"/>
      <c r="B18" s="102"/>
      <c r="C18" s="159"/>
      <c r="D18" s="1299"/>
      <c r="E18" s="1309"/>
      <c r="F18" s="1310"/>
      <c r="G18" s="1312"/>
      <c r="H18" s="1176"/>
      <c r="I18" s="1176"/>
      <c r="J18" s="1301"/>
      <c r="K18" s="1235"/>
      <c r="L18" s="745"/>
      <c r="M18" s="746"/>
      <c r="N18" s="746" t="s">
        <v>411</v>
      </c>
      <c r="O18" s="746"/>
      <c r="P18" s="746"/>
      <c r="Q18" s="746"/>
      <c r="R18" s="746"/>
      <c r="S18" s="742"/>
      <c r="T18" s="742"/>
      <c r="U18" s="742"/>
      <c r="V18" s="742"/>
      <c r="W18" s="747"/>
    </row>
    <row r="19" spans="1:36" ht="17.100000000000001" customHeight="1">
      <c r="A19" s="205"/>
      <c r="B19" s="102"/>
      <c r="C19" s="159"/>
      <c r="D19" s="1299"/>
      <c r="E19" s="1309"/>
      <c r="F19" s="1310"/>
      <c r="G19" s="1312"/>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92</v>
      </c>
    </row>
    <row r="27" spans="1:36" ht="17.100000000000001" customHeight="1">
      <c r="O27" s="1302" t="s">
        <v>297</v>
      </c>
      <c r="P27" s="1302"/>
      <c r="Q27" s="1302"/>
      <c r="R27" s="1262" t="s">
        <v>269</v>
      </c>
      <c r="S27" s="1262"/>
      <c r="T27" s="1262"/>
      <c r="U27" s="1220" t="s">
        <v>340</v>
      </c>
      <c r="W27" s="1313"/>
    </row>
    <row r="28" spans="1:36" ht="17.100000000000001" customHeight="1">
      <c r="O28" s="1261" t="s">
        <v>604</v>
      </c>
      <c r="P28" s="1261" t="s">
        <v>270</v>
      </c>
      <c r="Q28" s="1261"/>
      <c r="R28" s="1262"/>
      <c r="S28" s="1262"/>
      <c r="T28" s="1262"/>
      <c r="U28" s="1220"/>
      <c r="W28" s="1313"/>
    </row>
    <row r="29" spans="1:36" ht="37.5" customHeight="1">
      <c r="O29" s="1261"/>
      <c r="P29" s="104" t="s">
        <v>605</v>
      </c>
      <c r="Q29" s="104" t="s">
        <v>6</v>
      </c>
      <c r="R29" s="105" t="s">
        <v>273</v>
      </c>
      <c r="S29" s="1263" t="s">
        <v>272</v>
      </c>
      <c r="T29" s="1263"/>
      <c r="U29" s="1220"/>
      <c r="W29" s="1313"/>
    </row>
    <row r="30" spans="1:36" ht="17.100000000000001" customHeight="1">
      <c r="G30" s="157"/>
      <c r="H30" s="157"/>
      <c r="I30" s="157"/>
      <c r="J30" s="157"/>
      <c r="K30" s="157"/>
      <c r="L30" s="122"/>
      <c r="M30" s="433" t="s">
        <v>182</v>
      </c>
      <c r="N30" s="434"/>
      <c r="O30" s="1314"/>
      <c r="P30" s="1314"/>
      <c r="Q30" s="1314"/>
      <c r="R30" s="1314"/>
      <c r="S30" s="1314"/>
      <c r="T30" s="1314"/>
      <c r="U30" s="1314"/>
      <c r="V30" s="122"/>
      <c r="W30" s="122"/>
      <c r="X30" s="204"/>
      <c r="Y30" s="204"/>
      <c r="Z30" s="204"/>
      <c r="AA30" s="204"/>
      <c r="AB30" s="204"/>
      <c r="AC30" s="204"/>
      <c r="AD30" s="204"/>
      <c r="AE30" s="204"/>
      <c r="AF30" s="204"/>
      <c r="AG30" s="204"/>
      <c r="AH30" s="204"/>
      <c r="AI30" s="204"/>
      <c r="AJ30" s="204"/>
    </row>
    <row r="31" spans="1:36" s="524" customFormat="1" ht="22.5">
      <c r="A31" s="1239">
        <v>1</v>
      </c>
      <c r="B31" s="848"/>
      <c r="C31" s="848"/>
      <c r="D31" s="848"/>
      <c r="E31" s="849"/>
      <c r="F31" s="850"/>
      <c r="G31" s="850"/>
      <c r="H31" s="850"/>
      <c r="I31" s="851"/>
      <c r="J31" s="846"/>
      <c r="K31" s="853"/>
      <c r="L31" s="594">
        <f>mergeValue(A31)</f>
        <v>1</v>
      </c>
      <c r="M31" s="642" t="s">
        <v>20</v>
      </c>
      <c r="N31" s="647"/>
      <c r="O31" s="1295"/>
      <c r="P31" s="1296"/>
      <c r="Q31" s="1296"/>
      <c r="R31" s="1296"/>
      <c r="S31" s="1296"/>
      <c r="T31" s="1296"/>
      <c r="U31" s="1296"/>
      <c r="V31" s="1297"/>
      <c r="W31" s="631" t="s">
        <v>475</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9"/>
      <c r="B32" s="1239">
        <v>1</v>
      </c>
      <c r="C32" s="848"/>
      <c r="D32" s="848"/>
      <c r="E32" s="850"/>
      <c r="F32" s="850"/>
      <c r="G32" s="850"/>
      <c r="H32" s="850"/>
      <c r="I32" s="845"/>
      <c r="J32" s="844"/>
      <c r="K32" s="847"/>
      <c r="L32" s="594" t="str">
        <f>mergeValue(A32) &amp;"."&amp; mergeValue(B32)</f>
        <v>1.1</v>
      </c>
      <c r="M32" s="547" t="s">
        <v>16</v>
      </c>
      <c r="N32" s="647"/>
      <c r="O32" s="1295"/>
      <c r="P32" s="1296"/>
      <c r="Q32" s="1296"/>
      <c r="R32" s="1296"/>
      <c r="S32" s="1296"/>
      <c r="T32" s="1296"/>
      <c r="U32" s="1296"/>
      <c r="V32" s="1297"/>
      <c r="W32" s="631" t="s">
        <v>476</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9"/>
      <c r="B33" s="1239"/>
      <c r="C33" s="1239">
        <v>1</v>
      </c>
      <c r="D33" s="848"/>
      <c r="E33" s="850"/>
      <c r="F33" s="850"/>
      <c r="G33" s="850"/>
      <c r="H33" s="850"/>
      <c r="I33" s="852"/>
      <c r="J33" s="844"/>
      <c r="K33" s="847"/>
      <c r="L33" s="594" t="str">
        <f>mergeValue(A33) &amp;"."&amp; mergeValue(B33)&amp;"."&amp; mergeValue(C33)</f>
        <v>1.1.1</v>
      </c>
      <c r="M33" s="548" t="s">
        <v>7</v>
      </c>
      <c r="N33" s="647"/>
      <c r="O33" s="1295"/>
      <c r="P33" s="1296"/>
      <c r="Q33" s="1296"/>
      <c r="R33" s="1296"/>
      <c r="S33" s="1296"/>
      <c r="T33" s="1296"/>
      <c r="U33" s="1296"/>
      <c r="V33" s="1297"/>
      <c r="W33" s="631" t="s">
        <v>632</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9"/>
      <c r="B34" s="1239"/>
      <c r="C34" s="1239"/>
      <c r="D34" s="1239">
        <v>1</v>
      </c>
      <c r="E34" s="850"/>
      <c r="F34" s="850"/>
      <c r="G34" s="850"/>
      <c r="H34" s="850"/>
      <c r="I34" s="852"/>
      <c r="J34" s="844"/>
      <c r="K34" s="847"/>
      <c r="L34" s="594" t="str">
        <f>mergeValue(A34) &amp;"."&amp; mergeValue(B34)&amp;"."&amp; mergeValue(C34)&amp;"."&amp; mergeValue(D34)</f>
        <v>1.1.1.1</v>
      </c>
      <c r="M34" s="549" t="s">
        <v>22</v>
      </c>
      <c r="N34" s="647"/>
      <c r="O34" s="1295"/>
      <c r="P34" s="1296"/>
      <c r="Q34" s="1296"/>
      <c r="R34" s="1296"/>
      <c r="S34" s="1296"/>
      <c r="T34" s="1296"/>
      <c r="U34" s="1296"/>
      <c r="V34" s="1297"/>
      <c r="W34" s="631" t="s">
        <v>633</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9"/>
      <c r="B35" s="1239"/>
      <c r="C35" s="1239"/>
      <c r="D35" s="1239"/>
      <c r="E35" s="1239">
        <v>1</v>
      </c>
      <c r="F35" s="850"/>
      <c r="G35" s="850"/>
      <c r="H35" s="848">
        <v>1</v>
      </c>
      <c r="I35" s="1239">
        <v>1</v>
      </c>
      <c r="J35" s="850"/>
      <c r="K35" s="855"/>
      <c r="L35" s="594" t="str">
        <f>mergeValue(A35) &amp;"."&amp; mergeValue(B35)&amp;"."&amp; mergeValue(C35)&amp;"."&amp; mergeValue(D35)&amp;"."&amp; mergeValue(E35)</f>
        <v>1.1.1.1.1</v>
      </c>
      <c r="M35" s="555" t="s">
        <v>9</v>
      </c>
      <c r="N35" s="647"/>
      <c r="O35" s="1242"/>
      <c r="P35" s="1243"/>
      <c r="Q35" s="1243"/>
      <c r="R35" s="1243"/>
      <c r="S35" s="1243"/>
      <c r="T35" s="1243"/>
      <c r="U35" s="1243"/>
      <c r="V35" s="1244"/>
      <c r="W35" s="631" t="s">
        <v>637</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9"/>
      <c r="B36" s="1239"/>
      <c r="C36" s="1239"/>
      <c r="D36" s="1239"/>
      <c r="E36" s="1239"/>
      <c r="F36" s="1239">
        <v>1</v>
      </c>
      <c r="G36" s="848"/>
      <c r="H36" s="848"/>
      <c r="I36" s="1239"/>
      <c r="J36" s="1239">
        <v>1</v>
      </c>
      <c r="K36" s="856"/>
      <c r="L36" s="594" t="str">
        <f>mergeValue(A36) &amp;"."&amp; mergeValue(B36)&amp;"."&amp; mergeValue(C36)&amp;"."&amp; mergeValue(D36)&amp;"."&amp; mergeValue(E36)&amp;"."&amp; mergeValue(F36)</f>
        <v>1.1.1.1.1.1</v>
      </c>
      <c r="M36" s="556" t="s">
        <v>10</v>
      </c>
      <c r="N36" s="647"/>
      <c r="O36" s="1242"/>
      <c r="P36" s="1243"/>
      <c r="Q36" s="1243"/>
      <c r="R36" s="1243"/>
      <c r="S36" s="1243"/>
      <c r="T36" s="1243"/>
      <c r="U36" s="1243"/>
      <c r="V36" s="1244"/>
      <c r="W36" s="631" t="s">
        <v>635</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9"/>
      <c r="B37" s="1239"/>
      <c r="C37" s="1239"/>
      <c r="D37" s="1239"/>
      <c r="E37" s="1239"/>
      <c r="F37" s="1239"/>
      <c r="G37" s="848">
        <v>1</v>
      </c>
      <c r="H37" s="848"/>
      <c r="I37" s="1239"/>
      <c r="J37" s="1239"/>
      <c r="K37" s="856">
        <v>1</v>
      </c>
      <c r="L37" s="594" t="str">
        <f>mergeValue(A37) &amp;"."&amp; mergeValue(B37)&amp;"."&amp; mergeValue(C37)&amp;"."&amp; mergeValue(D37)&amp;"."&amp; mergeValue(E37)&amp;"."&amp; mergeValue(F37)&amp;"."&amp; mergeValue(G37)</f>
        <v>1.1.1.1.1.1.1</v>
      </c>
      <c r="M37" s="1066"/>
      <c r="N37" s="647"/>
      <c r="O37" s="563"/>
      <c r="P37" s="563"/>
      <c r="Q37" s="1091"/>
      <c r="R37" s="1234"/>
      <c r="S37" s="1235" t="s">
        <v>83</v>
      </c>
      <c r="T37" s="1234"/>
      <c r="U37" s="1235" t="s">
        <v>83</v>
      </c>
      <c r="V37" s="563"/>
      <c r="W37" s="1209" t="s">
        <v>654</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9"/>
      <c r="B38" s="1239"/>
      <c r="C38" s="1239"/>
      <c r="D38" s="1239"/>
      <c r="E38" s="1239"/>
      <c r="F38" s="1239"/>
      <c r="G38" s="848"/>
      <c r="H38" s="848"/>
      <c r="I38" s="1239"/>
      <c r="J38" s="1239"/>
      <c r="K38" s="856"/>
      <c r="L38" s="601"/>
      <c r="M38" s="647"/>
      <c r="N38" s="647"/>
      <c r="O38" s="563"/>
      <c r="P38" s="563"/>
      <c r="Q38" s="585" t="str">
        <f>R37 &amp; "-" &amp; T37</f>
        <v>-</v>
      </c>
      <c r="R38" s="1234"/>
      <c r="S38" s="1235"/>
      <c r="T38" s="1234"/>
      <c r="U38" s="1235"/>
      <c r="V38" s="563"/>
      <c r="W38" s="1209"/>
      <c r="X38" s="586"/>
      <c r="Y38" s="590"/>
      <c r="Z38" s="590" t="str">
        <f t="shared" si="0"/>
        <v/>
      </c>
      <c r="AA38" s="590"/>
      <c r="AB38" s="590"/>
      <c r="AC38" s="590"/>
      <c r="AD38" s="586"/>
      <c r="AE38" s="586"/>
      <c r="AF38" s="586"/>
      <c r="AG38" s="586"/>
      <c r="AH38" s="586"/>
      <c r="AI38" s="586"/>
      <c r="AJ38" s="586"/>
    </row>
    <row r="39" spans="1:36" s="524" customFormat="1" ht="15" customHeight="1">
      <c r="A39" s="1239"/>
      <c r="B39" s="1239"/>
      <c r="C39" s="1239"/>
      <c r="D39" s="1239"/>
      <c r="E39" s="1239"/>
      <c r="F39" s="1239"/>
      <c r="G39" s="850"/>
      <c r="H39" s="848"/>
      <c r="I39" s="1239"/>
      <c r="J39" s="1239"/>
      <c r="K39" s="855"/>
      <c r="L39" s="539"/>
      <c r="M39" s="558" t="s">
        <v>25</v>
      </c>
      <c r="N39" s="565"/>
      <c r="O39" s="565"/>
      <c r="P39" s="565"/>
      <c r="Q39" s="565"/>
      <c r="R39" s="565"/>
      <c r="S39" s="565"/>
      <c r="T39" s="565"/>
      <c r="U39" s="565"/>
      <c r="V39" s="561"/>
      <c r="W39" s="1209"/>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9"/>
      <c r="B40" s="1239"/>
      <c r="C40" s="1239"/>
      <c r="D40" s="1239"/>
      <c r="E40" s="1239"/>
      <c r="F40" s="850"/>
      <c r="G40" s="850"/>
      <c r="H40" s="848"/>
      <c r="I40" s="1239"/>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9"/>
      <c r="B41" s="1239"/>
      <c r="C41" s="1239"/>
      <c r="D41" s="1239"/>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9"/>
      <c r="B42" s="1239"/>
      <c r="C42" s="1239"/>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9"/>
      <c r="B43" s="1239"/>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9"/>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4"/>
      <c r="M45" s="566" t="s">
        <v>308</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4" customFormat="1" ht="22.5">
      <c r="A49" s="1239">
        <v>1</v>
      </c>
      <c r="B49" s="866"/>
      <c r="C49" s="866"/>
      <c r="D49" s="866"/>
      <c r="E49" s="867"/>
      <c r="F49" s="868"/>
      <c r="G49" s="868"/>
      <c r="H49" s="868"/>
      <c r="I49" s="869"/>
      <c r="J49" s="864"/>
      <c r="K49" s="871"/>
      <c r="L49" s="594">
        <f>mergeValue(A49)</f>
        <v>1</v>
      </c>
      <c r="M49" s="642" t="s">
        <v>20</v>
      </c>
      <c r="N49" s="647"/>
      <c r="O49" s="1295"/>
      <c r="P49" s="1296"/>
      <c r="Q49" s="1296"/>
      <c r="R49" s="1296"/>
      <c r="S49" s="1296"/>
      <c r="T49" s="1296"/>
      <c r="U49" s="1296"/>
      <c r="V49" s="1297"/>
      <c r="W49" s="631" t="s">
        <v>475</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9"/>
      <c r="B50" s="1239">
        <v>1</v>
      </c>
      <c r="C50" s="866"/>
      <c r="D50" s="866"/>
      <c r="E50" s="868"/>
      <c r="F50" s="868"/>
      <c r="G50" s="868"/>
      <c r="H50" s="868"/>
      <c r="I50" s="863"/>
      <c r="J50" s="862"/>
      <c r="K50" s="865"/>
      <c r="L50" s="594" t="str">
        <f>mergeValue(A50) &amp;"."&amp; mergeValue(B50)</f>
        <v>1.1</v>
      </c>
      <c r="M50" s="547" t="s">
        <v>16</v>
      </c>
      <c r="N50" s="647"/>
      <c r="O50" s="1295"/>
      <c r="P50" s="1296"/>
      <c r="Q50" s="1296"/>
      <c r="R50" s="1296"/>
      <c r="S50" s="1296"/>
      <c r="T50" s="1296"/>
      <c r="U50" s="1296"/>
      <c r="V50" s="1297"/>
      <c r="W50" s="631" t="s">
        <v>476</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9"/>
      <c r="B51" s="1239"/>
      <c r="C51" s="1239">
        <v>1</v>
      </c>
      <c r="D51" s="866"/>
      <c r="E51" s="868"/>
      <c r="F51" s="868"/>
      <c r="G51" s="868"/>
      <c r="H51" s="868"/>
      <c r="I51" s="870"/>
      <c r="J51" s="862"/>
      <c r="K51" s="865"/>
      <c r="L51" s="594" t="str">
        <f>mergeValue(A51) &amp;"."&amp; mergeValue(B51)&amp;"."&amp; mergeValue(C51)</f>
        <v>1.1.1</v>
      </c>
      <c r="M51" s="548" t="s">
        <v>7</v>
      </c>
      <c r="N51" s="647"/>
      <c r="O51" s="1295"/>
      <c r="P51" s="1296"/>
      <c r="Q51" s="1296"/>
      <c r="R51" s="1296"/>
      <c r="S51" s="1296"/>
      <c r="T51" s="1296"/>
      <c r="U51" s="1296"/>
      <c r="V51" s="1297"/>
      <c r="W51" s="631" t="s">
        <v>632</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9"/>
      <c r="B52" s="1239"/>
      <c r="C52" s="1239"/>
      <c r="D52" s="1239">
        <v>1</v>
      </c>
      <c r="E52" s="868"/>
      <c r="F52" s="868"/>
      <c r="G52" s="868"/>
      <c r="H52" s="868"/>
      <c r="I52" s="870"/>
      <c r="J52" s="862"/>
      <c r="K52" s="865"/>
      <c r="L52" s="594" t="str">
        <f>mergeValue(A52) &amp;"."&amp; mergeValue(B52)&amp;"."&amp; mergeValue(C52)&amp;"."&amp; mergeValue(D52)</f>
        <v>1.1.1.1</v>
      </c>
      <c r="M52" s="549" t="s">
        <v>22</v>
      </c>
      <c r="N52" s="647"/>
      <c r="O52" s="1295"/>
      <c r="P52" s="1296"/>
      <c r="Q52" s="1296"/>
      <c r="R52" s="1296"/>
      <c r="S52" s="1296"/>
      <c r="T52" s="1296"/>
      <c r="U52" s="1296"/>
      <c r="V52" s="1297"/>
      <c r="W52" s="631" t="s">
        <v>633</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9"/>
      <c r="B53" s="1239"/>
      <c r="C53" s="1239"/>
      <c r="D53" s="1239"/>
      <c r="E53" s="1239">
        <v>1</v>
      </c>
      <c r="F53" s="868"/>
      <c r="G53" s="868"/>
      <c r="H53" s="866">
        <v>1</v>
      </c>
      <c r="I53" s="1239">
        <v>1</v>
      </c>
      <c r="J53" s="868"/>
      <c r="K53" s="873"/>
      <c r="L53" s="594" t="str">
        <f>mergeValue(A53) &amp;"."&amp; mergeValue(B53)&amp;"."&amp; mergeValue(C53)&amp;"."&amp; mergeValue(D53)&amp;"."&amp; mergeValue(E53)</f>
        <v>1.1.1.1.1</v>
      </c>
      <c r="M53" s="555" t="s">
        <v>9</v>
      </c>
      <c r="N53" s="647"/>
      <c r="O53" s="1242"/>
      <c r="P53" s="1243"/>
      <c r="Q53" s="1243"/>
      <c r="R53" s="1243"/>
      <c r="S53" s="1243"/>
      <c r="T53" s="1243"/>
      <c r="U53" s="1243"/>
      <c r="V53" s="1244"/>
      <c r="W53" s="631" t="s">
        <v>637</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9"/>
      <c r="B54" s="1239"/>
      <c r="C54" s="1239"/>
      <c r="D54" s="1239"/>
      <c r="E54" s="1239"/>
      <c r="F54" s="1239">
        <v>1</v>
      </c>
      <c r="G54" s="866"/>
      <c r="H54" s="866"/>
      <c r="I54" s="1239"/>
      <c r="J54" s="1239">
        <v>1</v>
      </c>
      <c r="K54" s="874"/>
      <c r="L54" s="594" t="str">
        <f>mergeValue(A54) &amp;"."&amp; mergeValue(B54)&amp;"."&amp; mergeValue(C54)&amp;"."&amp; mergeValue(D54)&amp;"."&amp; mergeValue(E54)&amp;"."&amp; mergeValue(F54)</f>
        <v>1.1.1.1.1.1</v>
      </c>
      <c r="M54" s="556" t="s">
        <v>10</v>
      </c>
      <c r="N54" s="647"/>
      <c r="O54" s="1242"/>
      <c r="P54" s="1243"/>
      <c r="Q54" s="1243"/>
      <c r="R54" s="1243"/>
      <c r="S54" s="1243"/>
      <c r="T54" s="1243"/>
      <c r="U54" s="1243"/>
      <c r="V54" s="1244"/>
      <c r="W54" s="631" t="s">
        <v>635</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9"/>
      <c r="B55" s="1239"/>
      <c r="C55" s="1239"/>
      <c r="D55" s="1239"/>
      <c r="E55" s="1239"/>
      <c r="F55" s="1239"/>
      <c r="G55" s="866">
        <v>1</v>
      </c>
      <c r="H55" s="866"/>
      <c r="I55" s="1239"/>
      <c r="J55" s="1239"/>
      <c r="K55" s="874">
        <v>1</v>
      </c>
      <c r="L55" s="594" t="str">
        <f>mergeValue(A55) &amp;"."&amp; mergeValue(B55)&amp;"."&amp; mergeValue(C55)&amp;"."&amp; mergeValue(D55)&amp;"."&amp; mergeValue(E55)&amp;"."&amp; mergeValue(F55)&amp;"."&amp; mergeValue(G55)</f>
        <v>1.1.1.1.1.1.1</v>
      </c>
      <c r="M55" s="1066"/>
      <c r="N55" s="647"/>
      <c r="O55" s="563"/>
      <c r="P55" s="563"/>
      <c r="Q55" s="1091"/>
      <c r="R55" s="1234"/>
      <c r="S55" s="1235" t="s">
        <v>83</v>
      </c>
      <c r="T55" s="1234"/>
      <c r="U55" s="1235" t="s">
        <v>83</v>
      </c>
      <c r="V55" s="563"/>
      <c r="W55" s="1209" t="s">
        <v>654</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9"/>
      <c r="B56" s="1239"/>
      <c r="C56" s="1239"/>
      <c r="D56" s="1239"/>
      <c r="E56" s="1239"/>
      <c r="F56" s="1239"/>
      <c r="G56" s="866"/>
      <c r="H56" s="866"/>
      <c r="I56" s="1239"/>
      <c r="J56" s="1239"/>
      <c r="K56" s="874"/>
      <c r="L56" s="601"/>
      <c r="M56" s="647"/>
      <c r="N56" s="647"/>
      <c r="O56" s="563"/>
      <c r="P56" s="563"/>
      <c r="Q56" s="585" t="str">
        <f>R55 &amp; "-" &amp; T55</f>
        <v>-</v>
      </c>
      <c r="R56" s="1234"/>
      <c r="S56" s="1235"/>
      <c r="T56" s="1234"/>
      <c r="U56" s="1235"/>
      <c r="V56" s="563"/>
      <c r="W56" s="1209"/>
      <c r="X56" s="586"/>
      <c r="Y56" s="590"/>
      <c r="Z56" s="590" t="str">
        <f t="shared" si="1"/>
        <v/>
      </c>
      <c r="AA56" s="590"/>
      <c r="AB56" s="590"/>
      <c r="AC56" s="590"/>
      <c r="AD56" s="586"/>
      <c r="AE56" s="586"/>
      <c r="AF56" s="586"/>
      <c r="AG56" s="586"/>
      <c r="AH56" s="586"/>
      <c r="AI56" s="586"/>
      <c r="AJ56" s="586"/>
    </row>
    <row r="57" spans="1:36" s="524" customFormat="1" ht="15" customHeight="1">
      <c r="A57" s="1239"/>
      <c r="B57" s="1239"/>
      <c r="C57" s="1239"/>
      <c r="D57" s="1239"/>
      <c r="E57" s="1239"/>
      <c r="F57" s="1239"/>
      <c r="G57" s="868"/>
      <c r="H57" s="866"/>
      <c r="I57" s="1239"/>
      <c r="J57" s="1239"/>
      <c r="K57" s="873"/>
      <c r="L57" s="539"/>
      <c r="M57" s="558" t="s">
        <v>25</v>
      </c>
      <c r="N57" s="565"/>
      <c r="O57" s="565"/>
      <c r="P57" s="565"/>
      <c r="Q57" s="565"/>
      <c r="R57" s="565"/>
      <c r="S57" s="565"/>
      <c r="T57" s="565"/>
      <c r="U57" s="565"/>
      <c r="V57" s="561"/>
      <c r="W57" s="1209"/>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9"/>
      <c r="B58" s="1239"/>
      <c r="C58" s="1239"/>
      <c r="D58" s="1239"/>
      <c r="E58" s="1239"/>
      <c r="F58" s="868"/>
      <c r="G58" s="868"/>
      <c r="H58" s="866"/>
      <c r="I58" s="1239"/>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9"/>
      <c r="B59" s="1239"/>
      <c r="C59" s="1239"/>
      <c r="D59" s="1239"/>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9"/>
      <c r="B60" s="1239"/>
      <c r="C60" s="1239"/>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9"/>
      <c r="B61" s="1239"/>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9"/>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4"/>
      <c r="M63" s="566" t="s">
        <v>308</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9">
        <v>1</v>
      </c>
      <c r="B67" s="884"/>
      <c r="C67" s="884"/>
      <c r="D67" s="884"/>
      <c r="E67" s="885"/>
      <c r="F67" s="886"/>
      <c r="G67" s="886"/>
      <c r="H67" s="886"/>
      <c r="I67" s="887"/>
      <c r="J67" s="882"/>
      <c r="K67" s="889"/>
      <c r="L67" s="594">
        <f>mergeValue(A67)</f>
        <v>1</v>
      </c>
      <c r="M67" s="642" t="s">
        <v>20</v>
      </c>
      <c r="N67" s="647"/>
      <c r="O67" s="1295"/>
      <c r="P67" s="1296"/>
      <c r="Q67" s="1296"/>
      <c r="R67" s="1296"/>
      <c r="S67" s="1296"/>
      <c r="T67" s="1296"/>
      <c r="U67" s="1296"/>
      <c r="V67" s="1297"/>
      <c r="W67" s="631" t="s">
        <v>475</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9"/>
      <c r="B68" s="1239">
        <v>1</v>
      </c>
      <c r="C68" s="884"/>
      <c r="D68" s="884"/>
      <c r="E68" s="886"/>
      <c r="F68" s="886"/>
      <c r="G68" s="886"/>
      <c r="H68" s="886"/>
      <c r="I68" s="881"/>
      <c r="J68" s="880"/>
      <c r="K68" s="883"/>
      <c r="L68" s="594" t="str">
        <f>mergeValue(A68) &amp;"."&amp; mergeValue(B68)</f>
        <v>1.1</v>
      </c>
      <c r="M68" s="547" t="s">
        <v>16</v>
      </c>
      <c r="N68" s="647"/>
      <c r="O68" s="1295"/>
      <c r="P68" s="1296"/>
      <c r="Q68" s="1296"/>
      <c r="R68" s="1296"/>
      <c r="S68" s="1296"/>
      <c r="T68" s="1296"/>
      <c r="U68" s="1296"/>
      <c r="V68" s="1297"/>
      <c r="W68" s="631" t="s">
        <v>476</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9"/>
      <c r="B69" s="1239"/>
      <c r="C69" s="1239">
        <v>1</v>
      </c>
      <c r="D69" s="884"/>
      <c r="E69" s="886"/>
      <c r="F69" s="886"/>
      <c r="G69" s="886"/>
      <c r="H69" s="886"/>
      <c r="I69" s="888"/>
      <c r="J69" s="880"/>
      <c r="K69" s="883"/>
      <c r="L69" s="594" t="str">
        <f>mergeValue(A69) &amp;"."&amp; mergeValue(B69)&amp;"."&amp; mergeValue(C69)</f>
        <v>1.1.1</v>
      </c>
      <c r="M69" s="548" t="s">
        <v>7</v>
      </c>
      <c r="N69" s="647"/>
      <c r="O69" s="1295"/>
      <c r="P69" s="1296"/>
      <c r="Q69" s="1296"/>
      <c r="R69" s="1296"/>
      <c r="S69" s="1296"/>
      <c r="T69" s="1296"/>
      <c r="U69" s="1296"/>
      <c r="V69" s="1297"/>
      <c r="W69" s="631" t="s">
        <v>632</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9"/>
      <c r="B70" s="1239"/>
      <c r="C70" s="1239"/>
      <c r="D70" s="1239">
        <v>1</v>
      </c>
      <c r="E70" s="886"/>
      <c r="F70" s="886"/>
      <c r="G70" s="886"/>
      <c r="H70" s="886"/>
      <c r="I70" s="888"/>
      <c r="J70" s="880"/>
      <c r="K70" s="883"/>
      <c r="L70" s="594" t="str">
        <f>mergeValue(A70) &amp;"."&amp; mergeValue(B70)&amp;"."&amp; mergeValue(C70)&amp;"."&amp; mergeValue(D70)</f>
        <v>1.1.1.1</v>
      </c>
      <c r="M70" s="549" t="s">
        <v>22</v>
      </c>
      <c r="N70" s="647"/>
      <c r="O70" s="1295"/>
      <c r="P70" s="1296"/>
      <c r="Q70" s="1296"/>
      <c r="R70" s="1296"/>
      <c r="S70" s="1296"/>
      <c r="T70" s="1296"/>
      <c r="U70" s="1296"/>
      <c r="V70" s="1297"/>
      <c r="W70" s="631" t="s">
        <v>633</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9"/>
      <c r="B71" s="1239"/>
      <c r="C71" s="1239"/>
      <c r="D71" s="1239"/>
      <c r="E71" s="1239">
        <v>1</v>
      </c>
      <c r="F71" s="886"/>
      <c r="G71" s="886"/>
      <c r="H71" s="884">
        <v>1</v>
      </c>
      <c r="I71" s="1239">
        <v>1</v>
      </c>
      <c r="J71" s="886"/>
      <c r="K71" s="891"/>
      <c r="L71" s="594" t="str">
        <f>mergeValue(A71) &amp;"."&amp; mergeValue(B71)&amp;"."&amp; mergeValue(C71)&amp;"."&amp; mergeValue(D71)&amp;"."&amp; mergeValue(E71)</f>
        <v>1.1.1.1.1</v>
      </c>
      <c r="M71" s="555" t="s">
        <v>9</v>
      </c>
      <c r="N71" s="647"/>
      <c r="O71" s="1242"/>
      <c r="P71" s="1243"/>
      <c r="Q71" s="1243"/>
      <c r="R71" s="1243"/>
      <c r="S71" s="1243"/>
      <c r="T71" s="1243"/>
      <c r="U71" s="1243"/>
      <c r="V71" s="1244"/>
      <c r="W71" s="631" t="s">
        <v>637</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9"/>
      <c r="B72" s="1239"/>
      <c r="C72" s="1239"/>
      <c r="D72" s="1239"/>
      <c r="E72" s="1239"/>
      <c r="F72" s="1239">
        <v>1</v>
      </c>
      <c r="G72" s="884"/>
      <c r="H72" s="884"/>
      <c r="I72" s="1239"/>
      <c r="J72" s="1239">
        <v>1</v>
      </c>
      <c r="K72" s="892"/>
      <c r="L72" s="594" t="str">
        <f>mergeValue(A72) &amp;"."&amp; mergeValue(B72)&amp;"."&amp; mergeValue(C72)&amp;"."&amp; mergeValue(D72)&amp;"."&amp; mergeValue(E72)&amp;"."&amp; mergeValue(F72)</f>
        <v>1.1.1.1.1.1</v>
      </c>
      <c r="M72" s="556" t="s">
        <v>10</v>
      </c>
      <c r="N72" s="647"/>
      <c r="O72" s="1242"/>
      <c r="P72" s="1243"/>
      <c r="Q72" s="1243"/>
      <c r="R72" s="1243"/>
      <c r="S72" s="1243"/>
      <c r="T72" s="1243"/>
      <c r="U72" s="1243"/>
      <c r="V72" s="1244"/>
      <c r="W72" s="631" t="s">
        <v>635</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9"/>
      <c r="B73" s="1239"/>
      <c r="C73" s="1239"/>
      <c r="D73" s="1239"/>
      <c r="E73" s="1239"/>
      <c r="F73" s="1239"/>
      <c r="G73" s="884">
        <v>1</v>
      </c>
      <c r="H73" s="884"/>
      <c r="I73" s="1239"/>
      <c r="J73" s="1239"/>
      <c r="K73" s="892">
        <v>1</v>
      </c>
      <c r="L73" s="594" t="str">
        <f>mergeValue(A73) &amp;"."&amp; mergeValue(B73)&amp;"."&amp; mergeValue(C73)&amp;"."&amp; mergeValue(D73)&amp;"."&amp; mergeValue(E73)&amp;"."&amp; mergeValue(F73)&amp;"."&amp; mergeValue(G73)</f>
        <v>1.1.1.1.1.1.1</v>
      </c>
      <c r="M73" s="1066"/>
      <c r="N73" s="647"/>
      <c r="O73" s="563"/>
      <c r="P73" s="563"/>
      <c r="Q73" s="1091"/>
      <c r="R73" s="1234"/>
      <c r="S73" s="1235" t="s">
        <v>83</v>
      </c>
      <c r="T73" s="1234"/>
      <c r="U73" s="1235" t="s">
        <v>83</v>
      </c>
      <c r="V73" s="563"/>
      <c r="W73" s="1209" t="s">
        <v>654</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9"/>
      <c r="B74" s="1239"/>
      <c r="C74" s="1239"/>
      <c r="D74" s="1239"/>
      <c r="E74" s="1239"/>
      <c r="F74" s="1239"/>
      <c r="G74" s="884"/>
      <c r="H74" s="884"/>
      <c r="I74" s="1239"/>
      <c r="J74" s="1239"/>
      <c r="K74" s="892"/>
      <c r="L74" s="601"/>
      <c r="M74" s="647"/>
      <c r="N74" s="647"/>
      <c r="O74" s="563"/>
      <c r="P74" s="563"/>
      <c r="Q74" s="585" t="str">
        <f>R73 &amp; "-" &amp; T73</f>
        <v>-</v>
      </c>
      <c r="R74" s="1234"/>
      <c r="S74" s="1235"/>
      <c r="T74" s="1234"/>
      <c r="U74" s="1235"/>
      <c r="V74" s="563"/>
      <c r="W74" s="1209"/>
      <c r="X74" s="586"/>
      <c r="Y74" s="590"/>
      <c r="Z74" s="590" t="str">
        <f t="shared" si="2"/>
        <v/>
      </c>
      <c r="AA74" s="590"/>
      <c r="AB74" s="590"/>
      <c r="AC74" s="590"/>
      <c r="AD74" s="586"/>
      <c r="AE74" s="586"/>
      <c r="AF74" s="586"/>
      <c r="AG74" s="586"/>
      <c r="AH74" s="586"/>
      <c r="AI74" s="586"/>
      <c r="AJ74" s="586"/>
    </row>
    <row r="75" spans="1:36" s="524" customFormat="1" ht="15" customHeight="1">
      <c r="A75" s="1239"/>
      <c r="B75" s="1239"/>
      <c r="C75" s="1239"/>
      <c r="D75" s="1239"/>
      <c r="E75" s="1239"/>
      <c r="F75" s="1239"/>
      <c r="G75" s="886"/>
      <c r="H75" s="884"/>
      <c r="I75" s="1239"/>
      <c r="J75" s="1239"/>
      <c r="K75" s="891"/>
      <c r="L75" s="539"/>
      <c r="M75" s="558" t="s">
        <v>25</v>
      </c>
      <c r="N75" s="565"/>
      <c r="O75" s="565"/>
      <c r="P75" s="565"/>
      <c r="Q75" s="565"/>
      <c r="R75" s="565"/>
      <c r="S75" s="565"/>
      <c r="T75" s="565"/>
      <c r="U75" s="565"/>
      <c r="V75" s="561"/>
      <c r="W75" s="1209"/>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9"/>
      <c r="B76" s="1239"/>
      <c r="C76" s="1239"/>
      <c r="D76" s="1239"/>
      <c r="E76" s="1239"/>
      <c r="F76" s="886"/>
      <c r="G76" s="886"/>
      <c r="H76" s="884"/>
      <c r="I76" s="1239"/>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9"/>
      <c r="B77" s="1239"/>
      <c r="C77" s="1239"/>
      <c r="D77" s="1239"/>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9"/>
      <c r="B78" s="1239"/>
      <c r="C78" s="1239"/>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9"/>
      <c r="B79" s="1239"/>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9"/>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4"/>
      <c r="M81" s="566" t="s">
        <v>308</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9">
        <v>1</v>
      </c>
      <c r="B85" s="920"/>
      <c r="C85" s="920"/>
      <c r="D85" s="920"/>
      <c r="E85" s="921"/>
      <c r="F85" s="922"/>
      <c r="G85" s="920"/>
      <c r="H85" s="920"/>
      <c r="I85" s="923"/>
      <c r="J85" s="918"/>
      <c r="K85" s="927">
        <v>1</v>
      </c>
      <c r="L85" s="594">
        <f>mergeValue(A85)</f>
        <v>1</v>
      </c>
      <c r="M85" s="642" t="s">
        <v>20</v>
      </c>
      <c r="N85" s="581"/>
      <c r="O85" s="1264"/>
      <c r="P85" s="1265"/>
      <c r="Q85" s="1265"/>
      <c r="R85" s="1265"/>
      <c r="S85" s="1265"/>
      <c r="T85" s="1265"/>
      <c r="U85" s="1265"/>
      <c r="V85" s="1266"/>
      <c r="W85" s="631" t="s">
        <v>657</v>
      </c>
      <c r="X85" s="586"/>
      <c r="Y85" s="586"/>
      <c r="Z85" s="586"/>
      <c r="AA85" s="586"/>
      <c r="AB85" s="586"/>
      <c r="AC85" s="586"/>
      <c r="AD85" s="586"/>
      <c r="AE85" s="586"/>
      <c r="AF85" s="586"/>
      <c r="AG85" s="586"/>
      <c r="AH85" s="586"/>
      <c r="AI85" s="586"/>
    </row>
    <row r="86" spans="1:36" s="524" customFormat="1" ht="22.5">
      <c r="A86" s="1239"/>
      <c r="B86" s="1239">
        <v>1</v>
      </c>
      <c r="C86" s="920"/>
      <c r="D86" s="920"/>
      <c r="E86" s="922"/>
      <c r="F86" s="922"/>
      <c r="G86" s="920"/>
      <c r="H86" s="920"/>
      <c r="I86" s="917"/>
      <c r="J86" s="916"/>
      <c r="K86" s="927">
        <v>1</v>
      </c>
      <c r="L86" s="594" t="str">
        <f>mergeValue(A86) &amp;"."&amp; mergeValue(B86)</f>
        <v>1.1</v>
      </c>
      <c r="M86" s="547" t="s">
        <v>16</v>
      </c>
      <c r="N86" s="581"/>
      <c r="O86" s="1264"/>
      <c r="P86" s="1265"/>
      <c r="Q86" s="1265"/>
      <c r="R86" s="1265"/>
      <c r="S86" s="1265"/>
      <c r="T86" s="1265"/>
      <c r="U86" s="1265"/>
      <c r="V86" s="1266"/>
      <c r="W86" s="631" t="s">
        <v>476</v>
      </c>
      <c r="X86" s="586"/>
      <c r="Y86" s="586"/>
      <c r="Z86" s="586"/>
      <c r="AA86" s="586"/>
      <c r="AB86" s="586"/>
      <c r="AC86" s="586"/>
      <c r="AD86" s="586"/>
      <c r="AE86" s="586"/>
      <c r="AF86" s="586"/>
      <c r="AG86" s="586"/>
      <c r="AH86" s="586"/>
      <c r="AI86" s="586"/>
    </row>
    <row r="87" spans="1:36" s="524" customFormat="1" ht="22.5">
      <c r="A87" s="1239"/>
      <c r="B87" s="1239"/>
      <c r="C87" s="1239">
        <v>1</v>
      </c>
      <c r="D87" s="920"/>
      <c r="E87" s="922"/>
      <c r="F87" s="922"/>
      <c r="G87" s="920"/>
      <c r="H87" s="920"/>
      <c r="I87" s="924"/>
      <c r="J87" s="916"/>
      <c r="K87" s="927">
        <v>1</v>
      </c>
      <c r="L87" s="594" t="str">
        <f>mergeValue(A87) &amp;"."&amp; mergeValue(B87)&amp;"."&amp; mergeValue(C87)</f>
        <v>1.1.1</v>
      </c>
      <c r="M87" s="548" t="s">
        <v>7</v>
      </c>
      <c r="N87" s="581"/>
      <c r="O87" s="1264"/>
      <c r="P87" s="1265"/>
      <c r="Q87" s="1265"/>
      <c r="R87" s="1265"/>
      <c r="S87" s="1265"/>
      <c r="T87" s="1265"/>
      <c r="U87" s="1265"/>
      <c r="V87" s="1266"/>
      <c r="W87" s="631" t="s">
        <v>632</v>
      </c>
      <c r="X87" s="586"/>
      <c r="Y87" s="586"/>
      <c r="Z87" s="586"/>
      <c r="AA87" s="586"/>
      <c r="AB87" s="586"/>
      <c r="AC87" s="586"/>
      <c r="AD87" s="586"/>
      <c r="AE87" s="586"/>
      <c r="AF87" s="586"/>
      <c r="AG87" s="586"/>
      <c r="AH87" s="586"/>
      <c r="AI87" s="586"/>
    </row>
    <row r="88" spans="1:36" s="524" customFormat="1" ht="22.5">
      <c r="A88" s="1239"/>
      <c r="B88" s="1239"/>
      <c r="C88" s="1239"/>
      <c r="D88" s="1239">
        <v>1</v>
      </c>
      <c r="E88" s="922"/>
      <c r="F88" s="922"/>
      <c r="G88" s="920"/>
      <c r="H88" s="920"/>
      <c r="I88" s="1239">
        <v>1</v>
      </c>
      <c r="J88" s="916"/>
      <c r="K88" s="927">
        <v>1</v>
      </c>
      <c r="L88" s="594" t="str">
        <f>mergeValue(A88) &amp;"."&amp; mergeValue(B88)&amp;"."&amp; mergeValue(C88)&amp;"."&amp; mergeValue(D88)</f>
        <v>1.1.1.1</v>
      </c>
      <c r="M88" s="549" t="s">
        <v>22</v>
      </c>
      <c r="N88" s="581"/>
      <c r="O88" s="1264"/>
      <c r="P88" s="1265"/>
      <c r="Q88" s="1265"/>
      <c r="R88" s="1265"/>
      <c r="S88" s="1265"/>
      <c r="T88" s="1265"/>
      <c r="U88" s="1265"/>
      <c r="V88" s="1266"/>
      <c r="W88" s="631" t="s">
        <v>633</v>
      </c>
      <c r="X88" s="586"/>
      <c r="Y88" s="586"/>
      <c r="Z88" s="586"/>
      <c r="AA88" s="586"/>
      <c r="AB88" s="586"/>
      <c r="AC88" s="586"/>
      <c r="AD88" s="586"/>
      <c r="AE88" s="586"/>
      <c r="AF88" s="586"/>
      <c r="AG88" s="586"/>
      <c r="AH88" s="586"/>
      <c r="AI88" s="586"/>
    </row>
    <row r="89" spans="1:36" s="524" customFormat="1" ht="11.25" hidden="1" customHeight="1">
      <c r="A89" s="1239"/>
      <c r="B89" s="1239"/>
      <c r="C89" s="1239"/>
      <c r="D89" s="1239"/>
      <c r="E89" s="1239">
        <v>1</v>
      </c>
      <c r="F89" s="922"/>
      <c r="G89" s="920"/>
      <c r="H89" s="920"/>
      <c r="I89" s="1239"/>
      <c r="J89" s="922"/>
      <c r="K89" s="927">
        <v>1</v>
      </c>
      <c r="L89" s="594"/>
      <c r="M89" s="555"/>
      <c r="N89" s="582"/>
      <c r="O89" s="1267"/>
      <c r="P89" s="1268"/>
      <c r="Q89" s="1268"/>
      <c r="R89" s="1268"/>
      <c r="S89" s="1268"/>
      <c r="T89" s="1268"/>
      <c r="U89" s="1268"/>
      <c r="V89" s="1269"/>
      <c r="W89" s="560"/>
      <c r="X89" s="586"/>
      <c r="Y89" s="586"/>
      <c r="Z89" s="586"/>
      <c r="AA89" s="586"/>
      <c r="AB89" s="586"/>
      <c r="AC89" s="586"/>
      <c r="AD89" s="586"/>
      <c r="AE89" s="586"/>
      <c r="AF89" s="586"/>
      <c r="AG89" s="586"/>
      <c r="AH89" s="586"/>
      <c r="AI89" s="586"/>
    </row>
    <row r="90" spans="1:36" s="524" customFormat="1" ht="90">
      <c r="A90" s="1239"/>
      <c r="B90" s="1239"/>
      <c r="C90" s="1239"/>
      <c r="D90" s="1239"/>
      <c r="E90" s="1239"/>
      <c r="F90" s="1239">
        <v>1</v>
      </c>
      <c r="G90" s="920"/>
      <c r="H90" s="920"/>
      <c r="I90" s="1239"/>
      <c r="J90" s="1259"/>
      <c r="K90" s="927">
        <v>1</v>
      </c>
      <c r="L90" s="594" t="str">
        <f>mergeValue(A90) &amp;"."&amp; mergeValue(B90)&amp;"."&amp; mergeValue(C90)&amp;"."&amp; mergeValue(D90)&amp;"."&amp;  mergeValue(F90)</f>
        <v>1.1.1.1.1</v>
      </c>
      <c r="M90" s="555" t="s">
        <v>10</v>
      </c>
      <c r="N90" s="582"/>
      <c r="O90" s="1242"/>
      <c r="P90" s="1243"/>
      <c r="Q90" s="1243"/>
      <c r="R90" s="1243"/>
      <c r="S90" s="1243"/>
      <c r="T90" s="1243"/>
      <c r="U90" s="1243"/>
      <c r="V90" s="1244"/>
      <c r="W90" s="631" t="s">
        <v>634</v>
      </c>
      <c r="X90" s="586"/>
      <c r="Y90" s="590" t="str">
        <f>strCheckUnique(Z90:Z93)</f>
        <v/>
      </c>
      <c r="Z90" s="586"/>
      <c r="AA90" s="590"/>
      <c r="AB90" s="586"/>
      <c r="AC90" s="586"/>
      <c r="AD90" s="586"/>
      <c r="AE90" s="586"/>
      <c r="AF90" s="586"/>
      <c r="AG90" s="586"/>
      <c r="AH90" s="586"/>
      <c r="AI90" s="586"/>
    </row>
    <row r="91" spans="1:36" s="524" customFormat="1" ht="192" customHeight="1">
      <c r="A91" s="1239"/>
      <c r="B91" s="1239"/>
      <c r="C91" s="1239"/>
      <c r="D91" s="1239"/>
      <c r="E91" s="1239"/>
      <c r="F91" s="1239"/>
      <c r="G91" s="920">
        <v>1</v>
      </c>
      <c r="H91" s="920"/>
      <c r="I91" s="1239"/>
      <c r="J91" s="1259"/>
      <c r="K91" s="919"/>
      <c r="L91" s="594" t="str">
        <f>mergeValue(A91) &amp;"."&amp; mergeValue(B91)&amp;"."&amp; mergeValue(C91)&amp;"."&amp; mergeValue(D91)&amp;"."&amp;  mergeValue(F91)&amp;"."&amp;  mergeValue(G91)</f>
        <v>1.1.1.1.1.1</v>
      </c>
      <c r="M91" s="1066"/>
      <c r="N91" s="587"/>
      <c r="O91" s="563"/>
      <c r="P91" s="563"/>
      <c r="Q91" s="563"/>
      <c r="R91" s="1245"/>
      <c r="S91" s="1235" t="s">
        <v>83</v>
      </c>
      <c r="T91" s="1245"/>
      <c r="U91" s="1235" t="s">
        <v>83</v>
      </c>
      <c r="V91" s="538"/>
      <c r="W91" s="1209" t="s">
        <v>658</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9"/>
      <c r="B92" s="1239"/>
      <c r="C92" s="1239"/>
      <c r="D92" s="1239"/>
      <c r="E92" s="1239"/>
      <c r="F92" s="1239"/>
      <c r="G92" s="920"/>
      <c r="H92" s="920"/>
      <c r="I92" s="1239"/>
      <c r="J92" s="1259"/>
      <c r="K92" s="927">
        <v>1</v>
      </c>
      <c r="L92" s="601"/>
      <c r="M92" s="647"/>
      <c r="N92" s="587"/>
      <c r="O92" s="563"/>
      <c r="P92" s="563"/>
      <c r="Q92" s="585" t="str">
        <f>R91 &amp; "-" &amp; T91</f>
        <v>-</v>
      </c>
      <c r="R92" s="1245"/>
      <c r="S92" s="1235"/>
      <c r="T92" s="1245"/>
      <c r="U92" s="1235"/>
      <c r="V92" s="538"/>
      <c r="W92" s="1209"/>
      <c r="X92" s="586"/>
      <c r="Y92" s="590"/>
      <c r="Z92" s="590"/>
      <c r="AA92" s="590"/>
      <c r="AB92" s="590"/>
      <c r="AC92" s="590"/>
      <c r="AD92" s="586"/>
      <c r="AE92" s="586"/>
      <c r="AF92" s="586"/>
      <c r="AG92" s="586"/>
      <c r="AH92" s="586"/>
      <c r="AI92" s="586"/>
    </row>
    <row r="93" spans="1:36" s="523" customFormat="1" ht="15" customHeight="1">
      <c r="A93" s="1239"/>
      <c r="B93" s="1239"/>
      <c r="C93" s="1239"/>
      <c r="D93" s="1239"/>
      <c r="E93" s="1239"/>
      <c r="F93" s="1239"/>
      <c r="G93" s="920"/>
      <c r="H93" s="920"/>
      <c r="I93" s="1239"/>
      <c r="J93" s="1259"/>
      <c r="K93" s="927">
        <v>1</v>
      </c>
      <c r="L93" s="539"/>
      <c r="M93" s="557" t="s">
        <v>25</v>
      </c>
      <c r="N93" s="552"/>
      <c r="O93" s="546"/>
      <c r="P93" s="546"/>
      <c r="Q93" s="546"/>
      <c r="R93" s="574"/>
      <c r="S93" s="565"/>
      <c r="T93" s="564"/>
      <c r="U93" s="552"/>
      <c r="V93" s="561"/>
      <c r="W93" s="1209"/>
      <c r="X93" s="588"/>
      <c r="Y93" s="588"/>
      <c r="Z93" s="588"/>
      <c r="AA93" s="588"/>
      <c r="AB93" s="588"/>
      <c r="AC93" s="588"/>
      <c r="AD93" s="588"/>
      <c r="AE93" s="588"/>
      <c r="AF93" s="588"/>
      <c r="AG93" s="588"/>
      <c r="AH93" s="588"/>
      <c r="AI93" s="588"/>
    </row>
    <row r="94" spans="1:36" s="523" customFormat="1" ht="15" customHeight="1">
      <c r="A94" s="1239"/>
      <c r="B94" s="1239"/>
      <c r="C94" s="1239"/>
      <c r="D94" s="1239"/>
      <c r="E94" s="1239"/>
      <c r="F94" s="922"/>
      <c r="G94" s="922"/>
      <c r="H94" s="920"/>
      <c r="I94" s="1239"/>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9"/>
      <c r="B95" s="1239"/>
      <c r="C95" s="1239"/>
      <c r="D95" s="1239"/>
      <c r="E95" s="922"/>
      <c r="F95" s="922"/>
      <c r="G95" s="922"/>
      <c r="H95" s="920"/>
      <c r="I95" s="1239"/>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9"/>
      <c r="B96" s="1239"/>
      <c r="C96" s="1239"/>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52" s="523" customFormat="1" ht="15" customHeight="1">
      <c r="A97" s="1239"/>
      <c r="B97" s="1239"/>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52" s="523" customFormat="1" ht="15" customHeight="1">
      <c r="A98" s="1239"/>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52" s="523" customFormat="1" ht="15" customHeight="1">
      <c r="A99" s="914"/>
      <c r="B99" s="914"/>
      <c r="C99" s="914"/>
      <c r="D99" s="914"/>
      <c r="E99" s="914"/>
      <c r="F99" s="914"/>
      <c r="G99" s="914"/>
      <c r="H99" s="914"/>
      <c r="I99" s="914"/>
      <c r="J99" s="914"/>
      <c r="K99" s="914"/>
      <c r="L99" s="494"/>
      <c r="M99" s="566" t="s">
        <v>308</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52"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52" s="35" customFormat="1" ht="17.100000000000001" customHeight="1">
      <c r="G101" s="35" t="s">
        <v>13</v>
      </c>
      <c r="I101" s="35" t="s">
        <v>67</v>
      </c>
      <c r="V101" s="158"/>
    </row>
    <row r="102" spans="1:52" ht="17.100000000000001" customHeight="1">
      <c r="X102" s="471"/>
      <c r="Y102" s="43"/>
      <c r="Z102" s="43"/>
    </row>
    <row r="103" spans="1:52" s="524" customFormat="1" ht="22.5">
      <c r="A103" s="1239">
        <v>1</v>
      </c>
      <c r="B103" s="1076"/>
      <c r="C103" s="1076"/>
      <c r="D103" s="1076"/>
      <c r="E103" s="1077"/>
      <c r="F103" s="1078"/>
      <c r="G103" s="1076"/>
      <c r="H103" s="1076"/>
      <c r="I103" s="1057"/>
      <c r="J103" s="1062"/>
      <c r="K103" s="1062"/>
      <c r="L103" s="594">
        <f>mergeValue(A103)</f>
        <v>1</v>
      </c>
      <c r="M103" s="642" t="s">
        <v>20</v>
      </c>
      <c r="N103" s="581"/>
      <c r="O103" s="1264"/>
      <c r="P103" s="1265"/>
      <c r="Q103" s="1265"/>
      <c r="R103" s="1265"/>
      <c r="S103" s="1265"/>
      <c r="T103" s="1265"/>
      <c r="U103" s="1265"/>
      <c r="V103" s="1265"/>
      <c r="W103" s="1265"/>
      <c r="X103" s="1265"/>
      <c r="Y103" s="1265"/>
      <c r="Z103" s="1265"/>
      <c r="AA103" s="1265"/>
      <c r="AB103" s="1265"/>
      <c r="AC103" s="1265"/>
      <c r="AD103" s="1265"/>
      <c r="AE103" s="1265"/>
      <c r="AF103" s="1265"/>
      <c r="AG103" s="1265"/>
      <c r="AH103" s="1265"/>
      <c r="AI103" s="1265"/>
      <c r="AJ103" s="1265"/>
      <c r="AK103" s="1265"/>
      <c r="AL103" s="1265"/>
      <c r="AM103" s="1266"/>
      <c r="AN103" s="631" t="s">
        <v>475</v>
      </c>
      <c r="AO103" s="586"/>
      <c r="AP103" s="586"/>
      <c r="AQ103" s="586"/>
      <c r="AR103" s="586"/>
      <c r="AS103" s="586"/>
      <c r="AT103" s="586"/>
      <c r="AU103" s="586"/>
      <c r="AV103" s="586"/>
      <c r="AW103" s="586"/>
      <c r="AX103" s="586"/>
      <c r="AY103" s="586"/>
      <c r="AZ103" s="586"/>
    </row>
    <row r="104" spans="1:52" s="524" customFormat="1" ht="22.5">
      <c r="A104" s="1239"/>
      <c r="B104" s="1239">
        <v>1</v>
      </c>
      <c r="C104" s="1076"/>
      <c r="D104" s="1076"/>
      <c r="E104" s="1078"/>
      <c r="F104" s="1078"/>
      <c r="G104" s="1076"/>
      <c r="H104" s="1076"/>
      <c r="I104" s="1064"/>
      <c r="J104" s="1059"/>
      <c r="K104" s="1058"/>
      <c r="L104" s="594" t="str">
        <f>mergeValue(A104) &amp;"."&amp; mergeValue(B104)</f>
        <v>1.1</v>
      </c>
      <c r="M104" s="547" t="s">
        <v>16</v>
      </c>
      <c r="N104" s="581"/>
      <c r="O104" s="1264"/>
      <c r="P104" s="1265"/>
      <c r="Q104" s="1265"/>
      <c r="R104" s="1265"/>
      <c r="S104" s="1265"/>
      <c r="T104" s="1265"/>
      <c r="U104" s="1265"/>
      <c r="V104" s="1265"/>
      <c r="W104" s="1265"/>
      <c r="X104" s="1265"/>
      <c r="Y104" s="1265"/>
      <c r="Z104" s="1265"/>
      <c r="AA104" s="1265"/>
      <c r="AB104" s="1265"/>
      <c r="AC104" s="1265"/>
      <c r="AD104" s="1265"/>
      <c r="AE104" s="1265"/>
      <c r="AF104" s="1265"/>
      <c r="AG104" s="1265"/>
      <c r="AH104" s="1265"/>
      <c r="AI104" s="1265"/>
      <c r="AJ104" s="1265"/>
      <c r="AK104" s="1265"/>
      <c r="AL104" s="1265"/>
      <c r="AM104" s="1266"/>
      <c r="AN104" s="631" t="s">
        <v>476</v>
      </c>
      <c r="AO104" s="586"/>
      <c r="AP104" s="586"/>
      <c r="AQ104" s="586"/>
      <c r="AR104" s="586"/>
      <c r="AS104" s="586"/>
      <c r="AT104" s="586"/>
      <c r="AU104" s="586"/>
      <c r="AV104" s="586"/>
      <c r="AW104" s="586"/>
      <c r="AX104" s="586"/>
      <c r="AY104" s="586"/>
      <c r="AZ104" s="586"/>
    </row>
    <row r="105" spans="1:52" s="524" customFormat="1" ht="22.5">
      <c r="A105" s="1239"/>
      <c r="B105" s="1239"/>
      <c r="C105" s="1239">
        <v>1</v>
      </c>
      <c r="D105" s="1076"/>
      <c r="E105" s="1078"/>
      <c r="F105" s="1078"/>
      <c r="G105" s="1076"/>
      <c r="H105" s="1076"/>
      <c r="I105" s="1064"/>
      <c r="J105" s="1059"/>
      <c r="K105" s="1058"/>
      <c r="L105" s="594" t="str">
        <f>mergeValue(A105) &amp;"."&amp; mergeValue(B105)&amp;"."&amp; mergeValue(C105)</f>
        <v>1.1.1</v>
      </c>
      <c r="M105" s="548" t="s">
        <v>7</v>
      </c>
      <c r="N105" s="581"/>
      <c r="O105" s="1264"/>
      <c r="P105" s="1265"/>
      <c r="Q105" s="1265"/>
      <c r="R105" s="1265"/>
      <c r="S105" s="1265"/>
      <c r="T105" s="1265"/>
      <c r="U105" s="1265"/>
      <c r="V105" s="1265"/>
      <c r="W105" s="1265"/>
      <c r="X105" s="1265"/>
      <c r="Y105" s="1265"/>
      <c r="Z105" s="1265"/>
      <c r="AA105" s="1265"/>
      <c r="AB105" s="1265"/>
      <c r="AC105" s="1265"/>
      <c r="AD105" s="1265"/>
      <c r="AE105" s="1265"/>
      <c r="AF105" s="1265"/>
      <c r="AG105" s="1265"/>
      <c r="AH105" s="1265"/>
      <c r="AI105" s="1265"/>
      <c r="AJ105" s="1265"/>
      <c r="AK105" s="1265"/>
      <c r="AL105" s="1265"/>
      <c r="AM105" s="1266"/>
      <c r="AN105" s="631" t="s">
        <v>632</v>
      </c>
      <c r="AO105" s="586"/>
      <c r="AP105" s="586"/>
      <c r="AQ105" s="586"/>
      <c r="AR105" s="586"/>
      <c r="AS105" s="586"/>
      <c r="AT105" s="586"/>
      <c r="AU105" s="586"/>
      <c r="AV105" s="586"/>
      <c r="AW105" s="586"/>
      <c r="AX105" s="586"/>
      <c r="AY105" s="586"/>
      <c r="AZ105" s="586"/>
    </row>
    <row r="106" spans="1:52" s="524" customFormat="1" ht="22.5">
      <c r="A106" s="1239"/>
      <c r="B106" s="1239"/>
      <c r="C106" s="1239"/>
      <c r="D106" s="1239">
        <v>1</v>
      </c>
      <c r="E106" s="1078"/>
      <c r="F106" s="1078"/>
      <c r="G106" s="1076"/>
      <c r="H106" s="1076"/>
      <c r="I106" s="1064"/>
      <c r="J106" s="1059"/>
      <c r="K106" s="1058"/>
      <c r="L106" s="594" t="str">
        <f>mergeValue(A106) &amp;"."&amp; mergeValue(B106)&amp;"."&amp; mergeValue(C106)&amp;"."&amp; mergeValue(D106)</f>
        <v>1.1.1.1</v>
      </c>
      <c r="M106" s="549" t="s">
        <v>22</v>
      </c>
      <c r="N106" s="581"/>
      <c r="O106" s="1264"/>
      <c r="P106" s="1265"/>
      <c r="Q106" s="1265"/>
      <c r="R106" s="1265"/>
      <c r="S106" s="1265"/>
      <c r="T106" s="1265"/>
      <c r="U106" s="1265"/>
      <c r="V106" s="1265"/>
      <c r="W106" s="1265"/>
      <c r="X106" s="1265"/>
      <c r="Y106" s="1265"/>
      <c r="Z106" s="1265"/>
      <c r="AA106" s="1265"/>
      <c r="AB106" s="1265"/>
      <c r="AC106" s="1265"/>
      <c r="AD106" s="1265"/>
      <c r="AE106" s="1265"/>
      <c r="AF106" s="1265"/>
      <c r="AG106" s="1265"/>
      <c r="AH106" s="1265"/>
      <c r="AI106" s="1265"/>
      <c r="AJ106" s="1265"/>
      <c r="AK106" s="1265"/>
      <c r="AL106" s="1265"/>
      <c r="AM106" s="1266"/>
      <c r="AN106" s="631" t="s">
        <v>633</v>
      </c>
      <c r="AO106" s="586"/>
      <c r="AP106" s="586"/>
      <c r="AQ106" s="586"/>
      <c r="AR106" s="586"/>
      <c r="AS106" s="586"/>
      <c r="AT106" s="586"/>
      <c r="AU106" s="586"/>
      <c r="AV106" s="586"/>
      <c r="AW106" s="586"/>
      <c r="AX106" s="586"/>
      <c r="AY106" s="586"/>
      <c r="AZ106" s="586"/>
    </row>
    <row r="107" spans="1:52" s="524" customFormat="1" ht="0.2" customHeight="1">
      <c r="A107" s="1239"/>
      <c r="B107" s="1239"/>
      <c r="C107" s="1239"/>
      <c r="D107" s="1239"/>
      <c r="E107" s="1239">
        <v>1</v>
      </c>
      <c r="F107" s="1078"/>
      <c r="G107" s="1076"/>
      <c r="H107" s="1076"/>
      <c r="I107" s="1063"/>
      <c r="J107" s="1059"/>
      <c r="K107" s="1058"/>
      <c r="L107" s="594"/>
      <c r="M107" s="555"/>
      <c r="N107" s="582"/>
      <c r="O107" s="1267"/>
      <c r="P107" s="1268"/>
      <c r="Q107" s="1268"/>
      <c r="R107" s="1268"/>
      <c r="S107" s="1268"/>
      <c r="T107" s="1268"/>
      <c r="U107" s="1268"/>
      <c r="V107" s="1268"/>
      <c r="W107" s="1268"/>
      <c r="X107" s="1268"/>
      <c r="Y107" s="1268"/>
      <c r="Z107" s="1268"/>
      <c r="AA107" s="1268"/>
      <c r="AB107" s="1268"/>
      <c r="AC107" s="1268"/>
      <c r="AD107" s="1268"/>
      <c r="AE107" s="1268"/>
      <c r="AF107" s="1268"/>
      <c r="AG107" s="1268"/>
      <c r="AH107" s="1268"/>
      <c r="AI107" s="1268"/>
      <c r="AJ107" s="1268"/>
      <c r="AK107" s="1268"/>
      <c r="AL107" s="1268"/>
      <c r="AM107" s="1269"/>
      <c r="AN107" s="631"/>
      <c r="AO107" s="586"/>
      <c r="AP107" s="586"/>
      <c r="AQ107" s="586"/>
      <c r="AR107" s="586"/>
      <c r="AS107" s="586"/>
      <c r="AT107" s="586"/>
      <c r="AU107" s="586"/>
      <c r="AV107" s="586"/>
      <c r="AW107" s="586"/>
      <c r="AX107" s="586"/>
      <c r="AY107" s="586"/>
      <c r="AZ107" s="586"/>
    </row>
    <row r="108" spans="1:52" s="524" customFormat="1" ht="90">
      <c r="A108" s="1239"/>
      <c r="B108" s="1239"/>
      <c r="C108" s="1239"/>
      <c r="D108" s="1239"/>
      <c r="E108" s="1239"/>
      <c r="F108" s="1239">
        <v>1</v>
      </c>
      <c r="G108" s="1076"/>
      <c r="H108" s="1076"/>
      <c r="I108" s="1270"/>
      <c r="J108" s="1059"/>
      <c r="K108" s="1058"/>
      <c r="L108" s="594" t="str">
        <f>mergeValue(A108) &amp;"."&amp; mergeValue(B108)&amp;"."&amp; mergeValue(C108)&amp;"."&amp; mergeValue(D108)&amp;"."&amp; mergeValue(F108)</f>
        <v>1.1.1.1.1</v>
      </c>
      <c r="M108" s="556" t="s">
        <v>10</v>
      </c>
      <c r="N108" s="582"/>
      <c r="O108" s="1242"/>
      <c r="P108" s="1243"/>
      <c r="Q108" s="1243"/>
      <c r="R108" s="1243"/>
      <c r="S108" s="1243"/>
      <c r="T108" s="1243"/>
      <c r="U108" s="1243"/>
      <c r="V108" s="1243"/>
      <c r="W108" s="1243"/>
      <c r="X108" s="1243"/>
      <c r="Y108" s="1243"/>
      <c r="Z108" s="1243"/>
      <c r="AA108" s="1243"/>
      <c r="AB108" s="1243"/>
      <c r="AC108" s="1243"/>
      <c r="AD108" s="1243"/>
      <c r="AE108" s="1243"/>
      <c r="AF108" s="1243"/>
      <c r="AG108" s="1243"/>
      <c r="AH108" s="1243"/>
      <c r="AI108" s="1243"/>
      <c r="AJ108" s="1243"/>
      <c r="AK108" s="1243"/>
      <c r="AL108" s="1243"/>
      <c r="AM108" s="1244"/>
      <c r="AN108" s="631" t="s">
        <v>634</v>
      </c>
      <c r="AO108" s="586"/>
      <c r="AP108" s="590" t="str">
        <f>strCheckUnique(AQ108:AQ112)</f>
        <v/>
      </c>
      <c r="AQ108" s="586"/>
      <c r="AR108" s="590"/>
      <c r="AS108" s="586"/>
      <c r="AT108" s="586"/>
      <c r="AU108" s="586"/>
      <c r="AV108" s="586"/>
      <c r="AW108" s="586"/>
      <c r="AX108" s="586"/>
      <c r="AY108" s="586"/>
      <c r="AZ108" s="586"/>
    </row>
    <row r="109" spans="1:52" s="524" customFormat="1" ht="135">
      <c r="A109" s="1239"/>
      <c r="B109" s="1239"/>
      <c r="C109" s="1239"/>
      <c r="D109" s="1239"/>
      <c r="E109" s="1239"/>
      <c r="F109" s="1239"/>
      <c r="G109" s="1239">
        <v>1</v>
      </c>
      <c r="H109" s="1076"/>
      <c r="I109" s="1270"/>
      <c r="J109" s="1271"/>
      <c r="K109" s="1065"/>
      <c r="L109" s="594" t="str">
        <f>mergeValue(A109) &amp;"."&amp; mergeValue(B109)&amp;"."&amp; mergeValue(C109)&amp;"."&amp; mergeValue(D109)&amp;"."&amp; mergeValue(F109)&amp;"."&amp; mergeValue(G109)</f>
        <v>1.1.1.1.1.1</v>
      </c>
      <c r="M109" s="1066" t="s">
        <v>649</v>
      </c>
      <c r="N109" s="647"/>
      <c r="O109" s="684"/>
      <c r="P109" s="684"/>
      <c r="Q109" s="563"/>
      <c r="R109" s="495"/>
      <c r="S109" s="1092"/>
      <c r="T109" s="495"/>
      <c r="U109" s="1092"/>
      <c r="V109" s="585" t="str">
        <f>W109 &amp; "-" &amp; Y109</f>
        <v>-</v>
      </c>
      <c r="W109" s="1245"/>
      <c r="X109" s="1235" t="s">
        <v>83</v>
      </c>
      <c r="Y109" s="1245"/>
      <c r="Z109" s="1235" t="s">
        <v>83</v>
      </c>
      <c r="AA109" s="684"/>
      <c r="AB109" s="684"/>
      <c r="AC109" s="764"/>
      <c r="AD109" s="713"/>
      <c r="AE109" s="1092"/>
      <c r="AF109" s="713"/>
      <c r="AG109" s="1092"/>
      <c r="AH109" s="770" t="str">
        <f>AI109 &amp; "-" &amp; AK109</f>
        <v>-</v>
      </c>
      <c r="AI109" s="1245"/>
      <c r="AJ109" s="1235" t="s">
        <v>83</v>
      </c>
      <c r="AK109" s="1245"/>
      <c r="AL109" s="1235" t="s">
        <v>84</v>
      </c>
      <c r="AM109" s="538"/>
      <c r="AN109" s="631" t="s">
        <v>667</v>
      </c>
      <c r="AO109" s="586" t="str">
        <f>strCheckDate(O109:AM109)</f>
        <v/>
      </c>
      <c r="AP109" s="590"/>
      <c r="AQ109" s="590" t="str">
        <f>IF(M109="","",M109 )</f>
        <v>горячая вода в системе централизованного теплоснабжения на горячее водоснабжение</v>
      </c>
      <c r="AR109" s="590"/>
      <c r="AS109" s="590"/>
      <c r="AT109" s="590"/>
      <c r="AU109" s="586"/>
      <c r="AV109" s="586"/>
      <c r="AW109" s="586"/>
      <c r="AX109" s="586"/>
      <c r="AY109" s="586"/>
      <c r="AZ109" s="586"/>
    </row>
    <row r="110" spans="1:52" s="524" customFormat="1" ht="0.2" customHeight="1">
      <c r="A110" s="1239"/>
      <c r="B110" s="1239"/>
      <c r="C110" s="1239"/>
      <c r="D110" s="1239"/>
      <c r="E110" s="1239"/>
      <c r="F110" s="1239"/>
      <c r="G110" s="1239"/>
      <c r="H110" s="1076"/>
      <c r="I110" s="1270"/>
      <c r="J110" s="1271"/>
      <c r="K110" s="1065"/>
      <c r="L110" s="601"/>
      <c r="M110" s="647"/>
      <c r="N110" s="647"/>
      <c r="O110" s="563"/>
      <c r="P110" s="495"/>
      <c r="Q110" s="495"/>
      <c r="R110" s="495"/>
      <c r="S110" s="495"/>
      <c r="T110" s="495"/>
      <c r="U110" s="560"/>
      <c r="V110" s="585"/>
      <c r="W110" s="1234"/>
      <c r="X110" s="1235"/>
      <c r="Y110" s="1234"/>
      <c r="Z110" s="1235"/>
      <c r="AA110" s="764"/>
      <c r="AB110" s="713"/>
      <c r="AC110" s="713"/>
      <c r="AD110" s="713"/>
      <c r="AE110" s="713"/>
      <c r="AF110" s="713"/>
      <c r="AG110" s="560"/>
      <c r="AH110" s="770"/>
      <c r="AI110" s="1234"/>
      <c r="AJ110" s="1235"/>
      <c r="AK110" s="1234"/>
      <c r="AL110" s="1235"/>
      <c r="AM110" s="538"/>
      <c r="AN110" s="1209"/>
      <c r="AO110" s="586"/>
      <c r="AP110" s="586"/>
      <c r="AQ110" s="586"/>
      <c r="AR110" s="590">
        <f ca="1">OFFSET(AR110,-1,0)</f>
        <v>0</v>
      </c>
      <c r="AS110" s="586"/>
      <c r="AT110" s="586"/>
      <c r="AU110" s="586"/>
      <c r="AV110" s="586"/>
      <c r="AW110" s="586"/>
      <c r="AX110" s="586"/>
      <c r="AY110" s="586"/>
      <c r="AZ110" s="586"/>
    </row>
    <row r="111" spans="1:52" s="523" customFormat="1" ht="15" hidden="1" customHeight="1">
      <c r="A111" s="1239"/>
      <c r="B111" s="1239"/>
      <c r="C111" s="1239"/>
      <c r="D111" s="1239"/>
      <c r="E111" s="1239"/>
      <c r="F111" s="1239"/>
      <c r="G111" s="1239"/>
      <c r="H111" s="1076"/>
      <c r="I111" s="1270"/>
      <c r="J111" s="1271"/>
      <c r="K111" s="1067"/>
      <c r="L111" s="539"/>
      <c r="M111" s="558"/>
      <c r="N111" s="552"/>
      <c r="O111" s="546"/>
      <c r="P111" s="546"/>
      <c r="Q111" s="546"/>
      <c r="R111" s="546"/>
      <c r="S111" s="546"/>
      <c r="T111" s="546"/>
      <c r="U111" s="546"/>
      <c r="V111" s="546"/>
      <c r="W111" s="564"/>
      <c r="X111" s="565"/>
      <c r="Y111" s="564"/>
      <c r="Z111" s="552"/>
      <c r="AA111" s="758"/>
      <c r="AB111" s="758"/>
      <c r="AC111" s="758"/>
      <c r="AD111" s="758"/>
      <c r="AE111" s="758"/>
      <c r="AF111" s="758"/>
      <c r="AG111" s="758"/>
      <c r="AH111" s="758"/>
      <c r="AI111" s="1006"/>
      <c r="AJ111" s="1007"/>
      <c r="AK111" s="1006"/>
      <c r="AL111" s="1002"/>
      <c r="AM111" s="561"/>
      <c r="AN111" s="1209"/>
      <c r="AO111" s="588"/>
      <c r="AP111" s="588"/>
      <c r="AQ111" s="588"/>
      <c r="AR111" s="588"/>
      <c r="AS111" s="588"/>
      <c r="AT111" s="588"/>
      <c r="AU111" s="588"/>
      <c r="AV111" s="588"/>
      <c r="AW111" s="588"/>
      <c r="AX111" s="588"/>
      <c r="AY111" s="588"/>
      <c r="AZ111" s="588"/>
    </row>
    <row r="112" spans="1:52" s="523" customFormat="1" ht="15" customHeight="1">
      <c r="A112" s="1239"/>
      <c r="B112" s="1239"/>
      <c r="C112" s="1239"/>
      <c r="D112" s="1239"/>
      <c r="E112" s="1239"/>
      <c r="F112" s="1239"/>
      <c r="G112" s="1076"/>
      <c r="H112" s="1076"/>
      <c r="I112" s="1270"/>
      <c r="J112" s="1073"/>
      <c r="K112" s="1067"/>
      <c r="L112" s="539"/>
      <c r="M112" s="557" t="s">
        <v>25</v>
      </c>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61"/>
      <c r="AO112" s="588"/>
      <c r="AP112" s="588"/>
      <c r="AQ112" s="588"/>
      <c r="AR112" s="588"/>
      <c r="AS112" s="588"/>
      <c r="AT112" s="588"/>
      <c r="AU112" s="588"/>
      <c r="AV112" s="588"/>
      <c r="AW112" s="588"/>
      <c r="AX112" s="588"/>
      <c r="AY112" s="588"/>
      <c r="AZ112" s="588"/>
    </row>
    <row r="113" spans="1:52" s="523" customFormat="1" ht="15" customHeight="1">
      <c r="A113" s="1239"/>
      <c r="B113" s="1239"/>
      <c r="C113" s="1239"/>
      <c r="D113" s="1239"/>
      <c r="E113" s="1239"/>
      <c r="F113" s="1079"/>
      <c r="G113" s="1076"/>
      <c r="H113" s="1076"/>
      <c r="I113" s="1063"/>
      <c r="J113" s="1061"/>
      <c r="K113" s="1067"/>
      <c r="L113" s="539"/>
      <c r="M113" s="552" t="s">
        <v>11</v>
      </c>
      <c r="N113" s="551"/>
      <c r="O113" s="546"/>
      <c r="P113" s="546"/>
      <c r="Q113" s="546"/>
      <c r="R113" s="546"/>
      <c r="S113" s="546"/>
      <c r="T113" s="546"/>
      <c r="U113" s="546"/>
      <c r="V113" s="546"/>
      <c r="W113" s="574"/>
      <c r="X113" s="565"/>
      <c r="Y113" s="564"/>
      <c r="Z113" s="551"/>
      <c r="AA113" s="758"/>
      <c r="AB113" s="758"/>
      <c r="AC113" s="758"/>
      <c r="AD113" s="758"/>
      <c r="AE113" s="758"/>
      <c r="AF113" s="758"/>
      <c r="AG113" s="758"/>
      <c r="AH113" s="758"/>
      <c r="AI113" s="767"/>
      <c r="AJ113" s="1007"/>
      <c r="AK113" s="1006"/>
      <c r="AL113" s="1041"/>
      <c r="AM113" s="565"/>
      <c r="AN113" s="561"/>
      <c r="AO113" s="588"/>
      <c r="AP113" s="588"/>
      <c r="AQ113" s="588"/>
      <c r="AR113" s="588"/>
      <c r="AS113" s="588"/>
      <c r="AT113" s="588"/>
      <c r="AU113" s="588"/>
      <c r="AV113" s="588"/>
      <c r="AW113" s="588"/>
      <c r="AX113" s="588"/>
      <c r="AY113" s="588"/>
      <c r="AZ113" s="588"/>
    </row>
    <row r="114" spans="1:52" s="523" customFormat="1" ht="0.2" customHeight="1">
      <c r="A114" s="1239"/>
      <c r="B114" s="1239"/>
      <c r="C114" s="1239"/>
      <c r="D114" s="1078"/>
      <c r="E114" s="1079"/>
      <c r="F114" s="1079"/>
      <c r="G114" s="1076"/>
      <c r="H114" s="1076"/>
      <c r="I114" s="1074"/>
      <c r="J114" s="1061"/>
      <c r="K114" s="1057"/>
      <c r="L114" s="539"/>
      <c r="M114" s="552"/>
      <c r="N114" s="552"/>
      <c r="O114" s="552"/>
      <c r="P114" s="552"/>
      <c r="Q114" s="552"/>
      <c r="R114" s="552"/>
      <c r="S114" s="552"/>
      <c r="T114" s="552"/>
      <c r="U114" s="552"/>
      <c r="V114" s="552"/>
      <c r="W114" s="552"/>
      <c r="X114" s="552"/>
      <c r="Y114" s="552"/>
      <c r="Z114" s="552"/>
      <c r="AA114" s="1002"/>
      <c r="AB114" s="1002"/>
      <c r="AC114" s="1002"/>
      <c r="AD114" s="1002"/>
      <c r="AE114" s="1002"/>
      <c r="AF114" s="1002"/>
      <c r="AG114" s="1002"/>
      <c r="AH114" s="1002"/>
      <c r="AI114" s="1002"/>
      <c r="AJ114" s="1002"/>
      <c r="AK114" s="1002"/>
      <c r="AL114" s="1002"/>
      <c r="AM114" s="552"/>
      <c r="AN114" s="561"/>
      <c r="AO114" s="588"/>
      <c r="AP114" s="588"/>
      <c r="AQ114" s="588"/>
      <c r="AR114" s="588"/>
      <c r="AS114" s="588"/>
      <c r="AT114" s="588"/>
      <c r="AU114" s="588"/>
      <c r="AV114" s="588"/>
      <c r="AW114" s="588"/>
      <c r="AX114" s="588"/>
      <c r="AY114" s="588"/>
      <c r="AZ114" s="588"/>
    </row>
    <row r="115" spans="1:52" s="523" customFormat="1" ht="15" customHeight="1">
      <c r="A115" s="1239"/>
      <c r="B115" s="1239"/>
      <c r="C115" s="1239"/>
      <c r="D115" s="1080"/>
      <c r="E115" s="1080"/>
      <c r="F115" s="1080"/>
      <c r="G115" s="1081"/>
      <c r="H115" s="1080"/>
      <c r="I115" s="1067"/>
      <c r="J115" s="1061"/>
      <c r="K115" s="1067"/>
      <c r="L115" s="539"/>
      <c r="M115" s="551" t="s">
        <v>17</v>
      </c>
      <c r="N115" s="550"/>
      <c r="O115" s="546"/>
      <c r="P115" s="546"/>
      <c r="Q115" s="546"/>
      <c r="R115" s="546"/>
      <c r="S115" s="546"/>
      <c r="T115" s="546"/>
      <c r="U115" s="546"/>
      <c r="V115" s="546"/>
      <c r="W115" s="574"/>
      <c r="X115" s="565"/>
      <c r="Y115" s="564"/>
      <c r="Z115" s="550"/>
      <c r="AA115" s="758"/>
      <c r="AB115" s="758"/>
      <c r="AC115" s="758"/>
      <c r="AD115" s="758"/>
      <c r="AE115" s="758"/>
      <c r="AF115" s="758"/>
      <c r="AG115" s="758"/>
      <c r="AH115" s="758"/>
      <c r="AI115" s="767"/>
      <c r="AJ115" s="1007"/>
      <c r="AK115" s="1006"/>
      <c r="AL115" s="1000"/>
      <c r="AM115" s="565"/>
      <c r="AN115" s="561"/>
      <c r="AO115" s="588"/>
      <c r="AP115" s="588"/>
      <c r="AQ115" s="588"/>
      <c r="AR115" s="588"/>
      <c r="AS115" s="588"/>
      <c r="AT115" s="588"/>
      <c r="AU115" s="588"/>
      <c r="AV115" s="588"/>
      <c r="AW115" s="588"/>
      <c r="AX115" s="588"/>
      <c r="AY115" s="588"/>
      <c r="AZ115" s="588"/>
    </row>
    <row r="116" spans="1:52" s="523" customFormat="1" ht="15" customHeight="1">
      <c r="A116" s="1239"/>
      <c r="B116" s="1239"/>
      <c r="C116" s="1080"/>
      <c r="D116" s="1080"/>
      <c r="E116" s="1080"/>
      <c r="F116" s="1080"/>
      <c r="G116" s="1081"/>
      <c r="H116" s="1080"/>
      <c r="I116" s="1067"/>
      <c r="J116" s="1061"/>
      <c r="K116" s="1067"/>
      <c r="L116" s="539"/>
      <c r="M116" s="550" t="s">
        <v>18</v>
      </c>
      <c r="N116" s="550"/>
      <c r="O116" s="546"/>
      <c r="P116" s="546"/>
      <c r="Q116" s="546"/>
      <c r="R116" s="546"/>
      <c r="S116" s="546"/>
      <c r="T116" s="546"/>
      <c r="U116" s="546"/>
      <c r="V116" s="546"/>
      <c r="W116" s="574"/>
      <c r="X116" s="565"/>
      <c r="Y116" s="564"/>
      <c r="Z116" s="550"/>
      <c r="AA116" s="758"/>
      <c r="AB116" s="758"/>
      <c r="AC116" s="758"/>
      <c r="AD116" s="758"/>
      <c r="AE116" s="758"/>
      <c r="AF116" s="758"/>
      <c r="AG116" s="758"/>
      <c r="AH116" s="758"/>
      <c r="AI116" s="767"/>
      <c r="AJ116" s="1007"/>
      <c r="AK116" s="1006"/>
      <c r="AL116" s="1000"/>
      <c r="AM116" s="565"/>
      <c r="AN116" s="561"/>
      <c r="AO116" s="588"/>
      <c r="AP116" s="588"/>
      <c r="AQ116" s="588"/>
      <c r="AR116" s="588"/>
      <c r="AS116" s="588"/>
      <c r="AT116" s="588"/>
      <c r="AU116" s="588"/>
      <c r="AV116" s="588"/>
      <c r="AW116" s="588"/>
      <c r="AX116" s="588"/>
      <c r="AY116" s="588"/>
      <c r="AZ116" s="588"/>
    </row>
    <row r="117" spans="1:52" s="523" customFormat="1" ht="15" customHeight="1">
      <c r="A117" s="1239"/>
      <c r="B117" s="1080"/>
      <c r="C117" s="1080"/>
      <c r="D117" s="1080"/>
      <c r="E117" s="1080"/>
      <c r="F117" s="1080"/>
      <c r="G117" s="1081"/>
      <c r="H117" s="1080"/>
      <c r="I117" s="1067"/>
      <c r="J117" s="1061"/>
      <c r="K117" s="1067"/>
      <c r="L117" s="539"/>
      <c r="M117" s="559" t="s">
        <v>19</v>
      </c>
      <c r="N117" s="550"/>
      <c r="O117" s="546"/>
      <c r="P117" s="546"/>
      <c r="Q117" s="546"/>
      <c r="R117" s="546"/>
      <c r="S117" s="546"/>
      <c r="T117" s="546"/>
      <c r="U117" s="546"/>
      <c r="V117" s="546"/>
      <c r="W117" s="574"/>
      <c r="X117" s="565"/>
      <c r="Y117" s="564"/>
      <c r="Z117" s="550"/>
      <c r="AA117" s="758"/>
      <c r="AB117" s="758"/>
      <c r="AC117" s="758"/>
      <c r="AD117" s="758"/>
      <c r="AE117" s="758"/>
      <c r="AF117" s="758"/>
      <c r="AG117" s="758"/>
      <c r="AH117" s="758"/>
      <c r="AI117" s="767"/>
      <c r="AJ117" s="1007"/>
      <c r="AK117" s="1006"/>
      <c r="AL117" s="1000"/>
      <c r="AM117" s="565"/>
      <c r="AN117" s="561"/>
      <c r="AO117" s="588"/>
      <c r="AP117" s="588"/>
      <c r="AQ117" s="588"/>
      <c r="AR117" s="588"/>
      <c r="AS117" s="588"/>
      <c r="AT117" s="588"/>
      <c r="AU117" s="588"/>
      <c r="AV117" s="588"/>
      <c r="AW117" s="588"/>
      <c r="AX117" s="588"/>
      <c r="AY117" s="588"/>
      <c r="AZ117" s="588"/>
    </row>
    <row r="118" spans="1:52" s="523" customFormat="1" ht="15" customHeight="1">
      <c r="A118" s="1074"/>
      <c r="B118" s="1074"/>
      <c r="C118" s="1074"/>
      <c r="D118" s="1074"/>
      <c r="E118" s="1074"/>
      <c r="F118" s="1074"/>
      <c r="G118" s="1082"/>
      <c r="H118" s="1074"/>
      <c r="I118" s="1060"/>
      <c r="J118" s="1061"/>
      <c r="K118" s="1057"/>
      <c r="L118" s="539"/>
      <c r="M118" s="566" t="s">
        <v>308</v>
      </c>
      <c r="N118" s="550"/>
      <c r="O118" s="546"/>
      <c r="P118" s="546"/>
      <c r="Q118" s="546"/>
      <c r="R118" s="546"/>
      <c r="S118" s="546"/>
      <c r="T118" s="546"/>
      <c r="U118" s="546"/>
      <c r="V118" s="546"/>
      <c r="W118" s="574"/>
      <c r="X118" s="565"/>
      <c r="Y118" s="564"/>
      <c r="Z118" s="550"/>
      <c r="AA118" s="758"/>
      <c r="AB118" s="758"/>
      <c r="AC118" s="758"/>
      <c r="AD118" s="758"/>
      <c r="AE118" s="758"/>
      <c r="AF118" s="758"/>
      <c r="AG118" s="758"/>
      <c r="AH118" s="758"/>
      <c r="AI118" s="767"/>
      <c r="AJ118" s="1007"/>
      <c r="AK118" s="1006"/>
      <c r="AL118" s="1000"/>
      <c r="AM118" s="565"/>
      <c r="AN118" s="561"/>
      <c r="AO118" s="588"/>
      <c r="AP118" s="588"/>
      <c r="AQ118" s="588"/>
      <c r="AR118" s="588"/>
      <c r="AS118" s="588"/>
      <c r="AT118" s="588"/>
      <c r="AU118" s="588"/>
      <c r="AV118" s="588"/>
      <c r="AW118" s="588"/>
      <c r="AX118" s="588"/>
      <c r="AY118" s="588"/>
      <c r="AZ118" s="588"/>
    </row>
    <row r="119" spans="1:52" s="686" customFormat="1" ht="102.75" customHeight="1">
      <c r="A119" s="929"/>
      <c r="B119" s="929"/>
      <c r="C119" s="929"/>
      <c r="D119" s="929"/>
      <c r="E119" s="929"/>
      <c r="F119" s="929"/>
      <c r="G119" s="933"/>
      <c r="H119" s="934">
        <v>1</v>
      </c>
      <c r="I119" s="932"/>
      <c r="J119" s="930"/>
      <c r="K119" s="931"/>
      <c r="L119" s="725" t="str">
        <f>mergeValue(A119) &amp;"."&amp; mergeValue(B119)&amp;"."&amp; mergeValue(C119)&amp;"."&amp; mergeValue(D119)&amp;"."&amp; mergeValue(F119)&amp;"."&amp; mergeValue(G119)&amp;"."&amp; mergeValue(H119)</f>
        <v>......1</v>
      </c>
      <c r="M119" s="1068"/>
      <c r="N119" s="714"/>
      <c r="O119" s="684"/>
      <c r="P119" s="684"/>
      <c r="Q119" s="703"/>
      <c r="R119" s="713"/>
      <c r="S119" s="1092"/>
      <c r="T119" s="713"/>
      <c r="U119" s="1092"/>
      <c r="V119" s="719" t="str">
        <f>W119 &amp; "-" &amp; Y119</f>
        <v>-</v>
      </c>
      <c r="W119" s="684"/>
      <c r="X119" s="651" t="s">
        <v>84</v>
      </c>
      <c r="Y119" s="1088"/>
      <c r="Z119" s="473" t="s">
        <v>84</v>
      </c>
      <c r="AA119" s="684"/>
      <c r="AB119" s="684"/>
      <c r="AC119" s="764"/>
      <c r="AD119" s="713"/>
      <c r="AE119" s="1092"/>
      <c r="AF119" s="713"/>
      <c r="AG119" s="1092"/>
      <c r="AH119" s="770" t="str">
        <f>AI119 &amp; "-" &amp; AK119</f>
        <v>-</v>
      </c>
      <c r="AI119" s="684"/>
      <c r="AJ119" s="1106" t="s">
        <v>84</v>
      </c>
      <c r="AK119" s="1109"/>
      <c r="AL119" s="1106" t="s">
        <v>84</v>
      </c>
      <c r="AM119" s="671"/>
      <c r="AN119" s="691"/>
      <c r="AO119" s="720" t="str">
        <f>strCheckDate(O119:AM119)</f>
        <v/>
      </c>
      <c r="AP119" s="720"/>
      <c r="AQ119" s="720"/>
      <c r="AR119" s="723"/>
      <c r="AS119" s="720"/>
      <c r="AT119" s="720"/>
      <c r="AU119" s="720"/>
      <c r="AV119" s="720"/>
      <c r="AW119" s="720"/>
      <c r="AX119" s="720"/>
      <c r="AY119" s="720"/>
      <c r="AZ119" s="720"/>
    </row>
    <row r="122" spans="1:52" s="35" customFormat="1" ht="17.100000000000001" customHeight="1">
      <c r="G122" s="35" t="s">
        <v>13</v>
      </c>
      <c r="I122" s="35" t="s">
        <v>68</v>
      </c>
      <c r="U122" s="158"/>
    </row>
    <row r="123" spans="1:52" ht="17.100000000000001" customHeight="1">
      <c r="T123" s="122"/>
      <c r="U123" s="43"/>
    </row>
    <row r="124" spans="1:52" s="524" customFormat="1" ht="22.5">
      <c r="A124" s="1239">
        <v>1</v>
      </c>
      <c r="B124" s="941"/>
      <c r="C124" s="941"/>
      <c r="D124" s="941"/>
      <c r="E124" s="942"/>
      <c r="F124" s="943"/>
      <c r="G124" s="943"/>
      <c r="H124" s="943"/>
      <c r="I124" s="944"/>
      <c r="J124" s="939"/>
      <c r="K124" s="946"/>
      <c r="L124" s="594">
        <f>mergeValue(A124)</f>
        <v>1</v>
      </c>
      <c r="M124" s="642" t="s">
        <v>20</v>
      </c>
      <c r="N124" s="581"/>
      <c r="O124" s="1251"/>
      <c r="P124" s="1251"/>
      <c r="Q124" s="1251"/>
      <c r="R124" s="1251"/>
      <c r="S124" s="1251"/>
      <c r="T124" s="1251"/>
      <c r="U124" s="1251"/>
      <c r="V124" s="1251"/>
      <c r="W124" s="631" t="s">
        <v>657</v>
      </c>
      <c r="X124" s="586"/>
      <c r="Y124" s="586"/>
      <c r="Z124" s="586"/>
      <c r="AA124" s="586"/>
      <c r="AB124" s="586"/>
      <c r="AC124" s="586"/>
      <c r="AD124" s="586"/>
      <c r="AE124" s="586"/>
      <c r="AF124" s="586"/>
      <c r="AG124" s="586"/>
      <c r="AH124" s="586"/>
    </row>
    <row r="125" spans="1:52" s="524" customFormat="1" ht="22.5">
      <c r="A125" s="1239"/>
      <c r="B125" s="1239">
        <v>1</v>
      </c>
      <c r="C125" s="941"/>
      <c r="D125" s="941"/>
      <c r="E125" s="943"/>
      <c r="F125" s="943"/>
      <c r="G125" s="943"/>
      <c r="H125" s="943"/>
      <c r="I125" s="938"/>
      <c r="J125" s="937"/>
      <c r="K125" s="940"/>
      <c r="L125" s="594" t="str">
        <f>mergeValue(A125) &amp;"."&amp; mergeValue(B125)</f>
        <v>1.1</v>
      </c>
      <c r="M125" s="547" t="s">
        <v>16</v>
      </c>
      <c r="N125" s="581"/>
      <c r="O125" s="1251"/>
      <c r="P125" s="1251"/>
      <c r="Q125" s="1251"/>
      <c r="R125" s="1251"/>
      <c r="S125" s="1251"/>
      <c r="T125" s="1251"/>
      <c r="U125" s="1251"/>
      <c r="V125" s="1251"/>
      <c r="W125" s="631" t="s">
        <v>476</v>
      </c>
      <c r="X125" s="586"/>
      <c r="Y125" s="586"/>
      <c r="Z125" s="586"/>
      <c r="AA125" s="586"/>
      <c r="AB125" s="586"/>
      <c r="AC125" s="586"/>
      <c r="AD125" s="586"/>
      <c r="AE125" s="586"/>
      <c r="AF125" s="586"/>
      <c r="AG125" s="586"/>
      <c r="AH125" s="586"/>
    </row>
    <row r="126" spans="1:52" s="524" customFormat="1" ht="22.5">
      <c r="A126" s="1239"/>
      <c r="B126" s="1239"/>
      <c r="C126" s="1239">
        <v>1</v>
      </c>
      <c r="D126" s="941"/>
      <c r="E126" s="943"/>
      <c r="F126" s="943"/>
      <c r="G126" s="943"/>
      <c r="H126" s="943"/>
      <c r="I126" s="945"/>
      <c r="J126" s="937"/>
      <c r="K126" s="940"/>
      <c r="L126" s="594" t="str">
        <f>mergeValue(A126) &amp;"."&amp; mergeValue(B126)&amp;"."&amp; mergeValue(C126)</f>
        <v>1.1.1</v>
      </c>
      <c r="M126" s="548" t="s">
        <v>7</v>
      </c>
      <c r="N126" s="581"/>
      <c r="O126" s="1251"/>
      <c r="P126" s="1251"/>
      <c r="Q126" s="1251"/>
      <c r="R126" s="1251"/>
      <c r="S126" s="1251"/>
      <c r="T126" s="1251"/>
      <c r="U126" s="1251"/>
      <c r="V126" s="1251"/>
      <c r="W126" s="631" t="s">
        <v>632</v>
      </c>
      <c r="X126" s="586"/>
      <c r="Y126" s="586"/>
      <c r="Z126" s="586"/>
      <c r="AA126" s="586"/>
      <c r="AB126" s="586"/>
      <c r="AC126" s="586"/>
      <c r="AD126" s="586"/>
      <c r="AE126" s="586"/>
      <c r="AF126" s="586"/>
      <c r="AG126" s="586"/>
      <c r="AH126" s="586"/>
    </row>
    <row r="127" spans="1:52" s="524" customFormat="1" ht="22.5">
      <c r="A127" s="1239"/>
      <c r="B127" s="1239"/>
      <c r="C127" s="1239"/>
      <c r="D127" s="1239">
        <v>1</v>
      </c>
      <c r="E127" s="943"/>
      <c r="F127" s="943"/>
      <c r="G127" s="943"/>
      <c r="H127" s="943"/>
      <c r="I127" s="945"/>
      <c r="J127" s="937"/>
      <c r="K127" s="940"/>
      <c r="L127" s="594" t="str">
        <f>mergeValue(A127) &amp;"."&amp; mergeValue(B127)&amp;"."&amp; mergeValue(C127)&amp;"."&amp; mergeValue(D127)</f>
        <v>1.1.1.1</v>
      </c>
      <c r="M127" s="549" t="s">
        <v>22</v>
      </c>
      <c r="N127" s="581"/>
      <c r="O127" s="1251"/>
      <c r="P127" s="1251"/>
      <c r="Q127" s="1251"/>
      <c r="R127" s="1251"/>
      <c r="S127" s="1251"/>
      <c r="T127" s="1251"/>
      <c r="U127" s="1251"/>
      <c r="V127" s="1251"/>
      <c r="W127" s="631" t="s">
        <v>633</v>
      </c>
      <c r="X127" s="586"/>
      <c r="Y127" s="586"/>
      <c r="Z127" s="586"/>
      <c r="AA127" s="586"/>
      <c r="AB127" s="586"/>
      <c r="AC127" s="586"/>
      <c r="AD127" s="586"/>
      <c r="AE127" s="586"/>
      <c r="AF127" s="586"/>
      <c r="AG127" s="586"/>
      <c r="AH127" s="586"/>
    </row>
    <row r="128" spans="1:52" s="524" customFormat="1" ht="11.25" hidden="1" customHeight="1">
      <c r="A128" s="1239"/>
      <c r="B128" s="1239"/>
      <c r="C128" s="1239"/>
      <c r="D128" s="1239"/>
      <c r="E128" s="1239">
        <v>1</v>
      </c>
      <c r="F128" s="943"/>
      <c r="G128" s="943"/>
      <c r="H128" s="941">
        <v>1</v>
      </c>
      <c r="I128" s="1239">
        <v>1</v>
      </c>
      <c r="J128" s="943"/>
      <c r="K128" s="948"/>
      <c r="L128" s="594"/>
      <c r="M128" s="555"/>
      <c r="N128" s="582"/>
      <c r="O128" s="632"/>
      <c r="P128" s="632"/>
      <c r="Q128" s="632"/>
      <c r="R128" s="632"/>
      <c r="S128" s="632"/>
      <c r="T128" s="632"/>
      <c r="U128" s="632"/>
      <c r="V128" s="509"/>
      <c r="W128" s="560"/>
      <c r="X128" s="586"/>
      <c r="Y128" s="586"/>
      <c r="Z128" s="586"/>
      <c r="AA128" s="586"/>
      <c r="AB128" s="586"/>
      <c r="AC128" s="586"/>
      <c r="AD128" s="586"/>
      <c r="AE128" s="586"/>
      <c r="AF128" s="586"/>
      <c r="AG128" s="586"/>
      <c r="AH128" s="586"/>
    </row>
    <row r="129" spans="1:34" s="524" customFormat="1" ht="90">
      <c r="A129" s="1239"/>
      <c r="B129" s="1239"/>
      <c r="C129" s="1239"/>
      <c r="D129" s="1239"/>
      <c r="E129" s="1239"/>
      <c r="F129" s="1239">
        <v>1</v>
      </c>
      <c r="G129" s="941"/>
      <c r="H129" s="941"/>
      <c r="I129" s="1239"/>
      <c r="J129" s="1239">
        <v>1</v>
      </c>
      <c r="K129" s="949"/>
      <c r="L129" s="594" t="str">
        <f>mergeValue(A129) &amp;"."&amp; mergeValue(B129)&amp;"."&amp; mergeValue(C129)&amp;"."&amp; mergeValue(D129)&amp;"."&amp;  mergeValue(F129)</f>
        <v>1.1.1.1.1</v>
      </c>
      <c r="M129" s="556" t="s">
        <v>10</v>
      </c>
      <c r="N129" s="582"/>
      <c r="O129" s="1241"/>
      <c r="P129" s="1241"/>
      <c r="Q129" s="1241"/>
      <c r="R129" s="1241"/>
      <c r="S129" s="1241"/>
      <c r="T129" s="1241"/>
      <c r="U129" s="1241"/>
      <c r="V129" s="1241"/>
      <c r="W129" s="631" t="s">
        <v>634</v>
      </c>
      <c r="X129" s="586"/>
      <c r="Y129" s="590" t="str">
        <f>strCheckUnique(Z129:Z132)</f>
        <v/>
      </c>
      <c r="Z129" s="586"/>
      <c r="AA129" s="590"/>
      <c r="AB129" s="586"/>
      <c r="AC129" s="586"/>
      <c r="AD129" s="586"/>
      <c r="AE129" s="586"/>
      <c r="AF129" s="586"/>
      <c r="AG129" s="586"/>
      <c r="AH129" s="586"/>
    </row>
    <row r="130" spans="1:34" s="524" customFormat="1" ht="191.25" customHeight="1">
      <c r="A130" s="1239"/>
      <c r="B130" s="1239"/>
      <c r="C130" s="1239"/>
      <c r="D130" s="1239"/>
      <c r="E130" s="1239"/>
      <c r="F130" s="1239"/>
      <c r="G130" s="941">
        <v>1</v>
      </c>
      <c r="H130" s="941"/>
      <c r="I130" s="1239"/>
      <c r="J130" s="1239"/>
      <c r="K130" s="949">
        <v>1</v>
      </c>
      <c r="L130" s="594" t="str">
        <f>mergeValue(A130) &amp;"."&amp; mergeValue(B130)&amp;"."&amp; mergeValue(C130)&amp;"."&amp; mergeValue(D130)&amp;"."&amp; mergeValue(F130)&amp;"."&amp; mergeValue(G130)</f>
        <v>1.1.1.1.1.1</v>
      </c>
      <c r="M130" s="1066"/>
      <c r="N130" s="587"/>
      <c r="O130" s="563"/>
      <c r="P130" s="563"/>
      <c r="Q130" s="1091"/>
      <c r="R130" s="1245"/>
      <c r="S130" s="1235" t="s">
        <v>83</v>
      </c>
      <c r="T130" s="1245"/>
      <c r="U130" s="1235" t="s">
        <v>84</v>
      </c>
      <c r="V130" s="579"/>
      <c r="W130" s="1209" t="s">
        <v>658</v>
      </c>
      <c r="X130" s="586" t="str">
        <f>strCheckDate(O131:V131)</f>
        <v/>
      </c>
      <c r="Y130" s="590"/>
      <c r="Z130" s="590" t="str">
        <f>IF(M130="","",M130 )</f>
        <v/>
      </c>
      <c r="AA130" s="590"/>
      <c r="AB130" s="590"/>
      <c r="AC130" s="590"/>
      <c r="AD130" s="586"/>
      <c r="AE130" s="586"/>
      <c r="AF130" s="586"/>
      <c r="AG130" s="586"/>
      <c r="AH130" s="586"/>
    </row>
    <row r="131" spans="1:34" s="524" customFormat="1" ht="0.2" customHeight="1">
      <c r="A131" s="1239"/>
      <c r="B131" s="1239"/>
      <c r="C131" s="1239"/>
      <c r="D131" s="1239"/>
      <c r="E131" s="1239"/>
      <c r="F131" s="1239"/>
      <c r="G131" s="941"/>
      <c r="H131" s="941"/>
      <c r="I131" s="1239"/>
      <c r="J131" s="1239"/>
      <c r="K131" s="949"/>
      <c r="L131" s="601"/>
      <c r="M131" s="647"/>
      <c r="N131" s="587"/>
      <c r="O131" s="563"/>
      <c r="P131" s="563"/>
      <c r="Q131" s="585" t="str">
        <f>R130 &amp; "-" &amp; T130</f>
        <v>-</v>
      </c>
      <c r="R131" s="1234"/>
      <c r="S131" s="1235"/>
      <c r="T131" s="1234"/>
      <c r="U131" s="1235"/>
      <c r="V131" s="579"/>
      <c r="W131" s="1209"/>
      <c r="X131" s="586"/>
      <c r="Y131" s="586"/>
      <c r="Z131" s="586"/>
      <c r="AA131" s="586"/>
      <c r="AB131" s="586"/>
      <c r="AC131" s="586"/>
      <c r="AD131" s="586"/>
      <c r="AE131" s="586"/>
      <c r="AF131" s="586"/>
      <c r="AG131" s="586"/>
      <c r="AH131" s="586"/>
    </row>
    <row r="132" spans="1:34" s="523" customFormat="1" ht="15" customHeight="1">
      <c r="A132" s="1239"/>
      <c r="B132" s="1239"/>
      <c r="C132" s="1239"/>
      <c r="D132" s="1239"/>
      <c r="E132" s="1239"/>
      <c r="F132" s="1239"/>
      <c r="G132" s="943"/>
      <c r="H132" s="941"/>
      <c r="I132" s="1239"/>
      <c r="J132" s="1239"/>
      <c r="K132" s="948"/>
      <c r="L132" s="539"/>
      <c r="M132" s="557" t="s">
        <v>25</v>
      </c>
      <c r="N132" s="552"/>
      <c r="O132" s="546"/>
      <c r="P132" s="546"/>
      <c r="Q132" s="546"/>
      <c r="R132" s="574"/>
      <c r="S132" s="565"/>
      <c r="T132" s="564"/>
      <c r="U132" s="552"/>
      <c r="V132" s="561"/>
      <c r="W132" s="1209"/>
      <c r="X132" s="588"/>
      <c r="Y132" s="588"/>
      <c r="Z132" s="588"/>
      <c r="AA132" s="588"/>
      <c r="AB132" s="588"/>
      <c r="AC132" s="588"/>
      <c r="AD132" s="588"/>
      <c r="AE132" s="588"/>
      <c r="AF132" s="588"/>
      <c r="AG132" s="588"/>
      <c r="AH132" s="588"/>
    </row>
    <row r="133" spans="1:34" s="523" customFormat="1" ht="15" customHeight="1">
      <c r="A133" s="1239"/>
      <c r="B133" s="1239"/>
      <c r="C133" s="1239"/>
      <c r="D133" s="1239"/>
      <c r="E133" s="1239"/>
      <c r="F133" s="943"/>
      <c r="G133" s="943"/>
      <c r="H133" s="941"/>
      <c r="I133" s="1239"/>
      <c r="J133" s="943"/>
      <c r="K133" s="948"/>
      <c r="L133" s="539"/>
      <c r="M133" s="552" t="s">
        <v>11</v>
      </c>
      <c r="N133" s="551"/>
      <c r="O133" s="546"/>
      <c r="P133" s="546"/>
      <c r="Q133" s="546"/>
      <c r="R133" s="574"/>
      <c r="S133" s="565"/>
      <c r="T133" s="564"/>
      <c r="U133" s="551"/>
      <c r="V133" s="565"/>
      <c r="W133" s="561"/>
      <c r="X133" s="588"/>
      <c r="Y133" s="588"/>
      <c r="Z133" s="588"/>
      <c r="AA133" s="588"/>
      <c r="AB133" s="588"/>
      <c r="AC133" s="588"/>
      <c r="AD133" s="588"/>
      <c r="AE133" s="588"/>
      <c r="AF133" s="588"/>
      <c r="AG133" s="588"/>
      <c r="AH133" s="588"/>
    </row>
    <row r="134" spans="1:34" s="523" customFormat="1" ht="0.2" customHeight="1">
      <c r="A134" s="1239"/>
      <c r="B134" s="1239"/>
      <c r="C134" s="1239"/>
      <c r="D134" s="1239"/>
      <c r="E134" s="947"/>
      <c r="F134" s="943"/>
      <c r="G134" s="943"/>
      <c r="H134" s="943"/>
      <c r="I134" s="939"/>
      <c r="J134" s="936"/>
      <c r="K134" s="946"/>
      <c r="L134" s="539"/>
      <c r="M134" s="552"/>
      <c r="N134" s="550"/>
      <c r="O134" s="546"/>
      <c r="P134" s="546"/>
      <c r="Q134" s="546"/>
      <c r="R134" s="574"/>
      <c r="S134" s="565"/>
      <c r="T134" s="564"/>
      <c r="U134" s="550"/>
      <c r="V134" s="565"/>
      <c r="W134" s="561"/>
      <c r="X134" s="588"/>
      <c r="Y134" s="588"/>
      <c r="Z134" s="588"/>
      <c r="AA134" s="588"/>
      <c r="AB134" s="588"/>
      <c r="AC134" s="588"/>
      <c r="AD134" s="588"/>
      <c r="AE134" s="588"/>
      <c r="AF134" s="588"/>
      <c r="AG134" s="588"/>
      <c r="AH134" s="588"/>
    </row>
    <row r="135" spans="1:34" s="523" customFormat="1" ht="15" customHeight="1">
      <c r="A135" s="1239"/>
      <c r="B135" s="1239"/>
      <c r="C135" s="1239"/>
      <c r="D135" s="947"/>
      <c r="E135" s="947"/>
      <c r="F135" s="943"/>
      <c r="G135" s="943"/>
      <c r="H135" s="943"/>
      <c r="I135" s="939"/>
      <c r="J135" s="936"/>
      <c r="K135" s="946"/>
      <c r="L135" s="539"/>
      <c r="M135" s="551" t="s">
        <v>17</v>
      </c>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9"/>
      <c r="B136" s="1239"/>
      <c r="C136" s="947"/>
      <c r="D136" s="947"/>
      <c r="E136" s="947"/>
      <c r="F136" s="947"/>
      <c r="G136" s="952"/>
      <c r="H136" s="939"/>
      <c r="I136" s="950"/>
      <c r="J136" s="936"/>
      <c r="K136" s="951"/>
      <c r="L136" s="539"/>
      <c r="M136" s="550" t="s">
        <v>18</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9"/>
      <c r="B137" s="947"/>
      <c r="C137" s="947"/>
      <c r="D137" s="947"/>
      <c r="E137" s="947"/>
      <c r="F137" s="947"/>
      <c r="G137" s="952"/>
      <c r="H137" s="939"/>
      <c r="I137" s="939"/>
      <c r="J137" s="936"/>
      <c r="K137" s="946"/>
      <c r="L137" s="539"/>
      <c r="M137" s="559" t="s">
        <v>19</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935"/>
      <c r="B138" s="935"/>
      <c r="C138" s="935"/>
      <c r="D138" s="935"/>
      <c r="E138" s="935"/>
      <c r="F138" s="935"/>
      <c r="G138" s="935"/>
      <c r="H138" s="935"/>
      <c r="I138" s="935"/>
      <c r="J138" s="935"/>
      <c r="K138" s="935"/>
      <c r="L138" s="494"/>
      <c r="M138" s="566" t="s">
        <v>308</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4" customFormat="1" ht="22.5">
      <c r="A142" s="1239">
        <v>1</v>
      </c>
      <c r="B142" s="959"/>
      <c r="C142" s="959"/>
      <c r="D142" s="959"/>
      <c r="E142" s="960"/>
      <c r="F142" s="961"/>
      <c r="G142" s="961"/>
      <c r="H142" s="961"/>
      <c r="I142" s="962"/>
      <c r="J142" s="957"/>
      <c r="K142" s="964"/>
      <c r="L142" s="594">
        <f>mergeValue(A142)</f>
        <v>1</v>
      </c>
      <c r="M142" s="642" t="s">
        <v>20</v>
      </c>
      <c r="N142" s="581"/>
      <c r="O142" s="1251"/>
      <c r="P142" s="1251"/>
      <c r="Q142" s="1251"/>
      <c r="R142" s="1251"/>
      <c r="S142" s="1251"/>
      <c r="T142" s="1251"/>
      <c r="U142" s="1251"/>
      <c r="V142" s="1251"/>
      <c r="W142" s="631" t="s">
        <v>657</v>
      </c>
      <c r="X142" s="586"/>
      <c r="Y142" s="586"/>
      <c r="Z142" s="586"/>
      <c r="AA142" s="586"/>
      <c r="AB142" s="586"/>
      <c r="AC142" s="586"/>
      <c r="AD142" s="586"/>
      <c r="AE142" s="586"/>
      <c r="AF142" s="586"/>
      <c r="AG142" s="586"/>
      <c r="AH142" s="586"/>
    </row>
    <row r="143" spans="1:34" s="524" customFormat="1" ht="22.5">
      <c r="A143" s="1239"/>
      <c r="B143" s="1239">
        <v>1</v>
      </c>
      <c r="C143" s="959"/>
      <c r="D143" s="959"/>
      <c r="E143" s="961"/>
      <c r="F143" s="961"/>
      <c r="G143" s="961"/>
      <c r="H143" s="961"/>
      <c r="I143" s="956"/>
      <c r="J143" s="955"/>
      <c r="K143" s="958"/>
      <c r="L143" s="594" t="str">
        <f>mergeValue(A143) &amp;"."&amp; mergeValue(B143)</f>
        <v>1.1</v>
      </c>
      <c r="M143" s="547" t="s">
        <v>16</v>
      </c>
      <c r="N143" s="581"/>
      <c r="O143" s="1251"/>
      <c r="P143" s="1251"/>
      <c r="Q143" s="1251"/>
      <c r="R143" s="1251"/>
      <c r="S143" s="1251"/>
      <c r="T143" s="1251"/>
      <c r="U143" s="1251"/>
      <c r="V143" s="1251"/>
      <c r="W143" s="631" t="s">
        <v>476</v>
      </c>
      <c r="X143" s="586"/>
      <c r="Y143" s="586"/>
      <c r="Z143" s="586"/>
      <c r="AA143" s="586"/>
      <c r="AB143" s="586"/>
      <c r="AC143" s="586"/>
      <c r="AD143" s="586"/>
      <c r="AE143" s="586"/>
      <c r="AF143" s="586"/>
      <c r="AG143" s="586"/>
      <c r="AH143" s="586"/>
    </row>
    <row r="144" spans="1:34" s="524" customFormat="1" ht="22.5">
      <c r="A144" s="1239"/>
      <c r="B144" s="1239"/>
      <c r="C144" s="1239">
        <v>1</v>
      </c>
      <c r="D144" s="959"/>
      <c r="E144" s="961"/>
      <c r="F144" s="961"/>
      <c r="G144" s="961"/>
      <c r="H144" s="961"/>
      <c r="I144" s="963"/>
      <c r="J144" s="955"/>
      <c r="K144" s="958"/>
      <c r="L144" s="594" t="str">
        <f>mergeValue(A144) &amp;"."&amp; mergeValue(B144)&amp;"."&amp; mergeValue(C144)</f>
        <v>1.1.1</v>
      </c>
      <c r="M144" s="548" t="s">
        <v>7</v>
      </c>
      <c r="N144" s="581"/>
      <c r="O144" s="1251"/>
      <c r="P144" s="1251"/>
      <c r="Q144" s="1251"/>
      <c r="R144" s="1251"/>
      <c r="S144" s="1251"/>
      <c r="T144" s="1251"/>
      <c r="U144" s="1251"/>
      <c r="V144" s="1251"/>
      <c r="W144" s="631" t="s">
        <v>632</v>
      </c>
      <c r="X144" s="586"/>
      <c r="Y144" s="586"/>
      <c r="Z144" s="586"/>
      <c r="AA144" s="586"/>
      <c r="AB144" s="586"/>
      <c r="AC144" s="586"/>
      <c r="AD144" s="586"/>
      <c r="AE144" s="586"/>
      <c r="AF144" s="586"/>
      <c r="AG144" s="586"/>
      <c r="AH144" s="586"/>
    </row>
    <row r="145" spans="1:35" s="524" customFormat="1" ht="22.5">
      <c r="A145" s="1239"/>
      <c r="B145" s="1239"/>
      <c r="C145" s="1239"/>
      <c r="D145" s="1239">
        <v>1</v>
      </c>
      <c r="E145" s="961"/>
      <c r="F145" s="961"/>
      <c r="G145" s="961"/>
      <c r="H145" s="961"/>
      <c r="I145" s="963"/>
      <c r="J145" s="955"/>
      <c r="K145" s="958"/>
      <c r="L145" s="594" t="str">
        <f>mergeValue(A145) &amp;"."&amp; mergeValue(B145)&amp;"."&amp; mergeValue(C145)&amp;"."&amp; mergeValue(D145)</f>
        <v>1.1.1.1</v>
      </c>
      <c r="M145" s="549" t="s">
        <v>22</v>
      </c>
      <c r="N145" s="581"/>
      <c r="O145" s="1251"/>
      <c r="P145" s="1251"/>
      <c r="Q145" s="1251"/>
      <c r="R145" s="1251"/>
      <c r="S145" s="1251"/>
      <c r="T145" s="1251"/>
      <c r="U145" s="1251"/>
      <c r="V145" s="1251"/>
      <c r="W145" s="631" t="s">
        <v>633</v>
      </c>
      <c r="X145" s="586"/>
      <c r="Y145" s="586"/>
      <c r="Z145" s="586"/>
      <c r="AA145" s="586"/>
      <c r="AB145" s="586"/>
      <c r="AC145" s="586"/>
      <c r="AD145" s="586"/>
      <c r="AE145" s="586"/>
      <c r="AF145" s="586"/>
      <c r="AG145" s="586"/>
      <c r="AH145" s="586"/>
    </row>
    <row r="146" spans="1:35" s="524" customFormat="1" ht="11.25" hidden="1" customHeight="1">
      <c r="A146" s="1239"/>
      <c r="B146" s="1239"/>
      <c r="C146" s="1239"/>
      <c r="D146" s="1239"/>
      <c r="E146" s="1239">
        <v>1</v>
      </c>
      <c r="F146" s="961"/>
      <c r="G146" s="961"/>
      <c r="H146" s="959">
        <v>1</v>
      </c>
      <c r="I146" s="1239">
        <v>1</v>
      </c>
      <c r="J146" s="961"/>
      <c r="K146" s="966"/>
      <c r="L146" s="594"/>
      <c r="M146" s="555"/>
      <c r="N146" s="582"/>
      <c r="O146" s="632"/>
      <c r="P146" s="632"/>
      <c r="Q146" s="632"/>
      <c r="R146" s="632"/>
      <c r="S146" s="632"/>
      <c r="T146" s="632"/>
      <c r="U146" s="632"/>
      <c r="V146" s="509"/>
      <c r="W146" s="560"/>
      <c r="X146" s="586"/>
      <c r="Y146" s="586"/>
      <c r="Z146" s="586"/>
      <c r="AA146" s="586"/>
      <c r="AB146" s="586"/>
      <c r="AC146" s="586"/>
      <c r="AD146" s="586"/>
      <c r="AE146" s="586"/>
      <c r="AF146" s="586"/>
      <c r="AG146" s="586"/>
      <c r="AH146" s="586"/>
    </row>
    <row r="147" spans="1:35" s="524" customFormat="1" ht="90">
      <c r="A147" s="1239"/>
      <c r="B147" s="1239"/>
      <c r="C147" s="1239"/>
      <c r="D147" s="1239"/>
      <c r="E147" s="1239"/>
      <c r="F147" s="1239">
        <v>1</v>
      </c>
      <c r="G147" s="959"/>
      <c r="H147" s="959"/>
      <c r="I147" s="1239"/>
      <c r="J147" s="1239">
        <v>1</v>
      </c>
      <c r="K147" s="967"/>
      <c r="L147" s="594" t="str">
        <f>mergeValue(A147) &amp;"."&amp; mergeValue(B147)&amp;"."&amp; mergeValue(C147)&amp;"."&amp; mergeValue(D147)&amp;"."&amp;  mergeValue(F147)</f>
        <v>1.1.1.1.1</v>
      </c>
      <c r="M147" s="556" t="s">
        <v>10</v>
      </c>
      <c r="N147" s="582"/>
      <c r="O147" s="1241"/>
      <c r="P147" s="1241"/>
      <c r="Q147" s="1241"/>
      <c r="R147" s="1241"/>
      <c r="S147" s="1241"/>
      <c r="T147" s="1241"/>
      <c r="U147" s="1241"/>
      <c r="V147" s="1241"/>
      <c r="W147" s="631" t="s">
        <v>634</v>
      </c>
      <c r="X147" s="586"/>
      <c r="Y147" s="590" t="str">
        <f>strCheckUnique(Z147:Z150)</f>
        <v/>
      </c>
      <c r="Z147" s="586"/>
      <c r="AA147" s="590"/>
      <c r="AB147" s="586"/>
      <c r="AC147" s="586"/>
      <c r="AD147" s="586"/>
      <c r="AE147" s="586"/>
      <c r="AF147" s="586"/>
      <c r="AG147" s="586"/>
      <c r="AH147" s="586"/>
    </row>
    <row r="148" spans="1:35" s="524" customFormat="1" ht="188.25" customHeight="1">
      <c r="A148" s="1239"/>
      <c r="B148" s="1239"/>
      <c r="C148" s="1239"/>
      <c r="D148" s="1239"/>
      <c r="E148" s="1239"/>
      <c r="F148" s="1239"/>
      <c r="G148" s="959">
        <v>1</v>
      </c>
      <c r="H148" s="959"/>
      <c r="I148" s="1239"/>
      <c r="J148" s="1239"/>
      <c r="K148" s="967">
        <v>1</v>
      </c>
      <c r="L148" s="594" t="str">
        <f>mergeValue(A148) &amp;"."&amp; mergeValue(B148)&amp;"."&amp; mergeValue(C148)&amp;"."&amp; mergeValue(D148)&amp;"."&amp; mergeValue(F148)&amp;"."&amp; mergeValue(G148)</f>
        <v>1.1.1.1.1.1</v>
      </c>
      <c r="M148" s="1066"/>
      <c r="N148" s="587"/>
      <c r="O148" s="563"/>
      <c r="P148" s="563"/>
      <c r="Q148" s="1091"/>
      <c r="R148" s="1245"/>
      <c r="S148" s="1235" t="s">
        <v>83</v>
      </c>
      <c r="T148" s="1245"/>
      <c r="U148" s="1235" t="s">
        <v>84</v>
      </c>
      <c r="V148" s="579"/>
      <c r="W148" s="1209" t="s">
        <v>658</v>
      </c>
      <c r="X148" s="586" t="str">
        <f>strCheckDate(O149:V149)</f>
        <v/>
      </c>
      <c r="Y148" s="590"/>
      <c r="Z148" s="590" t="str">
        <f>IF(M148="","",M148 )</f>
        <v/>
      </c>
      <c r="AA148" s="590"/>
      <c r="AB148" s="590"/>
      <c r="AC148" s="590"/>
      <c r="AD148" s="586"/>
      <c r="AE148" s="586"/>
      <c r="AF148" s="586"/>
      <c r="AG148" s="586"/>
      <c r="AH148" s="586"/>
    </row>
    <row r="149" spans="1:35" s="524" customFormat="1" ht="0.2" customHeight="1">
      <c r="A149" s="1239"/>
      <c r="B149" s="1239"/>
      <c r="C149" s="1239"/>
      <c r="D149" s="1239"/>
      <c r="E149" s="1239"/>
      <c r="F149" s="1239"/>
      <c r="G149" s="959"/>
      <c r="H149" s="959"/>
      <c r="I149" s="1239"/>
      <c r="J149" s="1239"/>
      <c r="K149" s="967"/>
      <c r="L149" s="601"/>
      <c r="M149" s="647"/>
      <c r="N149" s="587"/>
      <c r="O149" s="563"/>
      <c r="P149" s="563"/>
      <c r="Q149" s="585" t="str">
        <f>R148 &amp; "-" &amp; T148</f>
        <v>-</v>
      </c>
      <c r="R149" s="1234"/>
      <c r="S149" s="1235"/>
      <c r="T149" s="1234"/>
      <c r="U149" s="1235"/>
      <c r="V149" s="579"/>
      <c r="W149" s="1209"/>
      <c r="X149" s="586"/>
      <c r="Y149" s="586"/>
      <c r="Z149" s="586"/>
      <c r="AA149" s="586"/>
      <c r="AB149" s="586"/>
      <c r="AC149" s="586"/>
      <c r="AD149" s="586"/>
      <c r="AE149" s="586"/>
      <c r="AF149" s="586"/>
      <c r="AG149" s="586"/>
      <c r="AH149" s="586"/>
    </row>
    <row r="150" spans="1:35" s="523" customFormat="1" ht="15" customHeight="1">
      <c r="A150" s="1239"/>
      <c r="B150" s="1239"/>
      <c r="C150" s="1239"/>
      <c r="D150" s="1239"/>
      <c r="E150" s="1239"/>
      <c r="F150" s="1239"/>
      <c r="G150" s="961"/>
      <c r="H150" s="959"/>
      <c r="I150" s="1239"/>
      <c r="J150" s="1239"/>
      <c r="K150" s="966"/>
      <c r="L150" s="539"/>
      <c r="M150" s="557" t="s">
        <v>25</v>
      </c>
      <c r="N150" s="552"/>
      <c r="O150" s="546"/>
      <c r="P150" s="546"/>
      <c r="Q150" s="546"/>
      <c r="R150" s="574"/>
      <c r="S150" s="565"/>
      <c r="T150" s="564"/>
      <c r="U150" s="552"/>
      <c r="V150" s="561"/>
      <c r="W150" s="1209"/>
      <c r="X150" s="588"/>
      <c r="Y150" s="588"/>
      <c r="Z150" s="588"/>
      <c r="AA150" s="588"/>
      <c r="AB150" s="588"/>
      <c r="AC150" s="588"/>
      <c r="AD150" s="588"/>
      <c r="AE150" s="588"/>
      <c r="AF150" s="588"/>
      <c r="AG150" s="588"/>
      <c r="AH150" s="588"/>
    </row>
    <row r="151" spans="1:35" s="523" customFormat="1" ht="15" customHeight="1">
      <c r="A151" s="1239"/>
      <c r="B151" s="1239"/>
      <c r="C151" s="1239"/>
      <c r="D151" s="1239"/>
      <c r="E151" s="1239"/>
      <c r="F151" s="961"/>
      <c r="G151" s="961"/>
      <c r="H151" s="959"/>
      <c r="I151" s="1239"/>
      <c r="J151" s="961"/>
      <c r="K151" s="966"/>
      <c r="L151" s="539"/>
      <c r="M151" s="552" t="s">
        <v>11</v>
      </c>
      <c r="N151" s="551"/>
      <c r="O151" s="546"/>
      <c r="P151" s="546"/>
      <c r="Q151" s="546"/>
      <c r="R151" s="574"/>
      <c r="S151" s="565"/>
      <c r="T151" s="564"/>
      <c r="U151" s="551"/>
      <c r="V151" s="565"/>
      <c r="W151" s="561"/>
      <c r="X151" s="588"/>
      <c r="Y151" s="588"/>
      <c r="Z151" s="588"/>
      <c r="AA151" s="588"/>
      <c r="AB151" s="588"/>
      <c r="AC151" s="588"/>
      <c r="AD151" s="588"/>
      <c r="AE151" s="588"/>
      <c r="AF151" s="588"/>
      <c r="AG151" s="588"/>
      <c r="AH151" s="588"/>
    </row>
    <row r="152" spans="1:35" s="523" customFormat="1" ht="15" hidden="1" customHeight="1">
      <c r="A152" s="1239"/>
      <c r="B152" s="1239"/>
      <c r="C152" s="1239"/>
      <c r="D152" s="1239"/>
      <c r="E152" s="965"/>
      <c r="F152" s="961"/>
      <c r="G152" s="961"/>
      <c r="H152" s="961"/>
      <c r="I152" s="957"/>
      <c r="J152" s="954"/>
      <c r="K152" s="964"/>
      <c r="L152" s="539"/>
      <c r="M152" s="552"/>
      <c r="N152" s="552"/>
      <c r="O152" s="552"/>
      <c r="P152" s="552"/>
      <c r="Q152" s="552"/>
      <c r="R152" s="552"/>
      <c r="S152" s="552"/>
      <c r="T152" s="552"/>
      <c r="U152" s="552"/>
      <c r="V152" s="565"/>
      <c r="W152" s="561"/>
      <c r="X152" s="588"/>
      <c r="Y152" s="588"/>
      <c r="Z152" s="588"/>
      <c r="AA152" s="588"/>
      <c r="AB152" s="588"/>
      <c r="AC152" s="588"/>
      <c r="AD152" s="588"/>
      <c r="AE152" s="588"/>
      <c r="AF152" s="588"/>
      <c r="AG152" s="588"/>
      <c r="AH152" s="588"/>
      <c r="AI152" s="588"/>
    </row>
    <row r="153" spans="1:35" s="523" customFormat="1" ht="15" customHeight="1">
      <c r="A153" s="1239"/>
      <c r="B153" s="1239"/>
      <c r="C153" s="1239"/>
      <c r="D153" s="965"/>
      <c r="E153" s="965"/>
      <c r="F153" s="961"/>
      <c r="G153" s="961"/>
      <c r="H153" s="961"/>
      <c r="I153" s="957"/>
      <c r="J153" s="954"/>
      <c r="K153" s="964"/>
      <c r="L153" s="539"/>
      <c r="M153" s="551" t="s">
        <v>17</v>
      </c>
      <c r="N153" s="550"/>
      <c r="O153" s="546"/>
      <c r="P153" s="546"/>
      <c r="Q153" s="546"/>
      <c r="R153" s="574"/>
      <c r="S153" s="565"/>
      <c r="T153" s="564"/>
      <c r="U153" s="550"/>
      <c r="V153" s="565"/>
      <c r="W153" s="561"/>
      <c r="X153" s="588"/>
      <c r="Y153" s="588"/>
      <c r="Z153" s="588"/>
      <c r="AA153" s="588"/>
      <c r="AB153" s="588"/>
      <c r="AC153" s="588"/>
      <c r="AD153" s="588"/>
      <c r="AE153" s="588"/>
      <c r="AF153" s="588"/>
      <c r="AG153" s="588"/>
      <c r="AH153" s="588"/>
    </row>
    <row r="154" spans="1:35" s="523" customFormat="1" ht="15" customHeight="1">
      <c r="A154" s="1239"/>
      <c r="B154" s="1239"/>
      <c r="C154" s="965"/>
      <c r="D154" s="965"/>
      <c r="E154" s="965"/>
      <c r="F154" s="965"/>
      <c r="G154" s="970"/>
      <c r="H154" s="957"/>
      <c r="I154" s="968"/>
      <c r="J154" s="954"/>
      <c r="K154" s="969"/>
      <c r="L154" s="539"/>
      <c r="M154" s="550" t="s">
        <v>18</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9"/>
      <c r="B155" s="965"/>
      <c r="C155" s="965"/>
      <c r="D155" s="965"/>
      <c r="E155" s="965"/>
      <c r="F155" s="965"/>
      <c r="G155" s="970"/>
      <c r="H155" s="957"/>
      <c r="I155" s="957"/>
      <c r="J155" s="954"/>
      <c r="K155" s="964"/>
      <c r="L155" s="539"/>
      <c r="M155" s="559" t="s">
        <v>19</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953"/>
      <c r="B156" s="953"/>
      <c r="C156" s="953"/>
      <c r="D156" s="953"/>
      <c r="E156" s="953"/>
      <c r="F156" s="953"/>
      <c r="G156" s="953"/>
      <c r="H156" s="953"/>
      <c r="I156" s="953"/>
      <c r="J156" s="953"/>
      <c r="K156" s="953"/>
      <c r="L156" s="539"/>
      <c r="M156" s="566" t="s">
        <v>308</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4" customFormat="1" ht="22.5">
      <c r="A160" s="1239">
        <v>1</v>
      </c>
      <c r="B160" s="902"/>
      <c r="C160" s="902"/>
      <c r="D160" s="902"/>
      <c r="E160" s="903"/>
      <c r="F160" s="904"/>
      <c r="G160" s="904"/>
      <c r="H160" s="904"/>
      <c r="I160" s="905"/>
      <c r="J160" s="900"/>
      <c r="K160" s="907"/>
      <c r="L160" s="594">
        <f>mergeValue(A160)</f>
        <v>1</v>
      </c>
      <c r="M160" s="642" t="s">
        <v>20</v>
      </c>
      <c r="N160" s="581"/>
      <c r="O160" s="1264"/>
      <c r="P160" s="1265"/>
      <c r="Q160" s="1265"/>
      <c r="R160" s="1265"/>
      <c r="S160" s="1265"/>
      <c r="T160" s="1265"/>
      <c r="U160" s="1265"/>
      <c r="V160" s="1266"/>
      <c r="W160" s="631" t="s">
        <v>475</v>
      </c>
      <c r="X160" s="586"/>
      <c r="Y160" s="586"/>
      <c r="Z160" s="586"/>
      <c r="AA160" s="586"/>
      <c r="AB160" s="586"/>
      <c r="AC160" s="586"/>
      <c r="AD160" s="586"/>
      <c r="AE160" s="586"/>
      <c r="AF160" s="586"/>
      <c r="AG160" s="586"/>
    </row>
    <row r="161" spans="1:33" s="524" customFormat="1" ht="22.5">
      <c r="A161" s="1239"/>
      <c r="B161" s="1239">
        <v>1</v>
      </c>
      <c r="C161" s="902"/>
      <c r="D161" s="902"/>
      <c r="E161" s="904"/>
      <c r="F161" s="904"/>
      <c r="G161" s="904"/>
      <c r="H161" s="904"/>
      <c r="I161" s="899"/>
      <c r="J161" s="898"/>
      <c r="K161" s="901"/>
      <c r="L161" s="594" t="str">
        <f>mergeValue(A161) &amp;"."&amp; mergeValue(B161)</f>
        <v>1.1</v>
      </c>
      <c r="M161" s="547" t="s">
        <v>16</v>
      </c>
      <c r="N161" s="581"/>
      <c r="O161" s="1264"/>
      <c r="P161" s="1265"/>
      <c r="Q161" s="1265"/>
      <c r="R161" s="1265"/>
      <c r="S161" s="1265"/>
      <c r="T161" s="1265"/>
      <c r="U161" s="1265"/>
      <c r="V161" s="1266"/>
      <c r="W161" s="631" t="s">
        <v>476</v>
      </c>
      <c r="X161" s="586"/>
      <c r="Y161" s="586"/>
      <c r="Z161" s="586"/>
      <c r="AA161" s="586"/>
      <c r="AB161" s="586"/>
      <c r="AC161" s="586"/>
      <c r="AD161" s="586"/>
      <c r="AE161" s="586"/>
      <c r="AF161" s="586"/>
      <c r="AG161" s="586"/>
    </row>
    <row r="162" spans="1:33" s="524" customFormat="1" ht="22.5">
      <c r="A162" s="1239"/>
      <c r="B162" s="1239"/>
      <c r="C162" s="1239">
        <v>1</v>
      </c>
      <c r="D162" s="902"/>
      <c r="E162" s="904"/>
      <c r="F162" s="904"/>
      <c r="G162" s="904"/>
      <c r="H162" s="904"/>
      <c r="I162" s="906"/>
      <c r="J162" s="898"/>
      <c r="K162" s="901"/>
      <c r="L162" s="594" t="str">
        <f>mergeValue(A162) &amp;"."&amp; mergeValue(B162)&amp;"."&amp; mergeValue(C162)</f>
        <v>1.1.1</v>
      </c>
      <c r="M162" s="548" t="s">
        <v>7</v>
      </c>
      <c r="N162" s="581"/>
      <c r="O162" s="1264"/>
      <c r="P162" s="1265"/>
      <c r="Q162" s="1265"/>
      <c r="R162" s="1265"/>
      <c r="S162" s="1265"/>
      <c r="T162" s="1265"/>
      <c r="U162" s="1265"/>
      <c r="V162" s="1266"/>
      <c r="W162" s="631" t="s">
        <v>632</v>
      </c>
      <c r="X162" s="586"/>
      <c r="Y162" s="586"/>
      <c r="Z162" s="586"/>
      <c r="AA162" s="586"/>
      <c r="AB162" s="586"/>
      <c r="AC162" s="586"/>
      <c r="AD162" s="586"/>
      <c r="AE162" s="586"/>
      <c r="AF162" s="586"/>
      <c r="AG162" s="586"/>
    </row>
    <row r="163" spans="1:33" s="524" customFormat="1" ht="22.5">
      <c r="A163" s="1239"/>
      <c r="B163" s="1239"/>
      <c r="C163" s="1239"/>
      <c r="D163" s="1239">
        <v>1</v>
      </c>
      <c r="E163" s="904"/>
      <c r="F163" s="904"/>
      <c r="G163" s="904"/>
      <c r="H163" s="904"/>
      <c r="I163" s="906"/>
      <c r="J163" s="898"/>
      <c r="K163" s="901"/>
      <c r="L163" s="594" t="str">
        <f>mergeValue(A163) &amp;"."&amp; mergeValue(B163)&amp;"."&amp; mergeValue(C163)&amp;"."&amp; mergeValue(D163)</f>
        <v>1.1.1.1</v>
      </c>
      <c r="M163" s="549" t="s">
        <v>22</v>
      </c>
      <c r="N163" s="581"/>
      <c r="O163" s="1264"/>
      <c r="P163" s="1265"/>
      <c r="Q163" s="1265"/>
      <c r="R163" s="1265"/>
      <c r="S163" s="1265"/>
      <c r="T163" s="1265"/>
      <c r="U163" s="1265"/>
      <c r="V163" s="1266"/>
      <c r="W163" s="631" t="s">
        <v>633</v>
      </c>
      <c r="X163" s="586"/>
      <c r="Y163" s="586"/>
      <c r="Z163" s="586"/>
      <c r="AA163" s="586"/>
      <c r="AB163" s="586"/>
      <c r="AC163" s="586"/>
      <c r="AD163" s="586"/>
      <c r="AE163" s="586"/>
      <c r="AF163" s="586"/>
      <c r="AG163" s="586"/>
    </row>
    <row r="164" spans="1:33" s="524" customFormat="1" ht="101.25">
      <c r="A164" s="1239"/>
      <c r="B164" s="1239"/>
      <c r="C164" s="1239"/>
      <c r="D164" s="1239"/>
      <c r="E164" s="1239">
        <v>1</v>
      </c>
      <c r="F164" s="904"/>
      <c r="G164" s="904"/>
      <c r="H164" s="902">
        <v>1</v>
      </c>
      <c r="I164" s="1239">
        <v>1</v>
      </c>
      <c r="J164" s="904"/>
      <c r="K164" s="909"/>
      <c r="L164" s="594" t="str">
        <f>mergeValue(A164) &amp;"."&amp; mergeValue(B164)&amp;"."&amp; mergeValue(C164)&amp;"."&amp; mergeValue(D164)&amp;"."&amp; mergeValue(E164)</f>
        <v>1.1.1.1.1</v>
      </c>
      <c r="M164" s="555" t="s">
        <v>9</v>
      </c>
      <c r="N164" s="582"/>
      <c r="O164" s="1242"/>
      <c r="P164" s="1243"/>
      <c r="Q164" s="1243"/>
      <c r="R164" s="1243"/>
      <c r="S164" s="1243"/>
      <c r="T164" s="1243"/>
      <c r="U164" s="1243"/>
      <c r="V164" s="1244"/>
      <c r="W164" s="631" t="s">
        <v>637</v>
      </c>
      <c r="X164" s="586"/>
      <c r="Y164" s="586"/>
      <c r="Z164" s="586"/>
      <c r="AA164" s="586"/>
      <c r="AB164" s="586"/>
      <c r="AC164" s="586"/>
      <c r="AD164" s="586"/>
      <c r="AE164" s="586"/>
      <c r="AF164" s="586"/>
      <c r="AG164" s="586"/>
    </row>
    <row r="165" spans="1:33" s="524" customFormat="1" ht="90">
      <c r="A165" s="1239"/>
      <c r="B165" s="1239"/>
      <c r="C165" s="1239"/>
      <c r="D165" s="1239"/>
      <c r="E165" s="1239"/>
      <c r="F165" s="1239">
        <v>1</v>
      </c>
      <c r="G165" s="902"/>
      <c r="H165" s="902"/>
      <c r="I165" s="1239"/>
      <c r="J165" s="1239">
        <v>1</v>
      </c>
      <c r="K165" s="910"/>
      <c r="L165" s="594" t="str">
        <f>mergeValue(A165) &amp;"."&amp; mergeValue(B165)&amp;"."&amp; mergeValue(C165)&amp;"."&amp; mergeValue(D165)&amp;"."&amp; mergeValue(E165)&amp;"."&amp; mergeValue(F165)</f>
        <v>1.1.1.1.1.1</v>
      </c>
      <c r="M165" s="556" t="s">
        <v>10</v>
      </c>
      <c r="N165" s="582"/>
      <c r="O165" s="1242"/>
      <c r="P165" s="1243"/>
      <c r="Q165" s="1243"/>
      <c r="R165" s="1243"/>
      <c r="S165" s="1243"/>
      <c r="T165" s="1243"/>
      <c r="U165" s="1243"/>
      <c r="V165" s="1244"/>
      <c r="W165" s="631" t="s">
        <v>635</v>
      </c>
      <c r="X165" s="586"/>
      <c r="Y165" s="590" t="str">
        <f>strCheckUnique(Z165:Z168)</f>
        <v/>
      </c>
      <c r="Z165" s="586"/>
      <c r="AA165" s="590" t="str">
        <f>IF(O165="","",O165 &amp; ":_")</f>
        <v/>
      </c>
      <c r="AB165" s="586"/>
      <c r="AC165" s="586"/>
      <c r="AD165" s="586"/>
      <c r="AE165" s="586"/>
      <c r="AF165" s="586"/>
      <c r="AG165" s="586"/>
    </row>
    <row r="166" spans="1:33" s="524" customFormat="1" ht="188.25" customHeight="1">
      <c r="A166" s="1239"/>
      <c r="B166" s="1239"/>
      <c r="C166" s="1239"/>
      <c r="D166" s="1239"/>
      <c r="E166" s="1239"/>
      <c r="F166" s="1239"/>
      <c r="G166" s="902">
        <v>1</v>
      </c>
      <c r="H166" s="902"/>
      <c r="I166" s="1239"/>
      <c r="J166" s="1239"/>
      <c r="K166" s="910">
        <v>1</v>
      </c>
      <c r="L166" s="594" t="str">
        <f>mergeValue(A166) &amp;"."&amp; mergeValue(B166)&amp;"."&amp; mergeValue(C166)&amp;"."&amp; mergeValue(D166)&amp;"."&amp; mergeValue(E166)&amp;"."&amp; mergeValue(F166)&amp;"."&amp; mergeValue(G166)</f>
        <v>1.1.1.1.1.1.1</v>
      </c>
      <c r="M166" s="1066"/>
      <c r="N166" s="587"/>
      <c r="O166" s="1075"/>
      <c r="P166" s="563"/>
      <c r="Q166" s="563"/>
      <c r="R166" s="1245"/>
      <c r="S166" s="1235" t="s">
        <v>83</v>
      </c>
      <c r="T166" s="1245"/>
      <c r="U166" s="1235" t="s">
        <v>83</v>
      </c>
      <c r="V166" s="579"/>
      <c r="W166" s="1209" t="s">
        <v>655</v>
      </c>
      <c r="X166" s="586" t="str">
        <f>strCheckDate(O167:V167)</f>
        <v/>
      </c>
      <c r="Y166" s="590"/>
      <c r="Z166" s="590" t="str">
        <f>IF(M166="","",M166 )</f>
        <v/>
      </c>
      <c r="AA166" s="590"/>
      <c r="AB166" s="590"/>
      <c r="AC166" s="590"/>
      <c r="AD166" s="586"/>
      <c r="AE166" s="586"/>
      <c r="AF166" s="586"/>
      <c r="AG166" s="586"/>
    </row>
    <row r="167" spans="1:33" s="524" customFormat="1" ht="11.25" hidden="1" customHeight="1">
      <c r="A167" s="1239"/>
      <c r="B167" s="1239"/>
      <c r="C167" s="1239"/>
      <c r="D167" s="1239"/>
      <c r="E167" s="1239"/>
      <c r="F167" s="1239"/>
      <c r="G167" s="902"/>
      <c r="H167" s="902"/>
      <c r="I167" s="1239"/>
      <c r="J167" s="1239"/>
      <c r="K167" s="910"/>
      <c r="L167" s="601"/>
      <c r="M167" s="647"/>
      <c r="N167" s="587"/>
      <c r="O167" s="585"/>
      <c r="P167" s="563"/>
      <c r="Q167" s="585" t="str">
        <f>R166 &amp; "-" &amp; T166</f>
        <v>-</v>
      </c>
      <c r="R167" s="1234"/>
      <c r="S167" s="1235"/>
      <c r="T167" s="1234"/>
      <c r="U167" s="1235"/>
      <c r="V167" s="579"/>
      <c r="W167" s="1209"/>
      <c r="X167" s="586"/>
      <c r="Y167" s="586"/>
      <c r="Z167" s="586"/>
      <c r="AA167" s="586"/>
      <c r="AB167" s="586"/>
      <c r="AC167" s="586"/>
      <c r="AD167" s="586"/>
      <c r="AE167" s="586"/>
      <c r="AF167" s="586"/>
      <c r="AG167" s="586"/>
    </row>
    <row r="168" spans="1:33" s="523" customFormat="1" ht="15" customHeight="1">
      <c r="A168" s="1239"/>
      <c r="B168" s="1239"/>
      <c r="C168" s="1239"/>
      <c r="D168" s="1239"/>
      <c r="E168" s="1239"/>
      <c r="F168" s="1239"/>
      <c r="G168" s="904"/>
      <c r="H168" s="902"/>
      <c r="I168" s="1239"/>
      <c r="J168" s="1239"/>
      <c r="K168" s="909"/>
      <c r="L168" s="539"/>
      <c r="M168" s="558" t="s">
        <v>25</v>
      </c>
      <c r="N168" s="552"/>
      <c r="O168" s="546"/>
      <c r="P168" s="546"/>
      <c r="Q168" s="546"/>
      <c r="R168" s="574"/>
      <c r="S168" s="565"/>
      <c r="T168" s="564"/>
      <c r="U168" s="552"/>
      <c r="V168" s="561"/>
      <c r="W168" s="1209"/>
      <c r="X168" s="588"/>
      <c r="Y168" s="588"/>
      <c r="Z168" s="588"/>
      <c r="AA168" s="588"/>
      <c r="AB168" s="588"/>
      <c r="AC168" s="588"/>
      <c r="AD168" s="588"/>
      <c r="AE168" s="588"/>
      <c r="AF168" s="588"/>
      <c r="AG168" s="588"/>
    </row>
    <row r="169" spans="1:33" s="523" customFormat="1" ht="15" customHeight="1">
      <c r="A169" s="1239"/>
      <c r="B169" s="1239"/>
      <c r="C169" s="1239"/>
      <c r="D169" s="1239"/>
      <c r="E169" s="1239"/>
      <c r="F169" s="904"/>
      <c r="G169" s="904"/>
      <c r="H169" s="902"/>
      <c r="I169" s="1239"/>
      <c r="J169" s="904"/>
      <c r="K169" s="909"/>
      <c r="L169" s="539"/>
      <c r="M169" s="557" t="s">
        <v>11</v>
      </c>
      <c r="N169" s="551"/>
      <c r="O169" s="546"/>
      <c r="P169" s="546"/>
      <c r="Q169" s="546"/>
      <c r="R169" s="574"/>
      <c r="S169" s="565"/>
      <c r="T169" s="564"/>
      <c r="U169" s="551"/>
      <c r="V169" s="565"/>
      <c r="W169" s="561"/>
      <c r="X169" s="588"/>
      <c r="Y169" s="588"/>
      <c r="Z169" s="588"/>
      <c r="AA169" s="588"/>
      <c r="AB169" s="588"/>
      <c r="AC169" s="588"/>
      <c r="AD169" s="588"/>
      <c r="AE169" s="588"/>
      <c r="AF169" s="588"/>
      <c r="AG169" s="588"/>
    </row>
    <row r="170" spans="1:33" s="523" customFormat="1" ht="15" customHeight="1">
      <c r="A170" s="1239"/>
      <c r="B170" s="1239"/>
      <c r="C170" s="1239"/>
      <c r="D170" s="1239"/>
      <c r="E170" s="908"/>
      <c r="F170" s="904"/>
      <c r="G170" s="904"/>
      <c r="H170" s="904"/>
      <c r="I170" s="900"/>
      <c r="J170" s="897"/>
      <c r="K170" s="907"/>
      <c r="L170" s="539"/>
      <c r="M170" s="552" t="s">
        <v>12</v>
      </c>
      <c r="N170" s="550"/>
      <c r="O170" s="546"/>
      <c r="P170" s="546"/>
      <c r="Q170" s="546"/>
      <c r="R170" s="574"/>
      <c r="S170" s="565"/>
      <c r="T170" s="564"/>
      <c r="U170" s="550"/>
      <c r="V170" s="565"/>
      <c r="W170" s="561"/>
      <c r="X170" s="588"/>
      <c r="Y170" s="588"/>
      <c r="Z170" s="588"/>
      <c r="AA170" s="588"/>
      <c r="AB170" s="588"/>
      <c r="AC170" s="588"/>
      <c r="AD170" s="588"/>
      <c r="AE170" s="588"/>
      <c r="AF170" s="588"/>
      <c r="AG170" s="588"/>
    </row>
    <row r="171" spans="1:33" s="523" customFormat="1" ht="15" customHeight="1">
      <c r="A171" s="1239"/>
      <c r="B171" s="1239"/>
      <c r="C171" s="1239"/>
      <c r="D171" s="908"/>
      <c r="E171" s="908"/>
      <c r="F171" s="904"/>
      <c r="G171" s="904"/>
      <c r="H171" s="904"/>
      <c r="I171" s="900"/>
      <c r="J171" s="897"/>
      <c r="K171" s="907"/>
      <c r="L171" s="539"/>
      <c r="M171" s="551" t="s">
        <v>17</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9"/>
      <c r="B172" s="1239"/>
      <c r="C172" s="908"/>
      <c r="D172" s="908"/>
      <c r="E172" s="908"/>
      <c r="F172" s="908"/>
      <c r="G172" s="913"/>
      <c r="H172" s="900"/>
      <c r="I172" s="911"/>
      <c r="J172" s="897"/>
      <c r="K172" s="912"/>
      <c r="L172" s="539"/>
      <c r="M172" s="550" t="s">
        <v>18</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9"/>
      <c r="B173" s="908"/>
      <c r="C173" s="908"/>
      <c r="D173" s="908"/>
      <c r="E173" s="908"/>
      <c r="F173" s="908"/>
      <c r="G173" s="913"/>
      <c r="H173" s="900"/>
      <c r="I173" s="900"/>
      <c r="J173" s="897"/>
      <c r="K173" s="907"/>
      <c r="L173" s="539"/>
      <c r="M173" s="559" t="s">
        <v>19</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896"/>
      <c r="B174" s="896"/>
      <c r="C174" s="896"/>
      <c r="D174" s="896"/>
      <c r="E174" s="896"/>
      <c r="F174" s="896"/>
      <c r="G174" s="896"/>
      <c r="H174" s="896"/>
      <c r="I174" s="896"/>
      <c r="J174" s="896"/>
      <c r="K174" s="896"/>
      <c r="L174" s="539"/>
      <c r="M174" s="566" t="s">
        <v>308</v>
      </c>
      <c r="N174" s="550"/>
      <c r="O174" s="546"/>
      <c r="P174" s="546"/>
      <c r="Q174" s="546"/>
      <c r="R174" s="574"/>
      <c r="S174" s="565"/>
      <c r="T174" s="564"/>
      <c r="U174" s="550"/>
      <c r="V174" s="758"/>
      <c r="W174" s="758"/>
      <c r="X174" s="758"/>
      <c r="Y174" s="767"/>
      <c r="Z174" s="766"/>
      <c r="AA174" s="765"/>
      <c r="AB174" s="759"/>
      <c r="AC174" s="766"/>
      <c r="AD174" s="763"/>
      <c r="AE174" s="588"/>
      <c r="AF174" s="588"/>
      <c r="AG174" s="588"/>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6" customFormat="1" ht="22.5">
      <c r="A178" s="1239">
        <v>1</v>
      </c>
      <c r="B178" s="981"/>
      <c r="C178" s="981"/>
      <c r="D178" s="981"/>
      <c r="E178" s="981"/>
      <c r="F178" s="981"/>
      <c r="G178" s="982"/>
      <c r="H178" s="982"/>
      <c r="I178" s="984"/>
      <c r="J178" s="976"/>
      <c r="K178" s="976"/>
      <c r="L178" s="725">
        <f>mergeValue(A178)</f>
        <v>1</v>
      </c>
      <c r="M178" s="642" t="s">
        <v>20</v>
      </c>
      <c r="N178" s="717"/>
      <c r="O178" s="1264"/>
      <c r="P178" s="1265"/>
      <c r="Q178" s="1265"/>
      <c r="R178" s="1265"/>
      <c r="S178" s="1265"/>
      <c r="T178" s="1265"/>
      <c r="U178" s="1265"/>
      <c r="V178" s="1265"/>
      <c r="W178" s="1266"/>
      <c r="X178" s="718" t="s">
        <v>475</v>
      </c>
      <c r="Y178" s="720"/>
      <c r="Z178" s="720"/>
      <c r="AA178" s="720"/>
      <c r="AB178" s="720"/>
      <c r="AC178" s="720"/>
      <c r="AD178" s="720"/>
      <c r="AE178" s="720"/>
      <c r="AF178" s="720"/>
      <c r="AG178" s="720"/>
    </row>
    <row r="179" spans="1:47" s="686" customFormat="1" ht="22.5">
      <c r="A179" s="1239"/>
      <c r="B179" s="1239">
        <v>1</v>
      </c>
      <c r="C179" s="981"/>
      <c r="D179" s="981"/>
      <c r="E179" s="981"/>
      <c r="F179" s="981"/>
      <c r="G179" s="986"/>
      <c r="H179" s="983"/>
      <c r="I179" s="988"/>
      <c r="J179" s="973"/>
      <c r="K179" s="972"/>
      <c r="L179" s="725" t="str">
        <f>mergeValue(A179) &amp;"."&amp; mergeValue(B179)</f>
        <v>1.1</v>
      </c>
      <c r="M179" s="693" t="s">
        <v>16</v>
      </c>
      <c r="N179" s="717"/>
      <c r="O179" s="1264"/>
      <c r="P179" s="1265"/>
      <c r="Q179" s="1265"/>
      <c r="R179" s="1265"/>
      <c r="S179" s="1265"/>
      <c r="T179" s="1265"/>
      <c r="U179" s="1265"/>
      <c r="V179" s="1265"/>
      <c r="W179" s="1266"/>
      <c r="X179" s="718" t="s">
        <v>476</v>
      </c>
      <c r="Y179" s="720"/>
      <c r="Z179" s="720"/>
      <c r="AA179" s="720"/>
      <c r="AB179" s="720"/>
      <c r="AC179" s="720"/>
      <c r="AD179" s="720"/>
      <c r="AE179" s="720"/>
      <c r="AF179" s="720"/>
      <c r="AG179" s="720"/>
    </row>
    <row r="180" spans="1:47" s="686" customFormat="1" ht="22.5">
      <c r="A180" s="1239"/>
      <c r="B180" s="1239"/>
      <c r="C180" s="1239">
        <v>1</v>
      </c>
      <c r="D180" s="981"/>
      <c r="E180" s="981"/>
      <c r="F180" s="981"/>
      <c r="G180" s="986"/>
      <c r="H180" s="983"/>
      <c r="I180" s="989"/>
      <c r="J180" s="973"/>
      <c r="K180" s="972"/>
      <c r="L180" s="725" t="str">
        <f>mergeValue(A180) &amp;"."&amp; mergeValue(B180)&amp;"."&amp; mergeValue(C180)</f>
        <v>1.1.1</v>
      </c>
      <c r="M180" s="694" t="s">
        <v>7</v>
      </c>
      <c r="N180" s="717"/>
      <c r="O180" s="1264"/>
      <c r="P180" s="1265"/>
      <c r="Q180" s="1265"/>
      <c r="R180" s="1265"/>
      <c r="S180" s="1265"/>
      <c r="T180" s="1265"/>
      <c r="U180" s="1265"/>
      <c r="V180" s="1265"/>
      <c r="W180" s="1266"/>
      <c r="X180" s="718" t="s">
        <v>632</v>
      </c>
      <c r="Y180" s="720"/>
      <c r="Z180" s="720"/>
      <c r="AA180" s="720"/>
      <c r="AB180" s="720"/>
      <c r="AC180" s="720"/>
      <c r="AD180" s="720"/>
      <c r="AE180" s="720"/>
      <c r="AF180" s="720"/>
      <c r="AG180" s="720"/>
    </row>
    <row r="181" spans="1:47" s="686" customFormat="1" ht="22.5">
      <c r="A181" s="1239"/>
      <c r="B181" s="1239"/>
      <c r="C181" s="1239"/>
      <c r="D181" s="1239">
        <v>1</v>
      </c>
      <c r="E181" s="981"/>
      <c r="F181" s="981"/>
      <c r="G181" s="986"/>
      <c r="H181" s="983"/>
      <c r="I181" s="989"/>
      <c r="J181" s="987"/>
      <c r="K181" s="972"/>
      <c r="L181" s="725" t="str">
        <f>mergeValue(A181) &amp;"."&amp; mergeValue(B181)&amp;"."&amp; mergeValue(C181)&amp;"."&amp; mergeValue(D181)</f>
        <v>1.1.1.1</v>
      </c>
      <c r="M181" s="695" t="s">
        <v>22</v>
      </c>
      <c r="N181" s="717"/>
      <c r="O181" s="1264"/>
      <c r="P181" s="1265"/>
      <c r="Q181" s="1265"/>
      <c r="R181" s="1265"/>
      <c r="S181" s="1265"/>
      <c r="T181" s="1265"/>
      <c r="U181" s="1265"/>
      <c r="V181" s="1265"/>
      <c r="W181" s="1266"/>
      <c r="X181" s="718" t="s">
        <v>685</v>
      </c>
      <c r="Y181" s="720"/>
      <c r="Z181" s="720"/>
      <c r="AA181" s="720"/>
      <c r="AB181" s="720"/>
      <c r="AC181" s="720"/>
      <c r="AD181" s="720"/>
      <c r="AE181" s="720"/>
      <c r="AF181" s="720"/>
      <c r="AG181" s="720"/>
    </row>
    <row r="182" spans="1:47" s="686" customFormat="1" ht="56.25" customHeight="1">
      <c r="A182" s="1239"/>
      <c r="B182" s="1239"/>
      <c r="C182" s="1239"/>
      <c r="D182" s="1239"/>
      <c r="E182" s="981">
        <v>1</v>
      </c>
      <c r="F182" s="981"/>
      <c r="G182" s="986"/>
      <c r="H182" s="983"/>
      <c r="I182" s="989"/>
      <c r="J182" s="987"/>
      <c r="K182" s="977"/>
      <c r="L182" s="725" t="str">
        <f>mergeValue(A182) &amp;"."&amp; mergeValue(B182)&amp;"."&amp; mergeValue(C182)&amp;"."&amp; mergeValue(D182)&amp;"."&amp; mergeValue(E182)</f>
        <v>1.1.1.1.1</v>
      </c>
      <c r="M182" s="1069"/>
      <c r="N182" s="691"/>
      <c r="O182" s="1071"/>
      <c r="P182" s="1072"/>
      <c r="Q182" s="672"/>
      <c r="R182" s="672"/>
      <c r="S182" s="1088"/>
      <c r="T182" s="651" t="s">
        <v>83</v>
      </c>
      <c r="U182" s="1088"/>
      <c r="V182" s="651" t="s">
        <v>83</v>
      </c>
      <c r="W182" s="728"/>
      <c r="X182" s="718" t="s">
        <v>686</v>
      </c>
      <c r="Y182" s="720" t="str">
        <f>strCheckDateTwo(N182:W182)</f>
        <v/>
      </c>
      <c r="Z182" s="720"/>
      <c r="AA182" s="720"/>
      <c r="AB182" s="720"/>
      <c r="AC182" s="720"/>
      <c r="AD182" s="720"/>
      <c r="AE182" s="720"/>
      <c r="AF182" s="720"/>
      <c r="AG182" s="720"/>
    </row>
    <row r="183" spans="1:47" s="686" customFormat="1" ht="14.25" hidden="1" customHeight="1">
      <c r="A183" s="1239"/>
      <c r="B183" s="1239"/>
      <c r="C183" s="1239"/>
      <c r="D183" s="1239"/>
      <c r="E183" s="981"/>
      <c r="F183" s="981"/>
      <c r="G183" s="986"/>
      <c r="H183" s="983"/>
      <c r="I183" s="989"/>
      <c r="J183" s="987"/>
      <c r="K183" s="977"/>
      <c r="L183" s="715"/>
      <c r="M183" s="702"/>
      <c r="N183" s="647"/>
      <c r="O183" s="647"/>
      <c r="P183" s="647"/>
      <c r="Q183" s="647"/>
      <c r="R183" s="719" t="str">
        <f>S182 &amp; "-" &amp; U182</f>
        <v>-</v>
      </c>
      <c r="S183" s="729"/>
      <c r="T183" s="721"/>
      <c r="U183" s="729"/>
      <c r="V183" s="647"/>
      <c r="W183" s="647"/>
      <c r="X183" s="701"/>
      <c r="Y183" s="720"/>
      <c r="Z183" s="720"/>
      <c r="AA183" s="720"/>
      <c r="AB183" s="720"/>
      <c r="AC183" s="720"/>
      <c r="AD183" s="720"/>
      <c r="AE183" s="720"/>
      <c r="AF183" s="720"/>
      <c r="AG183" s="720"/>
    </row>
    <row r="184" spans="1:47" s="686" customFormat="1" ht="15" customHeight="1">
      <c r="A184" s="1239"/>
      <c r="B184" s="1239"/>
      <c r="C184" s="1239"/>
      <c r="D184" s="1239"/>
      <c r="E184" s="981"/>
      <c r="F184" s="981"/>
      <c r="G184" s="986"/>
      <c r="H184" s="983"/>
      <c r="I184" s="989"/>
      <c r="J184" s="987"/>
      <c r="K184" s="977"/>
      <c r="L184" s="689"/>
      <c r="M184" s="698" t="s">
        <v>5</v>
      </c>
      <c r="N184" s="696"/>
      <c r="O184" s="692"/>
      <c r="P184" s="692"/>
      <c r="Q184" s="692"/>
      <c r="R184" s="692"/>
      <c r="S184" s="709"/>
      <c r="T184" s="705"/>
      <c r="U184" s="704"/>
      <c r="V184" s="696"/>
      <c r="W184" s="696"/>
      <c r="X184" s="700"/>
      <c r="Y184" s="720"/>
      <c r="Z184" s="720"/>
      <c r="AA184" s="720"/>
      <c r="AB184" s="720"/>
      <c r="AC184" s="720"/>
      <c r="AD184" s="720"/>
      <c r="AE184" s="720"/>
      <c r="AF184" s="720"/>
      <c r="AG184" s="720"/>
    </row>
    <row r="185" spans="1:47" s="685" customFormat="1" ht="15" customHeight="1">
      <c r="A185" s="1239"/>
      <c r="B185" s="1239"/>
      <c r="C185" s="1239"/>
      <c r="D185" s="985"/>
      <c r="E185" s="985"/>
      <c r="F185" s="985"/>
      <c r="G185" s="986"/>
      <c r="H185" s="985"/>
      <c r="I185" s="989"/>
      <c r="J185" s="975"/>
      <c r="K185" s="979"/>
      <c r="L185" s="689"/>
      <c r="M185" s="697" t="s">
        <v>17</v>
      </c>
      <c r="N185" s="696"/>
      <c r="O185" s="692"/>
      <c r="P185" s="692"/>
      <c r="Q185" s="692"/>
      <c r="R185" s="692"/>
      <c r="S185" s="709"/>
      <c r="T185" s="705"/>
      <c r="U185" s="704"/>
      <c r="V185" s="696"/>
      <c r="W185" s="705"/>
      <c r="X185" s="700"/>
      <c r="Y185" s="722"/>
      <c r="Z185" s="722"/>
      <c r="AA185" s="722"/>
      <c r="AB185" s="722"/>
      <c r="AC185" s="722"/>
      <c r="AD185" s="722"/>
      <c r="AE185" s="722"/>
      <c r="AF185" s="722"/>
      <c r="AG185" s="722"/>
    </row>
    <row r="186" spans="1:47" s="685" customFormat="1" ht="15" customHeight="1">
      <c r="A186" s="1239"/>
      <c r="B186" s="1239"/>
      <c r="C186" s="985"/>
      <c r="D186" s="985"/>
      <c r="E186" s="985"/>
      <c r="F186" s="985"/>
      <c r="G186" s="986"/>
      <c r="H186" s="985"/>
      <c r="I186" s="980"/>
      <c r="J186" s="975"/>
      <c r="K186" s="979"/>
      <c r="L186" s="689"/>
      <c r="M186" s="696" t="s">
        <v>18</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9"/>
      <c r="B187" s="985"/>
      <c r="C187" s="985"/>
      <c r="D187" s="985"/>
      <c r="E187" s="985"/>
      <c r="F187" s="985"/>
      <c r="G187" s="986"/>
      <c r="H187" s="985"/>
      <c r="I187" s="980"/>
      <c r="J187" s="975"/>
      <c r="K187" s="979"/>
      <c r="L187" s="689"/>
      <c r="M187" s="699" t="s">
        <v>19</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971"/>
      <c r="B188" s="971"/>
      <c r="C188" s="971"/>
      <c r="D188" s="971"/>
      <c r="E188" s="971"/>
      <c r="F188" s="971"/>
      <c r="G188" s="978"/>
      <c r="H188" s="979"/>
      <c r="I188" s="974"/>
      <c r="J188" s="975"/>
      <c r="K188" s="971"/>
      <c r="L188" s="689"/>
      <c r="M188" s="706" t="s">
        <v>308</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6" customFormat="1" ht="22.5">
      <c r="A192" s="1239">
        <v>1</v>
      </c>
      <c r="B192" s="1016"/>
      <c r="C192" s="1016"/>
      <c r="D192" s="1016"/>
      <c r="E192" s="1016"/>
      <c r="F192" s="1009"/>
      <c r="G192" s="1015"/>
      <c r="H192" s="1015"/>
      <c r="I192" s="997"/>
      <c r="J192" s="996"/>
      <c r="K192" s="996"/>
      <c r="L192" s="725">
        <f>mergeValue(A192)</f>
        <v>1</v>
      </c>
      <c r="M192" s="642" t="s">
        <v>20</v>
      </c>
      <c r="N192" s="1320"/>
      <c r="O192" s="1321"/>
      <c r="P192" s="1321"/>
      <c r="Q192" s="1321"/>
      <c r="R192" s="1321"/>
      <c r="S192" s="1321"/>
      <c r="T192" s="1321"/>
      <c r="U192" s="1321"/>
      <c r="V192" s="1321"/>
      <c r="W192" s="1321"/>
      <c r="X192" s="1321"/>
      <c r="Y192" s="1321"/>
      <c r="Z192" s="1321"/>
      <c r="AA192" s="1321"/>
      <c r="AB192" s="1321"/>
      <c r="AC192" s="1321"/>
      <c r="AD192" s="1321"/>
      <c r="AE192" s="1321"/>
      <c r="AF192" s="1322"/>
      <c r="AG192" s="718" t="s">
        <v>475</v>
      </c>
      <c r="AH192" s="720"/>
      <c r="AI192" s="720"/>
      <c r="AJ192" s="720"/>
      <c r="AK192" s="720"/>
      <c r="AL192" s="720"/>
      <c r="AM192" s="720"/>
      <c r="AN192" s="720"/>
      <c r="AO192" s="720"/>
      <c r="AP192" s="720"/>
      <c r="AQ192" s="720"/>
      <c r="AR192" s="720"/>
    </row>
    <row r="193" spans="1:46" s="686" customFormat="1" ht="22.5">
      <c r="A193" s="1239"/>
      <c r="B193" s="1239">
        <v>1</v>
      </c>
      <c r="C193" s="1016"/>
      <c r="D193" s="1016"/>
      <c r="E193" s="1016"/>
      <c r="F193" s="1009"/>
      <c r="G193" s="1018"/>
      <c r="H193" s="1019"/>
      <c r="I193" s="998"/>
      <c r="J193" s="993"/>
      <c r="K193" s="991"/>
      <c r="L193" s="725" t="str">
        <f>mergeValue(A193) &amp;"."&amp; mergeValue(B193)</f>
        <v>1.1</v>
      </c>
      <c r="M193" s="693" t="s">
        <v>16</v>
      </c>
      <c r="N193" s="1317"/>
      <c r="O193" s="1318"/>
      <c r="P193" s="1318"/>
      <c r="Q193" s="1318"/>
      <c r="R193" s="1318"/>
      <c r="S193" s="1318"/>
      <c r="T193" s="1318"/>
      <c r="U193" s="1318"/>
      <c r="V193" s="1318"/>
      <c r="W193" s="1318"/>
      <c r="X193" s="1318"/>
      <c r="Y193" s="1318"/>
      <c r="Z193" s="1318"/>
      <c r="AA193" s="1318"/>
      <c r="AB193" s="1318"/>
      <c r="AC193" s="1318"/>
      <c r="AD193" s="1318"/>
      <c r="AE193" s="1318"/>
      <c r="AF193" s="1319"/>
      <c r="AG193" s="718" t="s">
        <v>476</v>
      </c>
      <c r="AH193" s="720"/>
      <c r="AI193" s="720"/>
      <c r="AJ193" s="720"/>
      <c r="AK193" s="720"/>
      <c r="AL193" s="720"/>
      <c r="AM193" s="720"/>
      <c r="AN193" s="720"/>
      <c r="AO193" s="720"/>
      <c r="AP193" s="720"/>
      <c r="AQ193" s="720"/>
      <c r="AR193" s="720"/>
    </row>
    <row r="194" spans="1:46" s="686" customFormat="1" ht="22.5">
      <c r="A194" s="1239"/>
      <c r="B194" s="1239"/>
      <c r="C194" s="1239">
        <v>1</v>
      </c>
      <c r="D194" s="1016"/>
      <c r="E194" s="1016"/>
      <c r="F194" s="1009"/>
      <c r="G194" s="1018"/>
      <c r="H194" s="1019"/>
      <c r="I194" s="998"/>
      <c r="J194" s="993"/>
      <c r="K194" s="991"/>
      <c r="L194" s="725" t="str">
        <f>mergeValue(A194) &amp;"."&amp; mergeValue(B194)&amp;"."&amp; mergeValue(C194)</f>
        <v>1.1.1</v>
      </c>
      <c r="M194" s="694" t="s">
        <v>7</v>
      </c>
      <c r="N194" s="1317"/>
      <c r="O194" s="1318"/>
      <c r="P194" s="1318"/>
      <c r="Q194" s="1318"/>
      <c r="R194" s="1318"/>
      <c r="S194" s="1318"/>
      <c r="T194" s="1318"/>
      <c r="U194" s="1318"/>
      <c r="V194" s="1318"/>
      <c r="W194" s="1318"/>
      <c r="X194" s="1318"/>
      <c r="Y194" s="1318"/>
      <c r="Z194" s="1318"/>
      <c r="AA194" s="1318"/>
      <c r="AB194" s="1318"/>
      <c r="AC194" s="1318"/>
      <c r="AD194" s="1318"/>
      <c r="AE194" s="1318"/>
      <c r="AF194" s="1319"/>
      <c r="AG194" s="718" t="s">
        <v>632</v>
      </c>
      <c r="AH194" s="720"/>
      <c r="AI194" s="720"/>
      <c r="AJ194" s="720"/>
      <c r="AK194" s="720"/>
      <c r="AL194" s="720"/>
      <c r="AM194" s="720"/>
      <c r="AN194" s="720"/>
      <c r="AO194" s="720"/>
      <c r="AP194" s="720"/>
      <c r="AQ194" s="720"/>
      <c r="AR194" s="720"/>
    </row>
    <row r="195" spans="1:46" s="686" customFormat="1" ht="15" customHeight="1">
      <c r="A195" s="1239"/>
      <c r="B195" s="1239"/>
      <c r="C195" s="1239"/>
      <c r="D195" s="1239">
        <v>1</v>
      </c>
      <c r="E195" s="1016"/>
      <c r="F195" s="1009"/>
      <c r="G195" s="1018"/>
      <c r="H195" s="1019"/>
      <c r="I195" s="998"/>
      <c r="J195" s="993"/>
      <c r="K195" s="991"/>
      <c r="L195" s="725" t="str">
        <f>mergeValue(A195) &amp;"."&amp; mergeValue(B195)&amp;"."&amp; mergeValue(C195)&amp;"."&amp; mergeValue(D195)</f>
        <v>1.1.1.1</v>
      </c>
      <c r="M195" s="695" t="s">
        <v>22</v>
      </c>
      <c r="N195" s="1317"/>
      <c r="O195" s="1318"/>
      <c r="P195" s="1318"/>
      <c r="Q195" s="1318"/>
      <c r="R195" s="1318"/>
      <c r="S195" s="1318"/>
      <c r="T195" s="1318"/>
      <c r="U195" s="1318"/>
      <c r="V195" s="1318"/>
      <c r="W195" s="1318"/>
      <c r="X195" s="1318"/>
      <c r="Y195" s="1318"/>
      <c r="Z195" s="1318"/>
      <c r="AA195" s="1318"/>
      <c r="AB195" s="1318"/>
      <c r="AC195" s="1318"/>
      <c r="AD195" s="1318"/>
      <c r="AE195" s="1318"/>
      <c r="AF195" s="1319"/>
      <c r="AG195" s="718" t="s">
        <v>678</v>
      </c>
      <c r="AH195" s="720"/>
      <c r="AI195" s="720"/>
      <c r="AJ195" s="720"/>
      <c r="AK195" s="720"/>
      <c r="AL195" s="720"/>
      <c r="AM195" s="720"/>
      <c r="AN195" s="720"/>
      <c r="AO195" s="720"/>
      <c r="AP195" s="720"/>
      <c r="AQ195" s="720"/>
      <c r="AR195" s="720"/>
    </row>
    <row r="196" spans="1:46" s="686" customFormat="1" ht="17.100000000000001" customHeight="1">
      <c r="A196" s="1239"/>
      <c r="B196" s="1239"/>
      <c r="C196" s="1239"/>
      <c r="D196" s="1239"/>
      <c r="E196" s="1239">
        <v>1</v>
      </c>
      <c r="F196" s="1009"/>
      <c r="G196" s="1018"/>
      <c r="H196" s="1019"/>
      <c r="I196" s="1020"/>
      <c r="J196" s="1010"/>
      <c r="K196" s="1153"/>
      <c r="L196" s="1284" t="str">
        <f>mergeValue(A196) &amp;"."&amp; mergeValue(B196)&amp;"."&amp; mergeValue(C196)&amp;"."&amp; mergeValue(D196)&amp;"."&amp; mergeValue(E196)</f>
        <v>1.1.1.1.1</v>
      </c>
      <c r="M196" s="1285"/>
      <c r="N196" s="1235" t="s">
        <v>84</v>
      </c>
      <c r="O196" s="1279"/>
      <c r="P196" s="1275">
        <v>1</v>
      </c>
      <c r="Q196" s="1298"/>
      <c r="R196" s="1235" t="s">
        <v>84</v>
      </c>
      <c r="S196" s="1279"/>
      <c r="T196" s="1275">
        <v>1</v>
      </c>
      <c r="U196" s="1298"/>
      <c r="V196" s="1235" t="s">
        <v>84</v>
      </c>
      <c r="W196" s="702"/>
      <c r="X196" s="690">
        <v>1</v>
      </c>
      <c r="Y196" s="1093"/>
      <c r="Z196" s="672"/>
      <c r="AA196" s="672"/>
      <c r="AB196" s="1245"/>
      <c r="AC196" s="1235" t="s">
        <v>83</v>
      </c>
      <c r="AD196" s="1245"/>
      <c r="AE196" s="1235" t="s">
        <v>83</v>
      </c>
      <c r="AF196" s="716"/>
      <c r="AG196" s="1272" t="s">
        <v>679</v>
      </c>
      <c r="AH196" s="720" t="str">
        <f>strCheckDate(Z197:AF197)</f>
        <v/>
      </c>
      <c r="AI196" s="723" t="str">
        <f>IF(AND(COUNTIF(AJ191:AJ191,AJ196)&gt;1,AJ196&lt;&gt;""),"ErrUnique:HasDoubleConn","")</f>
        <v/>
      </c>
      <c r="AJ196" s="723"/>
      <c r="AK196" s="723"/>
      <c r="AL196" s="723"/>
      <c r="AM196" s="723"/>
      <c r="AN196" s="723"/>
      <c r="AO196" s="720"/>
      <c r="AP196" s="720"/>
      <c r="AQ196" s="720"/>
      <c r="AR196" s="720"/>
    </row>
    <row r="197" spans="1:46" s="686" customFormat="1" ht="17.100000000000001" customHeight="1">
      <c r="A197" s="1239"/>
      <c r="B197" s="1239"/>
      <c r="C197" s="1239"/>
      <c r="D197" s="1239"/>
      <c r="E197" s="1239"/>
      <c r="F197" s="1009"/>
      <c r="G197" s="1018"/>
      <c r="H197" s="1019"/>
      <c r="I197" s="1020"/>
      <c r="J197" s="1010"/>
      <c r="K197" s="1153"/>
      <c r="L197" s="1284"/>
      <c r="M197" s="1285"/>
      <c r="N197" s="1235"/>
      <c r="O197" s="1279"/>
      <c r="P197" s="1275"/>
      <c r="Q197" s="1298"/>
      <c r="R197" s="1235"/>
      <c r="S197" s="1279"/>
      <c r="T197" s="1275"/>
      <c r="U197" s="1298"/>
      <c r="V197" s="1235"/>
      <c r="W197" s="727"/>
      <c r="X197" s="706"/>
      <c r="Y197" s="706"/>
      <c r="Z197" s="708"/>
      <c r="AA197" s="604" t="str">
        <f>AB196 &amp; "-" &amp; AD196</f>
        <v>-</v>
      </c>
      <c r="AB197" s="1234"/>
      <c r="AC197" s="1235"/>
      <c r="AD197" s="1234"/>
      <c r="AE197" s="1235"/>
      <c r="AF197" s="674"/>
      <c r="AG197" s="1273"/>
      <c r="AH197" s="720"/>
      <c r="AI197" s="723"/>
      <c r="AJ197" s="723"/>
      <c r="AK197" s="723"/>
      <c r="AL197" s="723"/>
      <c r="AM197" s="723"/>
      <c r="AN197" s="723"/>
      <c r="AO197" s="720"/>
      <c r="AP197" s="720"/>
      <c r="AQ197" s="720"/>
      <c r="AR197" s="720"/>
    </row>
    <row r="198" spans="1:46" s="686" customFormat="1" ht="17.100000000000001" customHeight="1">
      <c r="A198" s="1239"/>
      <c r="B198" s="1239"/>
      <c r="C198" s="1239"/>
      <c r="D198" s="1239"/>
      <c r="E198" s="1239"/>
      <c r="F198" s="1009"/>
      <c r="G198" s="1018"/>
      <c r="H198" s="1019"/>
      <c r="I198" s="1020"/>
      <c r="J198" s="1010"/>
      <c r="K198" s="1153"/>
      <c r="L198" s="1284"/>
      <c r="M198" s="1285"/>
      <c r="N198" s="1235"/>
      <c r="O198" s="1279"/>
      <c r="P198" s="1275"/>
      <c r="Q198" s="1298"/>
      <c r="R198" s="1235"/>
      <c r="S198" s="603"/>
      <c r="T198" s="699"/>
      <c r="U198" s="706"/>
      <c r="V198" s="707"/>
      <c r="W198" s="707"/>
      <c r="X198" s="707"/>
      <c r="Y198" s="707"/>
      <c r="Z198" s="708"/>
      <c r="AA198" s="708"/>
      <c r="AB198" s="709"/>
      <c r="AC198" s="705"/>
      <c r="AD198" s="705"/>
      <c r="AE198" s="709"/>
      <c r="AF198" s="705"/>
      <c r="AG198" s="1273"/>
      <c r="AH198" s="720"/>
      <c r="AI198" s="723"/>
      <c r="AJ198" s="723"/>
      <c r="AK198" s="723"/>
      <c r="AL198" s="723"/>
      <c r="AM198" s="723"/>
      <c r="AN198" s="723"/>
      <c r="AO198" s="720"/>
      <c r="AP198" s="720"/>
      <c r="AQ198" s="720"/>
      <c r="AR198" s="720"/>
    </row>
    <row r="199" spans="1:46" s="686" customFormat="1" ht="17.100000000000001" customHeight="1">
      <c r="A199" s="1239"/>
      <c r="B199" s="1239"/>
      <c r="C199" s="1239"/>
      <c r="D199" s="1239"/>
      <c r="E199" s="1239"/>
      <c r="F199" s="1009"/>
      <c r="G199" s="1018"/>
      <c r="H199" s="1019"/>
      <c r="I199" s="1020"/>
      <c r="J199" s="1010"/>
      <c r="K199" s="1153"/>
      <c r="L199" s="1284"/>
      <c r="M199" s="1285"/>
      <c r="N199" s="1235"/>
      <c r="O199" s="710"/>
      <c r="P199" s="712"/>
      <c r="Q199" s="711"/>
      <c r="R199" s="707"/>
      <c r="S199" s="707"/>
      <c r="T199" s="707"/>
      <c r="U199" s="707"/>
      <c r="V199" s="707"/>
      <c r="W199" s="707"/>
      <c r="X199" s="707"/>
      <c r="Y199" s="707"/>
      <c r="Z199" s="708"/>
      <c r="AA199" s="708"/>
      <c r="AB199" s="709"/>
      <c r="AC199" s="705"/>
      <c r="AD199" s="705"/>
      <c r="AE199" s="709"/>
      <c r="AF199" s="705"/>
      <c r="AG199" s="1273"/>
      <c r="AH199" s="720"/>
      <c r="AI199" s="723"/>
      <c r="AJ199" s="723"/>
      <c r="AK199" s="723"/>
      <c r="AL199" s="723"/>
      <c r="AM199" s="723"/>
      <c r="AN199" s="723"/>
      <c r="AO199" s="720"/>
      <c r="AP199" s="720"/>
      <c r="AQ199" s="720"/>
      <c r="AR199" s="720"/>
    </row>
    <row r="200" spans="1:46" s="685" customFormat="1" ht="15" customHeight="1">
      <c r="A200" s="1239"/>
      <c r="B200" s="1239"/>
      <c r="C200" s="1239"/>
      <c r="D200" s="1239"/>
      <c r="E200" s="1017"/>
      <c r="F200" s="1011"/>
      <c r="G200" s="1013"/>
      <c r="H200" s="1011"/>
      <c r="I200" s="1020"/>
      <c r="J200" s="1010"/>
      <c r="K200" s="1004"/>
      <c r="L200" s="689"/>
      <c r="M200" s="698" t="s">
        <v>5</v>
      </c>
      <c r="N200" s="698"/>
      <c r="O200" s="698"/>
      <c r="P200" s="698"/>
      <c r="Q200" s="698"/>
      <c r="R200" s="698"/>
      <c r="S200" s="698"/>
      <c r="T200" s="698"/>
      <c r="U200" s="698"/>
      <c r="V200" s="698"/>
      <c r="W200" s="698"/>
      <c r="X200" s="698"/>
      <c r="Y200" s="698"/>
      <c r="Z200" s="698"/>
      <c r="AA200" s="698"/>
      <c r="AB200" s="698"/>
      <c r="AC200" s="698"/>
      <c r="AD200" s="698"/>
      <c r="AE200" s="698"/>
      <c r="AF200" s="698"/>
      <c r="AG200" s="1274"/>
      <c r="AH200" s="722"/>
      <c r="AI200" s="722"/>
      <c r="AJ200" s="724"/>
      <c r="AK200" s="724"/>
      <c r="AL200" s="724"/>
      <c r="AM200" s="724"/>
      <c r="AN200" s="724"/>
      <c r="AO200" s="722"/>
      <c r="AP200" s="722"/>
      <c r="AQ200" s="722"/>
      <c r="AR200" s="722"/>
    </row>
    <row r="201" spans="1:46" s="685" customFormat="1" ht="15" customHeight="1">
      <c r="A201" s="1239"/>
      <c r="B201" s="1239"/>
      <c r="C201" s="1239"/>
      <c r="D201" s="1017"/>
      <c r="E201" s="1017"/>
      <c r="F201" s="1011"/>
      <c r="G201" s="1018"/>
      <c r="H201" s="1011"/>
      <c r="I201" s="1004"/>
      <c r="J201" s="995"/>
      <c r="K201" s="1004"/>
      <c r="L201" s="689"/>
      <c r="M201" s="697" t="s">
        <v>17</v>
      </c>
      <c r="N201" s="697"/>
      <c r="O201" s="697"/>
      <c r="P201" s="697"/>
      <c r="Q201" s="697"/>
      <c r="R201" s="697"/>
      <c r="S201" s="697"/>
      <c r="T201" s="697"/>
      <c r="U201" s="697"/>
      <c r="V201" s="697"/>
      <c r="W201" s="697"/>
      <c r="X201" s="697"/>
      <c r="Y201" s="697"/>
      <c r="Z201" s="697"/>
      <c r="AA201" s="697"/>
      <c r="AB201" s="697"/>
      <c r="AC201" s="697"/>
      <c r="AD201" s="697"/>
      <c r="AE201" s="697"/>
      <c r="AF201" s="705"/>
      <c r="AG201" s="700"/>
      <c r="AH201" s="722"/>
      <c r="AI201" s="722"/>
      <c r="AJ201" s="724"/>
      <c r="AK201" s="724"/>
      <c r="AL201" s="724"/>
      <c r="AM201" s="724"/>
      <c r="AN201" s="724"/>
      <c r="AO201" s="722"/>
      <c r="AP201" s="722"/>
      <c r="AQ201" s="722"/>
      <c r="AR201" s="722"/>
    </row>
    <row r="202" spans="1:46" s="685" customFormat="1" ht="15" customHeight="1">
      <c r="A202" s="1239"/>
      <c r="B202" s="1239"/>
      <c r="C202" s="1017"/>
      <c r="D202" s="1017"/>
      <c r="E202" s="1017"/>
      <c r="F202" s="1011"/>
      <c r="G202" s="1018"/>
      <c r="H202" s="1011"/>
      <c r="I202" s="1004"/>
      <c r="J202" s="995"/>
      <c r="K202" s="1004"/>
      <c r="L202" s="689"/>
      <c r="M202" s="696" t="s">
        <v>18</v>
      </c>
      <c r="N202" s="696"/>
      <c r="O202" s="696"/>
      <c r="P202" s="696"/>
      <c r="Q202" s="696"/>
      <c r="R202" s="696"/>
      <c r="S202" s="696"/>
      <c r="T202" s="696"/>
      <c r="U202" s="696"/>
      <c r="V202" s="696"/>
      <c r="W202" s="696"/>
      <c r="X202" s="696"/>
      <c r="Y202" s="696"/>
      <c r="Z202" s="692"/>
      <c r="AA202" s="692"/>
      <c r="AB202" s="709"/>
      <c r="AC202" s="705"/>
      <c r="AD202" s="704"/>
      <c r="AE202" s="696"/>
      <c r="AF202" s="705"/>
      <c r="AG202" s="700"/>
      <c r="AH202" s="722"/>
      <c r="AI202" s="722"/>
      <c r="AJ202" s="722"/>
      <c r="AK202" s="722"/>
      <c r="AL202" s="722"/>
      <c r="AM202" s="722"/>
      <c r="AN202" s="722"/>
      <c r="AO202" s="722"/>
      <c r="AP202" s="722"/>
      <c r="AQ202" s="722"/>
      <c r="AR202" s="722"/>
    </row>
    <row r="203" spans="1:46" s="685" customFormat="1" ht="15" customHeight="1">
      <c r="A203" s="1239"/>
      <c r="B203" s="1017"/>
      <c r="C203" s="1017"/>
      <c r="D203" s="1017"/>
      <c r="E203" s="1017"/>
      <c r="F203" s="1011"/>
      <c r="G203" s="1018"/>
      <c r="H203" s="1011"/>
      <c r="I203" s="1004"/>
      <c r="J203" s="995"/>
      <c r="K203" s="1004"/>
      <c r="L203" s="689"/>
      <c r="M203" s="699" t="s">
        <v>19</v>
      </c>
      <c r="N203" s="699"/>
      <c r="O203" s="699"/>
      <c r="P203" s="699"/>
      <c r="Q203" s="699"/>
      <c r="R203" s="699"/>
      <c r="S203" s="699"/>
      <c r="T203" s="699"/>
      <c r="U203" s="699"/>
      <c r="V203" s="699"/>
      <c r="W203" s="699"/>
      <c r="X203" s="699"/>
      <c r="Y203" s="699"/>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990"/>
      <c r="B204" s="990"/>
      <c r="C204" s="990"/>
      <c r="D204" s="990"/>
      <c r="E204" s="990"/>
      <c r="F204" s="990"/>
      <c r="G204" s="1003"/>
      <c r="H204" s="1004"/>
      <c r="I204" s="994"/>
      <c r="J204" s="995"/>
      <c r="K204" s="990"/>
      <c r="L204" s="689"/>
      <c r="M204" s="706" t="s">
        <v>308</v>
      </c>
      <c r="N204" s="706"/>
      <c r="O204" s="706"/>
      <c r="P204" s="706"/>
      <c r="Q204" s="706"/>
      <c r="R204" s="706"/>
      <c r="S204" s="706"/>
      <c r="T204" s="706"/>
      <c r="U204" s="706"/>
      <c r="V204" s="706"/>
      <c r="W204" s="706"/>
      <c r="X204" s="706"/>
      <c r="Y204" s="706"/>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41"/>
      <c r="R206" s="157"/>
      <c r="S206" s="157"/>
      <c r="T206" s="157"/>
      <c r="U206" s="1241"/>
      <c r="V206" s="157"/>
      <c r="W206" s="157"/>
      <c r="X206" s="157"/>
      <c r="Y206" s="1090"/>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1"/>
      <c r="R207" s="157"/>
      <c r="S207" s="157"/>
      <c r="T207" s="157"/>
      <c r="U207" s="1241"/>
      <c r="V207" s="157"/>
      <c r="W207" s="157"/>
      <c r="X207" s="157"/>
      <c r="Y207" s="157"/>
      <c r="Z207" s="157"/>
      <c r="AA207" s="157"/>
      <c r="AB207" s="157"/>
      <c r="AC207" s="157"/>
    </row>
    <row r="208" spans="1:46" ht="15" customHeight="1">
      <c r="G208" s="156"/>
      <c r="H208" s="157"/>
      <c r="I208" s="157"/>
      <c r="J208" s="85"/>
      <c r="K208" s="157"/>
      <c r="L208" s="157"/>
      <c r="M208" s="157"/>
      <c r="N208" s="157"/>
      <c r="O208" s="157"/>
      <c r="Q208" s="1241"/>
      <c r="V208" s="157"/>
      <c r="W208" s="157"/>
      <c r="X208" s="157"/>
      <c r="Z208" s="157"/>
      <c r="AA208" s="157"/>
      <c r="AB208" s="157"/>
      <c r="AC208" s="731"/>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2"/>
      <c r="B210" s="732"/>
      <c r="C210" s="732"/>
      <c r="D210" s="732"/>
      <c r="E210" s="732"/>
      <c r="F210" s="732"/>
      <c r="G210" s="735"/>
      <c r="H210" s="736"/>
      <c r="I210" s="736"/>
      <c r="J210" s="733"/>
      <c r="K210" s="736"/>
      <c r="L210" s="736"/>
      <c r="M210" s="736"/>
      <c r="N210" s="1323" t="s">
        <v>84</v>
      </c>
      <c r="O210" s="1279"/>
      <c r="P210" s="1275">
        <v>1</v>
      </c>
      <c r="Q210" s="1267"/>
      <c r="R210" s="1235" t="s">
        <v>83</v>
      </c>
      <c r="S210" s="1324"/>
      <c r="T210" s="1315">
        <v>1</v>
      </c>
      <c r="U210" s="1242"/>
      <c r="V210" s="1235" t="s">
        <v>83</v>
      </c>
      <c r="W210" s="838"/>
      <c r="X210" s="739">
        <v>1</v>
      </c>
      <c r="Y210" s="1090"/>
      <c r="Z210" s="736"/>
      <c r="AA210" s="736"/>
      <c r="AB210" s="736"/>
      <c r="AC210" s="736"/>
      <c r="AD210" s="736"/>
      <c r="AE210" s="732"/>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c r="CB210" s="730"/>
      <c r="CC210" s="730"/>
      <c r="CD210" s="730"/>
      <c r="CE210" s="730"/>
    </row>
    <row r="211" spans="1:83" ht="15" customHeight="1">
      <c r="A211" s="732"/>
      <c r="B211" s="732"/>
      <c r="C211" s="732"/>
      <c r="D211" s="732"/>
      <c r="E211" s="732"/>
      <c r="F211" s="732"/>
      <c r="G211" s="735"/>
      <c r="H211" s="736"/>
      <c r="I211" s="736"/>
      <c r="J211" s="733"/>
      <c r="K211" s="736"/>
      <c r="L211" s="736"/>
      <c r="M211" s="736"/>
      <c r="N211" s="1323"/>
      <c r="O211" s="1279"/>
      <c r="P211" s="1275"/>
      <c r="Q211" s="1267"/>
      <c r="R211" s="1235"/>
      <c r="S211" s="1325"/>
      <c r="T211" s="1316"/>
      <c r="U211" s="1242"/>
      <c r="V211" s="1235"/>
      <c r="W211" s="737"/>
      <c r="X211" s="737"/>
      <c r="Y211" s="737" t="s">
        <v>711</v>
      </c>
      <c r="Z211" s="736"/>
      <c r="AA211" s="736"/>
      <c r="AB211" s="736"/>
      <c r="AC211" s="736"/>
      <c r="AD211" s="736"/>
      <c r="AE211" s="736"/>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3"/>
      <c r="O212" s="1279"/>
      <c r="P212" s="1275"/>
      <c r="Q212" s="1267"/>
      <c r="R212" s="1235"/>
      <c r="S212" s="734"/>
      <c r="T212" s="734"/>
      <c r="U212" s="737" t="s">
        <v>712</v>
      </c>
      <c r="V212" s="837"/>
      <c r="W212" s="738"/>
      <c r="X212" s="738"/>
      <c r="Y212" s="738"/>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35"/>
      <c r="O213" s="835"/>
      <c r="P213" s="835"/>
      <c r="Q213" s="836"/>
      <c r="R213" s="837"/>
      <c r="S213" s="738"/>
      <c r="T213" s="738"/>
      <c r="U213" s="738"/>
      <c r="V213" s="738"/>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3" customFormat="1" ht="18.75" customHeight="1">
      <c r="X216" s="722"/>
      <c r="Y216" s="722"/>
      <c r="Z216" s="722"/>
      <c r="AA216" s="722"/>
      <c r="AB216" s="722"/>
      <c r="AC216" s="722"/>
      <c r="AD216" s="722"/>
      <c r="AE216" s="722"/>
      <c r="AF216" s="722"/>
      <c r="AG216" s="722"/>
      <c r="AH216" s="722"/>
      <c r="AI216" s="722"/>
      <c r="AJ216" s="722"/>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3" customFormat="1" ht="17.100000000000001" customHeight="1">
      <c r="L218" s="122"/>
      <c r="M218" s="122"/>
      <c r="N218" s="122"/>
      <c r="O218" s="122"/>
      <c r="P218" s="122"/>
      <c r="Q218" s="122"/>
      <c r="R218" s="122"/>
      <c r="S218" s="122"/>
      <c r="T218" s="122"/>
      <c r="U218" s="122"/>
      <c r="V218" s="122"/>
      <c r="W218" s="122"/>
      <c r="X218" s="722"/>
      <c r="Y218" s="722"/>
      <c r="Z218" s="722"/>
      <c r="AA218" s="722"/>
      <c r="AB218" s="722"/>
      <c r="AC218" s="722"/>
      <c r="AD218" s="722"/>
      <c r="AE218" s="722"/>
      <c r="AF218" s="722"/>
      <c r="AG218" s="722"/>
      <c r="AH218" s="722"/>
      <c r="AI218" s="722"/>
      <c r="AJ218" s="722"/>
    </row>
    <row r="219" spans="1:83" s="800" customFormat="1" ht="22.5">
      <c r="A219" s="1239">
        <v>1</v>
      </c>
      <c r="B219" s="884"/>
      <c r="C219" s="884"/>
      <c r="D219" s="884"/>
      <c r="E219" s="885"/>
      <c r="F219" s="886"/>
      <c r="G219" s="886"/>
      <c r="H219" s="886"/>
      <c r="I219" s="887"/>
      <c r="J219" s="882"/>
      <c r="K219" s="889"/>
      <c r="L219" s="782">
        <f>mergeValue(A219)</f>
        <v>1</v>
      </c>
      <c r="M219" s="642" t="s">
        <v>20</v>
      </c>
      <c r="N219" s="647"/>
      <c r="O219" s="1295"/>
      <c r="P219" s="1296"/>
      <c r="Q219" s="1296"/>
      <c r="R219" s="1296"/>
      <c r="S219" s="1296"/>
      <c r="T219" s="1296"/>
      <c r="U219" s="1296"/>
      <c r="V219" s="1297"/>
      <c r="W219" s="631" t="s">
        <v>475</v>
      </c>
      <c r="X219" s="809"/>
      <c r="Y219" s="830"/>
      <c r="Z219" s="830" t="str">
        <f t="shared" ref="Z219:Z232" si="3">IF(M219="","",M219 )</f>
        <v>Наименование тарифа</v>
      </c>
      <c r="AA219" s="830"/>
      <c r="AB219" s="830"/>
      <c r="AC219" s="830"/>
      <c r="AD219" s="809"/>
      <c r="AE219" s="809"/>
      <c r="AF219" s="809"/>
      <c r="AG219" s="809"/>
      <c r="AH219" s="809"/>
      <c r="AI219" s="809"/>
      <c r="AJ219" s="809"/>
    </row>
    <row r="220" spans="1:83" s="800" customFormat="1" ht="22.5">
      <c r="A220" s="1239"/>
      <c r="B220" s="1239">
        <v>1</v>
      </c>
      <c r="C220" s="884"/>
      <c r="D220" s="884"/>
      <c r="E220" s="886"/>
      <c r="F220" s="886"/>
      <c r="G220" s="886"/>
      <c r="H220" s="886"/>
      <c r="I220" s="881"/>
      <c r="J220" s="880"/>
      <c r="K220" s="883"/>
      <c r="L220" s="782" t="str">
        <f>mergeValue(A220) &amp;"."&amp; mergeValue(B220)</f>
        <v>1.1</v>
      </c>
      <c r="M220" s="693" t="s">
        <v>16</v>
      </c>
      <c r="N220" s="647"/>
      <c r="O220" s="1295"/>
      <c r="P220" s="1296"/>
      <c r="Q220" s="1296"/>
      <c r="R220" s="1296"/>
      <c r="S220" s="1296"/>
      <c r="T220" s="1296"/>
      <c r="U220" s="1296"/>
      <c r="V220" s="1297"/>
      <c r="W220" s="631" t="s">
        <v>476</v>
      </c>
      <c r="X220" s="809"/>
      <c r="Y220" s="830"/>
      <c r="Z220" s="830" t="str">
        <f t="shared" si="3"/>
        <v>Территория действия тарифа</v>
      </c>
      <c r="AA220" s="830"/>
      <c r="AB220" s="830"/>
      <c r="AC220" s="830"/>
      <c r="AD220" s="809"/>
      <c r="AE220" s="809"/>
      <c r="AF220" s="809"/>
      <c r="AG220" s="809"/>
      <c r="AH220" s="809"/>
      <c r="AI220" s="809"/>
      <c r="AJ220" s="809"/>
    </row>
    <row r="221" spans="1:83" s="800" customFormat="1" ht="22.5">
      <c r="A221" s="1239"/>
      <c r="B221" s="1239"/>
      <c r="C221" s="1239">
        <v>1</v>
      </c>
      <c r="D221" s="884"/>
      <c r="E221" s="886"/>
      <c r="F221" s="886"/>
      <c r="G221" s="886"/>
      <c r="H221" s="886"/>
      <c r="I221" s="888"/>
      <c r="J221" s="880"/>
      <c r="K221" s="883"/>
      <c r="L221" s="782" t="str">
        <f>mergeValue(A221) &amp;"."&amp; mergeValue(B221)&amp;"."&amp; mergeValue(C221)</f>
        <v>1.1.1</v>
      </c>
      <c r="M221" s="694" t="s">
        <v>7</v>
      </c>
      <c r="N221" s="647"/>
      <c r="O221" s="1295"/>
      <c r="P221" s="1296"/>
      <c r="Q221" s="1296"/>
      <c r="R221" s="1296"/>
      <c r="S221" s="1296"/>
      <c r="T221" s="1296"/>
      <c r="U221" s="1296"/>
      <c r="V221" s="1297"/>
      <c r="W221" s="631" t="s">
        <v>632</v>
      </c>
      <c r="X221" s="809"/>
      <c r="Y221" s="830"/>
      <c r="Z221" s="830" t="str">
        <f t="shared" si="3"/>
        <v xml:space="preserve">Наименование системы теплоснабжения </v>
      </c>
      <c r="AA221" s="830"/>
      <c r="AB221" s="830"/>
      <c r="AC221" s="830"/>
      <c r="AD221" s="809"/>
      <c r="AE221" s="809"/>
      <c r="AF221" s="809"/>
      <c r="AG221" s="809"/>
      <c r="AH221" s="809"/>
      <c r="AI221" s="809"/>
      <c r="AJ221" s="809"/>
    </row>
    <row r="222" spans="1:83" s="800" customFormat="1" ht="22.5">
      <c r="A222" s="1239"/>
      <c r="B222" s="1239"/>
      <c r="C222" s="1239"/>
      <c r="D222" s="1239">
        <v>1</v>
      </c>
      <c r="E222" s="886"/>
      <c r="F222" s="886"/>
      <c r="G222" s="886"/>
      <c r="H222" s="886"/>
      <c r="I222" s="888"/>
      <c r="J222" s="880"/>
      <c r="K222" s="883"/>
      <c r="L222" s="782" t="str">
        <f>mergeValue(A222) &amp;"."&amp; mergeValue(B222)&amp;"."&amp; mergeValue(C222)&amp;"."&amp; mergeValue(D222)</f>
        <v>1.1.1.1</v>
      </c>
      <c r="M222" s="695" t="s">
        <v>22</v>
      </c>
      <c r="N222" s="647"/>
      <c r="O222" s="1295"/>
      <c r="P222" s="1296"/>
      <c r="Q222" s="1296"/>
      <c r="R222" s="1296"/>
      <c r="S222" s="1296"/>
      <c r="T222" s="1296"/>
      <c r="U222" s="1296"/>
      <c r="V222" s="1297"/>
      <c r="W222" s="631" t="s">
        <v>633</v>
      </c>
      <c r="X222" s="809"/>
      <c r="Y222" s="830"/>
      <c r="Z222" s="830" t="str">
        <f t="shared" si="3"/>
        <v xml:space="preserve">Источник тепловой энергии  </v>
      </c>
      <c r="AA222" s="830"/>
      <c r="AB222" s="830"/>
      <c r="AC222" s="830"/>
      <c r="AD222" s="809"/>
      <c r="AE222" s="809"/>
      <c r="AF222" s="809"/>
      <c r="AG222" s="809"/>
      <c r="AH222" s="809"/>
      <c r="AI222" s="809"/>
      <c r="AJ222" s="809"/>
    </row>
    <row r="223" spans="1:83" s="800" customFormat="1" ht="101.25">
      <c r="A223" s="1239"/>
      <c r="B223" s="1239"/>
      <c r="C223" s="1239"/>
      <c r="D223" s="1239"/>
      <c r="E223" s="1239">
        <v>1</v>
      </c>
      <c r="F223" s="886"/>
      <c r="G223" s="886"/>
      <c r="H223" s="884">
        <v>1</v>
      </c>
      <c r="I223" s="1239">
        <v>1</v>
      </c>
      <c r="J223" s="886"/>
      <c r="K223" s="891"/>
      <c r="L223" s="782" t="str">
        <f>mergeValue(A223) &amp;"."&amp; mergeValue(B223)&amp;"."&amp; mergeValue(C223)&amp;"."&amp; mergeValue(D223)&amp;"."&amp; mergeValue(E223)</f>
        <v>1.1.1.1.1</v>
      </c>
      <c r="M223" s="555" t="s">
        <v>9</v>
      </c>
      <c r="N223" s="647"/>
      <c r="O223" s="1242"/>
      <c r="P223" s="1243"/>
      <c r="Q223" s="1243"/>
      <c r="R223" s="1243"/>
      <c r="S223" s="1243"/>
      <c r="T223" s="1243"/>
      <c r="U223" s="1243"/>
      <c r="V223" s="1244"/>
      <c r="W223" s="631" t="s">
        <v>637</v>
      </c>
      <c r="X223" s="809"/>
      <c r="Y223" s="830"/>
      <c r="Z223" s="830" t="str">
        <f t="shared" si="3"/>
        <v>Схема подключения теплопотребляющей установки к коллектору источника тепловой энергии</v>
      </c>
      <c r="AA223" s="830"/>
      <c r="AB223" s="830"/>
      <c r="AC223" s="830"/>
      <c r="AD223" s="809"/>
      <c r="AE223" s="809"/>
      <c r="AF223" s="809"/>
      <c r="AG223" s="809"/>
      <c r="AH223" s="809"/>
      <c r="AI223" s="809"/>
      <c r="AJ223" s="809"/>
    </row>
    <row r="224" spans="1:83" s="800" customFormat="1" ht="90">
      <c r="A224" s="1239"/>
      <c r="B224" s="1239"/>
      <c r="C224" s="1239"/>
      <c r="D224" s="1239"/>
      <c r="E224" s="1239"/>
      <c r="F224" s="1239">
        <v>1</v>
      </c>
      <c r="G224" s="884"/>
      <c r="H224" s="884"/>
      <c r="I224" s="1239"/>
      <c r="J224" s="1239">
        <v>1</v>
      </c>
      <c r="K224" s="892"/>
      <c r="L224" s="782" t="str">
        <f>mergeValue(A224) &amp;"."&amp; mergeValue(B224)&amp;"."&amp; mergeValue(C224)&amp;"."&amp; mergeValue(D224)&amp;"."&amp; mergeValue(E224)&amp;"."&amp; mergeValue(F224)</f>
        <v>1.1.1.1.1.1</v>
      </c>
      <c r="M224" s="556" t="s">
        <v>10</v>
      </c>
      <c r="N224" s="647"/>
      <c r="O224" s="1242"/>
      <c r="P224" s="1243"/>
      <c r="Q224" s="1243"/>
      <c r="R224" s="1243"/>
      <c r="S224" s="1243"/>
      <c r="T224" s="1243"/>
      <c r="U224" s="1243"/>
      <c r="V224" s="1244"/>
      <c r="W224" s="631" t="s">
        <v>635</v>
      </c>
      <c r="X224" s="809"/>
      <c r="Y224" s="830"/>
      <c r="Z224" s="830" t="str">
        <f t="shared" si="3"/>
        <v>Группа потребителей</v>
      </c>
      <c r="AA224" s="830"/>
      <c r="AB224" s="830"/>
      <c r="AC224" s="830"/>
      <c r="AD224" s="809"/>
      <c r="AE224" s="809"/>
      <c r="AF224" s="809"/>
      <c r="AG224" s="809"/>
      <c r="AH224" s="809"/>
      <c r="AI224" s="809"/>
      <c r="AJ224" s="809"/>
    </row>
    <row r="225" spans="1:43" s="800" customFormat="1" ht="195.75" customHeight="1">
      <c r="A225" s="1239"/>
      <c r="B225" s="1239"/>
      <c r="C225" s="1239"/>
      <c r="D225" s="1239"/>
      <c r="E225" s="1239"/>
      <c r="F225" s="1239"/>
      <c r="G225" s="884">
        <v>1</v>
      </c>
      <c r="H225" s="884"/>
      <c r="I225" s="1239"/>
      <c r="J225" s="1239"/>
      <c r="K225" s="892">
        <v>1</v>
      </c>
      <c r="L225" s="782" t="str">
        <f>mergeValue(A225) &amp;"."&amp; mergeValue(B225)&amp;"."&amp; mergeValue(C225)&amp;"."&amp; mergeValue(D225)&amp;"."&amp; mergeValue(E225)&amp;"."&amp; mergeValue(F225)&amp;"."&amp; mergeValue(G225)</f>
        <v>1.1.1.1.1.1.1</v>
      </c>
      <c r="M225" s="1066"/>
      <c r="N225" s="647"/>
      <c r="O225" s="764"/>
      <c r="P225" s="764"/>
      <c r="Q225" s="764"/>
      <c r="R225" s="1234"/>
      <c r="S225" s="1235" t="s">
        <v>83</v>
      </c>
      <c r="T225" s="1234"/>
      <c r="U225" s="1235" t="s">
        <v>83</v>
      </c>
      <c r="V225" s="764"/>
      <c r="W225" s="1209" t="s">
        <v>654</v>
      </c>
      <c r="X225" s="809" t="str">
        <f>strCheckDate(O226:V226)</f>
        <v/>
      </c>
      <c r="Y225" s="830"/>
      <c r="Z225" s="830" t="str">
        <f t="shared" si="3"/>
        <v/>
      </c>
      <c r="AA225" s="830"/>
      <c r="AB225" s="830"/>
      <c r="AC225" s="830"/>
      <c r="AD225" s="809"/>
      <c r="AE225" s="809"/>
      <c r="AF225" s="809"/>
      <c r="AG225" s="809"/>
      <c r="AH225" s="809"/>
      <c r="AI225" s="809"/>
      <c r="AJ225" s="809"/>
    </row>
    <row r="226" spans="1:43" s="800" customFormat="1" ht="14.25" hidden="1" customHeight="1">
      <c r="A226" s="1239"/>
      <c r="B226" s="1239"/>
      <c r="C226" s="1239"/>
      <c r="D226" s="1239"/>
      <c r="E226" s="1239"/>
      <c r="F226" s="1239"/>
      <c r="G226" s="884"/>
      <c r="H226" s="884"/>
      <c r="I226" s="1239"/>
      <c r="J226" s="1239"/>
      <c r="K226" s="892"/>
      <c r="L226" s="801"/>
      <c r="M226" s="647"/>
      <c r="N226" s="647"/>
      <c r="O226" s="764"/>
      <c r="P226" s="764"/>
      <c r="Q226" s="770" t="str">
        <f>R225 &amp; "-" &amp; T225</f>
        <v>-</v>
      </c>
      <c r="R226" s="1234"/>
      <c r="S226" s="1235"/>
      <c r="T226" s="1234"/>
      <c r="U226" s="1235"/>
      <c r="V226" s="764"/>
      <c r="W226" s="1209"/>
      <c r="X226" s="809"/>
      <c r="Y226" s="830"/>
      <c r="Z226" s="830" t="str">
        <f t="shared" si="3"/>
        <v/>
      </c>
      <c r="AA226" s="830"/>
      <c r="AB226" s="830"/>
      <c r="AC226" s="830"/>
      <c r="AD226" s="809"/>
      <c r="AE226" s="809"/>
      <c r="AF226" s="809"/>
      <c r="AG226" s="809"/>
      <c r="AH226" s="809"/>
      <c r="AI226" s="809"/>
      <c r="AJ226" s="809"/>
    </row>
    <row r="227" spans="1:43" s="800" customFormat="1" ht="15" customHeight="1">
      <c r="A227" s="1239"/>
      <c r="B227" s="1239"/>
      <c r="C227" s="1239"/>
      <c r="D227" s="1239"/>
      <c r="E227" s="1239"/>
      <c r="F227" s="1239"/>
      <c r="G227" s="886"/>
      <c r="H227" s="884"/>
      <c r="I227" s="1239"/>
      <c r="J227" s="1239"/>
      <c r="K227" s="891"/>
      <c r="L227" s="689"/>
      <c r="M227" s="558" t="s">
        <v>25</v>
      </c>
      <c r="N227" s="766"/>
      <c r="O227" s="766"/>
      <c r="P227" s="766"/>
      <c r="Q227" s="766"/>
      <c r="R227" s="766"/>
      <c r="S227" s="766"/>
      <c r="T227" s="766"/>
      <c r="U227" s="766"/>
      <c r="V227" s="763"/>
      <c r="W227" s="1209"/>
      <c r="X227" s="809"/>
      <c r="Y227" s="830"/>
      <c r="Z227" s="830" t="str">
        <f t="shared" si="3"/>
        <v>Добавить вид теплоносителя (параметры теплоносителя)</v>
      </c>
      <c r="AA227" s="830"/>
      <c r="AB227" s="830"/>
      <c r="AC227" s="830"/>
      <c r="AD227" s="809"/>
      <c r="AE227" s="809"/>
      <c r="AF227" s="809"/>
      <c r="AG227" s="809"/>
      <c r="AH227" s="809"/>
      <c r="AI227" s="809"/>
      <c r="AJ227" s="809"/>
    </row>
    <row r="228" spans="1:43" s="800" customFormat="1" ht="15" customHeight="1">
      <c r="A228" s="1239"/>
      <c r="B228" s="1239"/>
      <c r="C228" s="1239"/>
      <c r="D228" s="1239"/>
      <c r="E228" s="1239"/>
      <c r="F228" s="886"/>
      <c r="G228" s="886"/>
      <c r="H228" s="884"/>
      <c r="I228" s="1239"/>
      <c r="J228" s="886"/>
      <c r="K228" s="891"/>
      <c r="L228" s="689"/>
      <c r="M228" s="557" t="s">
        <v>11</v>
      </c>
      <c r="N228" s="766"/>
      <c r="O228" s="766"/>
      <c r="P228" s="766"/>
      <c r="Q228" s="766"/>
      <c r="R228" s="766"/>
      <c r="S228" s="766"/>
      <c r="T228" s="766"/>
      <c r="U228" s="765"/>
      <c r="V228" s="766"/>
      <c r="W228" s="666"/>
      <c r="X228" s="809"/>
      <c r="Y228" s="830"/>
      <c r="Z228" s="830" t="str">
        <f t="shared" si="3"/>
        <v>Добавить группу потребителей</v>
      </c>
      <c r="AA228" s="830"/>
      <c r="AB228" s="830"/>
      <c r="AC228" s="830"/>
      <c r="AD228" s="809"/>
      <c r="AE228" s="809"/>
      <c r="AF228" s="809"/>
      <c r="AG228" s="809"/>
      <c r="AH228" s="809"/>
      <c r="AI228" s="809"/>
      <c r="AJ228" s="809"/>
    </row>
    <row r="229" spans="1:43" s="800" customFormat="1" ht="15" customHeight="1">
      <c r="A229" s="1239"/>
      <c r="B229" s="1239"/>
      <c r="C229" s="1239"/>
      <c r="D229" s="1239"/>
      <c r="E229" s="890"/>
      <c r="F229" s="886"/>
      <c r="G229" s="886"/>
      <c r="H229" s="886"/>
      <c r="I229" s="882"/>
      <c r="J229" s="879"/>
      <c r="K229" s="889"/>
      <c r="L229" s="689"/>
      <c r="M229" s="761" t="s">
        <v>12</v>
      </c>
      <c r="N229" s="766"/>
      <c r="O229" s="766"/>
      <c r="P229" s="766"/>
      <c r="Q229" s="766"/>
      <c r="R229" s="766"/>
      <c r="S229" s="766"/>
      <c r="T229" s="766"/>
      <c r="U229" s="765"/>
      <c r="V229" s="766"/>
      <c r="W229" s="666"/>
      <c r="X229" s="809"/>
      <c r="Y229" s="830"/>
      <c r="Z229" s="830" t="str">
        <f t="shared" si="3"/>
        <v>Добавить схему подключения</v>
      </c>
      <c r="AA229" s="830"/>
      <c r="AB229" s="830"/>
      <c r="AC229" s="830"/>
      <c r="AD229" s="809"/>
      <c r="AE229" s="809"/>
      <c r="AF229" s="809"/>
      <c r="AG229" s="809"/>
      <c r="AH229" s="809"/>
      <c r="AI229" s="809"/>
      <c r="AJ229" s="809"/>
    </row>
    <row r="230" spans="1:43" s="800" customFormat="1" ht="15" customHeight="1">
      <c r="A230" s="1239"/>
      <c r="B230" s="1239"/>
      <c r="C230" s="1239"/>
      <c r="D230" s="890"/>
      <c r="E230" s="890"/>
      <c r="F230" s="886"/>
      <c r="G230" s="886"/>
      <c r="H230" s="886"/>
      <c r="I230" s="882"/>
      <c r="J230" s="879"/>
      <c r="K230" s="889"/>
      <c r="L230" s="689"/>
      <c r="M230" s="760" t="s">
        <v>17</v>
      </c>
      <c r="N230" s="766"/>
      <c r="O230" s="766"/>
      <c r="P230" s="766"/>
      <c r="Q230" s="766"/>
      <c r="R230" s="766"/>
      <c r="S230" s="766"/>
      <c r="T230" s="766"/>
      <c r="U230" s="765"/>
      <c r="V230" s="766"/>
      <c r="W230" s="666"/>
      <c r="X230" s="809"/>
      <c r="Y230" s="830"/>
      <c r="Z230" s="830" t="str">
        <f t="shared" si="3"/>
        <v>Добавить источник тепловой энергии</v>
      </c>
      <c r="AA230" s="830"/>
      <c r="AB230" s="830"/>
      <c r="AC230" s="830"/>
      <c r="AD230" s="809"/>
      <c r="AE230" s="809"/>
      <c r="AF230" s="809"/>
      <c r="AG230" s="809"/>
      <c r="AH230" s="809"/>
      <c r="AI230" s="809"/>
      <c r="AJ230" s="809"/>
    </row>
    <row r="231" spans="1:43" s="800" customFormat="1" ht="15" customHeight="1">
      <c r="A231" s="1239"/>
      <c r="B231" s="1239"/>
      <c r="C231" s="890"/>
      <c r="D231" s="890"/>
      <c r="E231" s="890"/>
      <c r="F231" s="890"/>
      <c r="G231" s="895"/>
      <c r="H231" s="882"/>
      <c r="I231" s="893"/>
      <c r="J231" s="879"/>
      <c r="K231" s="894"/>
      <c r="L231" s="689"/>
      <c r="M231" s="759" t="s">
        <v>18</v>
      </c>
      <c r="N231" s="766"/>
      <c r="O231" s="766"/>
      <c r="P231" s="766"/>
      <c r="Q231" s="766"/>
      <c r="R231" s="766"/>
      <c r="S231" s="766"/>
      <c r="T231" s="766"/>
      <c r="U231" s="765"/>
      <c r="V231" s="766"/>
      <c r="W231" s="666"/>
      <c r="X231" s="809"/>
      <c r="Y231" s="830"/>
      <c r="Z231" s="830" t="str">
        <f t="shared" si="3"/>
        <v>Добавить наименование системы теплоснабжения</v>
      </c>
      <c r="AA231" s="830"/>
      <c r="AB231" s="830"/>
      <c r="AC231" s="830"/>
      <c r="AD231" s="809"/>
      <c r="AE231" s="809"/>
      <c r="AF231" s="809"/>
      <c r="AG231" s="809"/>
      <c r="AH231" s="809"/>
      <c r="AI231" s="809"/>
      <c r="AJ231" s="809"/>
    </row>
    <row r="232" spans="1:43" s="800" customFormat="1" ht="15" customHeight="1">
      <c r="A232" s="1239"/>
      <c r="B232" s="890"/>
      <c r="C232" s="890"/>
      <c r="D232" s="890"/>
      <c r="E232" s="890"/>
      <c r="F232" s="890"/>
      <c r="G232" s="895"/>
      <c r="H232" s="882"/>
      <c r="I232" s="882"/>
      <c r="J232" s="879"/>
      <c r="K232" s="889"/>
      <c r="L232" s="689"/>
      <c r="M232" s="734" t="s">
        <v>19</v>
      </c>
      <c r="N232" s="766"/>
      <c r="O232" s="766"/>
      <c r="P232" s="766"/>
      <c r="Q232" s="766"/>
      <c r="R232" s="766"/>
      <c r="S232" s="766"/>
      <c r="T232" s="766"/>
      <c r="U232" s="765"/>
      <c r="V232" s="766"/>
      <c r="W232" s="666"/>
      <c r="X232" s="809"/>
      <c r="Y232" s="830"/>
      <c r="Z232" s="830" t="str">
        <f t="shared" si="3"/>
        <v>Добавить территорию действия тарифа</v>
      </c>
      <c r="AA232" s="830"/>
      <c r="AB232" s="830"/>
      <c r="AC232" s="830"/>
      <c r="AD232" s="809"/>
      <c r="AE232" s="809"/>
      <c r="AF232" s="809"/>
      <c r="AG232" s="809"/>
      <c r="AH232" s="809"/>
      <c r="AI232" s="809"/>
      <c r="AJ232" s="809"/>
    </row>
    <row r="233" spans="1:43" s="743" customFormat="1" ht="15" customHeight="1">
      <c r="A233" s="878"/>
      <c r="B233" s="878"/>
      <c r="C233" s="878"/>
      <c r="D233" s="878"/>
      <c r="E233" s="878"/>
      <c r="F233" s="878"/>
      <c r="G233" s="878"/>
      <c r="H233" s="878"/>
      <c r="I233" s="878"/>
      <c r="J233" s="878"/>
      <c r="K233" s="878"/>
      <c r="L233" s="494"/>
      <c r="M233" s="737" t="s">
        <v>308</v>
      </c>
      <c r="N233" s="766"/>
      <c r="O233" s="766"/>
      <c r="P233" s="766"/>
      <c r="Q233" s="766"/>
      <c r="R233" s="766"/>
      <c r="S233" s="766"/>
      <c r="T233" s="766"/>
      <c r="U233" s="765"/>
      <c r="V233" s="766"/>
      <c r="W233" s="766"/>
      <c r="X233" s="766"/>
      <c r="Y233" s="766"/>
      <c r="Z233" s="766"/>
      <c r="AA233" s="766"/>
      <c r="AB233" s="765"/>
      <c r="AC233" s="766"/>
      <c r="AD233" s="666"/>
      <c r="AE233" s="722"/>
      <c r="AF233" s="722"/>
      <c r="AG233" s="722"/>
      <c r="AH233" s="722"/>
    </row>
    <row r="234" spans="1:43" s="990" customFormat="1" ht="18.75" customHeight="1">
      <c r="X234" s="1011"/>
      <c r="Y234" s="1011"/>
      <c r="Z234" s="1011"/>
      <c r="AA234" s="1011"/>
      <c r="AB234" s="1011"/>
      <c r="AC234" s="1011"/>
      <c r="AD234" s="1011"/>
      <c r="AE234" s="1011"/>
      <c r="AF234" s="1011"/>
      <c r="AG234" s="1011"/>
      <c r="AH234" s="1011"/>
      <c r="AI234" s="1011"/>
      <c r="AJ234" s="1011"/>
    </row>
    <row r="235" spans="1:43"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43" s="990" customFormat="1" ht="17.100000000000001" customHeight="1">
      <c r="L236" s="122"/>
      <c r="M236" s="122"/>
      <c r="N236" s="122"/>
      <c r="O236" s="122"/>
      <c r="P236" s="122"/>
      <c r="Q236" s="122"/>
      <c r="R236" s="122"/>
      <c r="S236" s="122"/>
      <c r="T236" s="122"/>
      <c r="U236" s="122"/>
      <c r="V236" s="122"/>
      <c r="W236" s="122"/>
      <c r="X236" s="1011"/>
      <c r="Y236" s="1011"/>
      <c r="Z236" s="1011"/>
      <c r="AA236" s="1011"/>
      <c r="AB236" s="1011"/>
      <c r="AC236" s="1011"/>
      <c r="AD236" s="1011"/>
      <c r="AE236" s="1011"/>
      <c r="AF236" s="1011"/>
      <c r="AG236" s="1011"/>
      <c r="AH236" s="1011"/>
      <c r="AI236" s="1011"/>
      <c r="AJ236" s="1011"/>
    </row>
    <row r="237" spans="1:43" s="991" customFormat="1" ht="22.5">
      <c r="A237" s="1239">
        <v>1</v>
      </c>
      <c r="B237" s="1016"/>
      <c r="C237" s="1016"/>
      <c r="D237" s="1016"/>
      <c r="E237" s="982"/>
      <c r="F237" s="1027"/>
      <c r="G237" s="1027"/>
      <c r="H237" s="1027"/>
      <c r="I237" s="984"/>
      <c r="J237" s="980"/>
      <c r="K237" s="964"/>
      <c r="L237" s="1031">
        <f>mergeValue(A237)</f>
        <v>1</v>
      </c>
      <c r="M237" s="642" t="s">
        <v>20</v>
      </c>
      <c r="N237" s="647"/>
      <c r="O237" s="1295"/>
      <c r="P237" s="1296"/>
      <c r="Q237" s="1296"/>
      <c r="R237" s="1296"/>
      <c r="S237" s="1296"/>
      <c r="T237" s="1296"/>
      <c r="U237" s="1296"/>
      <c r="V237" s="1296"/>
      <c r="W237" s="1296"/>
      <c r="X237" s="1296"/>
      <c r="Y237" s="1296"/>
      <c r="Z237" s="1296"/>
      <c r="AA237" s="1296"/>
      <c r="AB237" s="1296"/>
      <c r="AC237" s="1297"/>
      <c r="AD237" s="631" t="s">
        <v>475</v>
      </c>
      <c r="AE237" s="1009"/>
      <c r="AF237" s="830"/>
      <c r="AG237" s="830" t="str">
        <f t="shared" ref="AG237:AG250" si="4">IF(M237="","",M237 )</f>
        <v>Наименование тарифа</v>
      </c>
      <c r="AH237" s="830"/>
      <c r="AI237" s="830"/>
      <c r="AJ237" s="830"/>
      <c r="AK237" s="1009"/>
      <c r="AL237" s="1009"/>
      <c r="AM237" s="1009"/>
      <c r="AN237" s="1009"/>
      <c r="AO237" s="1009"/>
      <c r="AP237" s="1009"/>
      <c r="AQ237" s="1009"/>
    </row>
    <row r="238" spans="1:43" s="991" customFormat="1" ht="22.5">
      <c r="A238" s="1239"/>
      <c r="B238" s="1239">
        <v>1</v>
      </c>
      <c r="C238" s="1016"/>
      <c r="D238" s="1016"/>
      <c r="E238" s="1027"/>
      <c r="F238" s="1027"/>
      <c r="G238" s="1027"/>
      <c r="H238" s="1027"/>
      <c r="I238" s="1022"/>
      <c r="J238" s="955"/>
      <c r="K238" s="958"/>
      <c r="L238" s="1031" t="str">
        <f>mergeValue(A238) &amp;"."&amp; mergeValue(B238)</f>
        <v>1.1</v>
      </c>
      <c r="M238" s="693" t="s">
        <v>16</v>
      </c>
      <c r="N238" s="647"/>
      <c r="O238" s="1295"/>
      <c r="P238" s="1296"/>
      <c r="Q238" s="1296"/>
      <c r="R238" s="1296"/>
      <c r="S238" s="1296"/>
      <c r="T238" s="1296"/>
      <c r="U238" s="1296"/>
      <c r="V238" s="1296"/>
      <c r="W238" s="1296"/>
      <c r="X238" s="1296"/>
      <c r="Y238" s="1296"/>
      <c r="Z238" s="1296"/>
      <c r="AA238" s="1296"/>
      <c r="AB238" s="1296"/>
      <c r="AC238" s="1297"/>
      <c r="AD238" s="631" t="s">
        <v>476</v>
      </c>
      <c r="AE238" s="1009"/>
      <c r="AF238" s="830"/>
      <c r="AG238" s="830" t="str">
        <f t="shared" si="4"/>
        <v>Территория действия тарифа</v>
      </c>
      <c r="AH238" s="830"/>
      <c r="AI238" s="830"/>
      <c r="AJ238" s="830"/>
      <c r="AK238" s="1009"/>
      <c r="AL238" s="1009"/>
      <c r="AM238" s="1009"/>
      <c r="AN238" s="1009"/>
      <c r="AO238" s="1009"/>
      <c r="AP238" s="1009"/>
      <c r="AQ238" s="1009"/>
    </row>
    <row r="239" spans="1:43" s="991" customFormat="1" ht="22.5">
      <c r="A239" s="1239"/>
      <c r="B239" s="1239"/>
      <c r="C239" s="1239">
        <v>1</v>
      </c>
      <c r="D239" s="1016"/>
      <c r="E239" s="1027"/>
      <c r="F239" s="1027"/>
      <c r="G239" s="1027"/>
      <c r="H239" s="1027"/>
      <c r="I239" s="963"/>
      <c r="J239" s="955"/>
      <c r="K239" s="958"/>
      <c r="L239" s="1031" t="str">
        <f>mergeValue(A239) &amp;"."&amp; mergeValue(B239)&amp;"."&amp; mergeValue(C239)</f>
        <v>1.1.1</v>
      </c>
      <c r="M239" s="694" t="s">
        <v>7</v>
      </c>
      <c r="N239" s="647"/>
      <c r="O239" s="1295"/>
      <c r="P239" s="1296"/>
      <c r="Q239" s="1296"/>
      <c r="R239" s="1296"/>
      <c r="S239" s="1296"/>
      <c r="T239" s="1296"/>
      <c r="U239" s="1296"/>
      <c r="V239" s="1296"/>
      <c r="W239" s="1296"/>
      <c r="X239" s="1296"/>
      <c r="Y239" s="1296"/>
      <c r="Z239" s="1296"/>
      <c r="AA239" s="1296"/>
      <c r="AB239" s="1296"/>
      <c r="AC239" s="1297"/>
      <c r="AD239" s="631" t="s">
        <v>632</v>
      </c>
      <c r="AE239" s="1009"/>
      <c r="AF239" s="830"/>
      <c r="AG239" s="830" t="str">
        <f t="shared" si="4"/>
        <v xml:space="preserve">Наименование системы теплоснабжения </v>
      </c>
      <c r="AH239" s="830"/>
      <c r="AI239" s="830"/>
      <c r="AJ239" s="830"/>
      <c r="AK239" s="1009"/>
      <c r="AL239" s="1009"/>
      <c r="AM239" s="1009"/>
      <c r="AN239" s="1009"/>
      <c r="AO239" s="1009"/>
      <c r="AP239" s="1009"/>
      <c r="AQ239" s="1009"/>
    </row>
    <row r="240" spans="1:43" s="991" customFormat="1" ht="22.5">
      <c r="A240" s="1239"/>
      <c r="B240" s="1239"/>
      <c r="C240" s="1239"/>
      <c r="D240" s="1239">
        <v>1</v>
      </c>
      <c r="E240" s="1027"/>
      <c r="F240" s="1027"/>
      <c r="G240" s="1027"/>
      <c r="H240" s="1027"/>
      <c r="I240" s="963"/>
      <c r="J240" s="955"/>
      <c r="K240" s="958"/>
      <c r="L240" s="1031" t="str">
        <f>mergeValue(A240) &amp;"."&amp; mergeValue(B240)&amp;"."&amp; mergeValue(C240)&amp;"."&amp; mergeValue(D240)</f>
        <v>1.1.1.1</v>
      </c>
      <c r="M240" s="695" t="s">
        <v>22</v>
      </c>
      <c r="N240" s="647"/>
      <c r="O240" s="1295"/>
      <c r="P240" s="1296"/>
      <c r="Q240" s="1296"/>
      <c r="R240" s="1296"/>
      <c r="S240" s="1296"/>
      <c r="T240" s="1296"/>
      <c r="U240" s="1296"/>
      <c r="V240" s="1296"/>
      <c r="W240" s="1296"/>
      <c r="X240" s="1296"/>
      <c r="Y240" s="1296"/>
      <c r="Z240" s="1296"/>
      <c r="AA240" s="1296"/>
      <c r="AB240" s="1296"/>
      <c r="AC240" s="1297"/>
      <c r="AD240" s="631" t="s">
        <v>633</v>
      </c>
      <c r="AE240" s="1009"/>
      <c r="AF240" s="830"/>
      <c r="AG240" s="830" t="str">
        <f t="shared" si="4"/>
        <v xml:space="preserve">Источник тепловой энергии  </v>
      </c>
      <c r="AH240" s="830"/>
      <c r="AI240" s="830"/>
      <c r="AJ240" s="830"/>
      <c r="AK240" s="1009"/>
      <c r="AL240" s="1009"/>
      <c r="AM240" s="1009"/>
      <c r="AN240" s="1009"/>
      <c r="AO240" s="1009"/>
      <c r="AP240" s="1009"/>
      <c r="AQ240" s="1009"/>
    </row>
    <row r="241" spans="1:43" s="991" customFormat="1" ht="101.25">
      <c r="A241" s="1239"/>
      <c r="B241" s="1239"/>
      <c r="C241" s="1239"/>
      <c r="D241" s="1239"/>
      <c r="E241" s="1239">
        <v>1</v>
      </c>
      <c r="F241" s="1027"/>
      <c r="G241" s="1027"/>
      <c r="H241" s="1016">
        <v>1</v>
      </c>
      <c r="I241" s="1239">
        <v>1</v>
      </c>
      <c r="J241" s="1027"/>
      <c r="K241" s="966"/>
      <c r="L241" s="1031" t="str">
        <f>mergeValue(A241) &amp;"."&amp; mergeValue(B241)&amp;"."&amp; mergeValue(C241)&amp;"."&amp; mergeValue(D241)&amp;"."&amp; mergeValue(E241)</f>
        <v>1.1.1.1.1</v>
      </c>
      <c r="M241" s="555" t="s">
        <v>9</v>
      </c>
      <c r="N241" s="647"/>
      <c r="O241" s="1242"/>
      <c r="P241" s="1243"/>
      <c r="Q241" s="1243"/>
      <c r="R241" s="1243"/>
      <c r="S241" s="1243"/>
      <c r="T241" s="1243"/>
      <c r="U241" s="1243"/>
      <c r="V241" s="1243"/>
      <c r="W241" s="1243"/>
      <c r="X241" s="1243"/>
      <c r="Y241" s="1243"/>
      <c r="Z241" s="1243"/>
      <c r="AA241" s="1243"/>
      <c r="AB241" s="1243"/>
      <c r="AC241" s="1244"/>
      <c r="AD241" s="631" t="s">
        <v>637</v>
      </c>
      <c r="AE241" s="1009"/>
      <c r="AF241" s="830"/>
      <c r="AG241" s="830" t="str">
        <f t="shared" si="4"/>
        <v>Схема подключения теплопотребляющей установки к коллектору источника тепловой энергии</v>
      </c>
      <c r="AH241" s="830"/>
      <c r="AI241" s="830"/>
      <c r="AJ241" s="830"/>
      <c r="AK241" s="1009"/>
      <c r="AL241" s="1009"/>
      <c r="AM241" s="1009"/>
      <c r="AN241" s="1009"/>
      <c r="AO241" s="1009"/>
      <c r="AP241" s="1009"/>
      <c r="AQ241" s="1009"/>
    </row>
    <row r="242" spans="1:43" s="991" customFormat="1" ht="90">
      <c r="A242" s="1239"/>
      <c r="B242" s="1239"/>
      <c r="C242" s="1239"/>
      <c r="D242" s="1239"/>
      <c r="E242" s="1239"/>
      <c r="F242" s="1239">
        <v>1</v>
      </c>
      <c r="G242" s="1016"/>
      <c r="H242" s="1016"/>
      <c r="I242" s="1239"/>
      <c r="J242" s="1239">
        <v>1</v>
      </c>
      <c r="K242" s="967"/>
      <c r="L242" s="1031" t="str">
        <f>mergeValue(A242) &amp;"."&amp; mergeValue(B242)&amp;"."&amp; mergeValue(C242)&amp;"."&amp; mergeValue(D242)&amp;"."&amp; mergeValue(E242)&amp;"."&amp; mergeValue(F242)</f>
        <v>1.1.1.1.1.1</v>
      </c>
      <c r="M242" s="556" t="s">
        <v>10</v>
      </c>
      <c r="N242" s="647"/>
      <c r="O242" s="1242"/>
      <c r="P242" s="1243"/>
      <c r="Q242" s="1243"/>
      <c r="R242" s="1243"/>
      <c r="S242" s="1243"/>
      <c r="T242" s="1243"/>
      <c r="U242" s="1243"/>
      <c r="V242" s="1243"/>
      <c r="W242" s="1243"/>
      <c r="X242" s="1243"/>
      <c r="Y242" s="1243"/>
      <c r="Z242" s="1243"/>
      <c r="AA242" s="1243"/>
      <c r="AB242" s="1243"/>
      <c r="AC242" s="1244"/>
      <c r="AD242" s="631" t="s">
        <v>635</v>
      </c>
      <c r="AE242" s="1009"/>
      <c r="AF242" s="830"/>
      <c r="AG242" s="830" t="str">
        <f t="shared" si="4"/>
        <v>Группа потребителей</v>
      </c>
      <c r="AH242" s="830"/>
      <c r="AI242" s="830"/>
      <c r="AJ242" s="830"/>
      <c r="AK242" s="1009"/>
      <c r="AL242" s="1009"/>
      <c r="AM242" s="1009"/>
      <c r="AN242" s="1009"/>
      <c r="AO242" s="1009"/>
      <c r="AP242" s="1009"/>
      <c r="AQ242" s="1009"/>
    </row>
    <row r="243" spans="1:43" s="991" customFormat="1" ht="189" customHeight="1">
      <c r="A243" s="1239"/>
      <c r="B243" s="1239"/>
      <c r="C243" s="1239"/>
      <c r="D243" s="1239"/>
      <c r="E243" s="1239"/>
      <c r="F243" s="1239"/>
      <c r="G243" s="1016">
        <v>1</v>
      </c>
      <c r="H243" s="1016"/>
      <c r="I243" s="1239"/>
      <c r="J243" s="1239"/>
      <c r="K243" s="967">
        <v>1</v>
      </c>
      <c r="L243" s="1031" t="str">
        <f>mergeValue(A243) &amp;"."&amp; mergeValue(B243)&amp;"."&amp; mergeValue(C243)&amp;"."&amp; mergeValue(D243)&amp;"."&amp; mergeValue(E243)&amp;"."&amp; mergeValue(F243)&amp;"."&amp; mergeValue(G243)</f>
        <v>1.1.1.1.1.1.1</v>
      </c>
      <c r="M243" s="1066"/>
      <c r="N243" s="647"/>
      <c r="O243" s="684"/>
      <c r="P243" s="764"/>
      <c r="Q243" s="1091"/>
      <c r="R243" s="1234"/>
      <c r="S243" s="1235" t="s">
        <v>83</v>
      </c>
      <c r="T243" s="1234"/>
      <c r="U243" s="1235" t="s">
        <v>83</v>
      </c>
      <c r="V243" s="684"/>
      <c r="W243" s="764"/>
      <c r="X243" s="1091"/>
      <c r="Y243" s="1234"/>
      <c r="Z243" s="1235" t="s">
        <v>83</v>
      </c>
      <c r="AA243" s="1234"/>
      <c r="AB243" s="1235" t="s">
        <v>84</v>
      </c>
      <c r="AC243" s="764"/>
      <c r="AD243" s="1210" t="s">
        <v>654</v>
      </c>
      <c r="AE243" s="1009" t="str">
        <f>strCheckDate(O244:AC244)</f>
        <v/>
      </c>
      <c r="AF243" s="830"/>
      <c r="AG243" s="830" t="str">
        <f t="shared" si="4"/>
        <v/>
      </c>
      <c r="AH243" s="830"/>
      <c r="AI243" s="830"/>
      <c r="AJ243" s="830"/>
      <c r="AK243" s="1009"/>
      <c r="AL243" s="1009"/>
      <c r="AM243" s="1009"/>
      <c r="AN243" s="1009"/>
      <c r="AO243" s="1009"/>
      <c r="AP243" s="1009"/>
      <c r="AQ243" s="1009"/>
    </row>
    <row r="244" spans="1:43" s="991" customFormat="1" ht="11.25" hidden="1" customHeight="1">
      <c r="A244" s="1239"/>
      <c r="B244" s="1239"/>
      <c r="C244" s="1239"/>
      <c r="D244" s="1239"/>
      <c r="E244" s="1239"/>
      <c r="F244" s="1239"/>
      <c r="G244" s="1016"/>
      <c r="H244" s="1016"/>
      <c r="I244" s="1239"/>
      <c r="J244" s="1239"/>
      <c r="K244" s="967"/>
      <c r="L244" s="801"/>
      <c r="M244" s="647"/>
      <c r="N244" s="647"/>
      <c r="O244" s="764"/>
      <c r="P244" s="764"/>
      <c r="Q244" s="770" t="str">
        <f>R243 &amp; "-" &amp; T243</f>
        <v>-</v>
      </c>
      <c r="R244" s="1234"/>
      <c r="S244" s="1235"/>
      <c r="T244" s="1234"/>
      <c r="U244" s="1235"/>
      <c r="V244" s="764"/>
      <c r="W244" s="764"/>
      <c r="X244" s="770" t="str">
        <f>Y243 &amp; "-" &amp; AA243</f>
        <v>-</v>
      </c>
      <c r="Y244" s="1234"/>
      <c r="Z244" s="1235"/>
      <c r="AA244" s="1234"/>
      <c r="AB244" s="1235"/>
      <c r="AC244" s="764"/>
      <c r="AD244" s="1211"/>
      <c r="AE244" s="1009"/>
      <c r="AF244" s="830"/>
      <c r="AG244" s="830" t="str">
        <f t="shared" si="4"/>
        <v/>
      </c>
      <c r="AH244" s="830"/>
      <c r="AI244" s="830"/>
      <c r="AJ244" s="830"/>
      <c r="AK244" s="1009"/>
      <c r="AL244" s="1009"/>
      <c r="AM244" s="1009"/>
      <c r="AN244" s="1009"/>
      <c r="AO244" s="1009"/>
      <c r="AP244" s="1009"/>
      <c r="AQ244" s="1009"/>
    </row>
    <row r="245" spans="1:43" s="991" customFormat="1" ht="15" customHeight="1">
      <c r="A245" s="1239"/>
      <c r="B245" s="1239"/>
      <c r="C245" s="1239"/>
      <c r="D245" s="1239"/>
      <c r="E245" s="1239"/>
      <c r="F245" s="1239"/>
      <c r="G245" s="1027"/>
      <c r="H245" s="1016"/>
      <c r="I245" s="1239"/>
      <c r="J245" s="1239"/>
      <c r="K245" s="966"/>
      <c r="L245" s="689"/>
      <c r="M245" s="558" t="s">
        <v>25</v>
      </c>
      <c r="N245" s="1007"/>
      <c r="O245" s="1007"/>
      <c r="P245" s="1007"/>
      <c r="Q245" s="1007"/>
      <c r="R245" s="1007"/>
      <c r="S245" s="1007"/>
      <c r="T245" s="1007"/>
      <c r="U245" s="1007"/>
      <c r="V245" s="1007"/>
      <c r="W245" s="1007"/>
      <c r="X245" s="1007"/>
      <c r="Y245" s="1007"/>
      <c r="Z245" s="1007"/>
      <c r="AA245" s="1007"/>
      <c r="AB245" s="1007"/>
      <c r="AC245" s="763"/>
      <c r="AD245" s="1212"/>
      <c r="AE245" s="1009"/>
      <c r="AF245" s="830"/>
      <c r="AG245" s="830" t="str">
        <f t="shared" si="4"/>
        <v>Добавить вид теплоносителя (параметры теплоносителя)</v>
      </c>
      <c r="AH245" s="830"/>
      <c r="AI245" s="830"/>
      <c r="AJ245" s="830"/>
      <c r="AK245" s="1009"/>
      <c r="AL245" s="1009"/>
      <c r="AM245" s="1009"/>
      <c r="AN245" s="1009"/>
      <c r="AO245" s="1009"/>
      <c r="AP245" s="1009"/>
      <c r="AQ245" s="1009"/>
    </row>
    <row r="246" spans="1:43" s="991" customFormat="1" ht="15" customHeight="1">
      <c r="A246" s="1239"/>
      <c r="B246" s="1239"/>
      <c r="C246" s="1239"/>
      <c r="D246" s="1239"/>
      <c r="E246" s="1239"/>
      <c r="F246" s="1027"/>
      <c r="G246" s="1027"/>
      <c r="H246" s="1016"/>
      <c r="I246" s="1239"/>
      <c r="J246" s="1027"/>
      <c r="K246" s="966"/>
      <c r="L246" s="689"/>
      <c r="M246" s="557" t="s">
        <v>11</v>
      </c>
      <c r="N246" s="1007"/>
      <c r="O246" s="1007"/>
      <c r="P246" s="1007"/>
      <c r="Q246" s="1007"/>
      <c r="R246" s="1007"/>
      <c r="S246" s="1007"/>
      <c r="T246" s="1007"/>
      <c r="U246" s="1006"/>
      <c r="V246" s="1007"/>
      <c r="W246" s="1007"/>
      <c r="X246" s="1007"/>
      <c r="Y246" s="1007"/>
      <c r="Z246" s="1007"/>
      <c r="AA246" s="1007"/>
      <c r="AB246" s="1006"/>
      <c r="AC246" s="1007"/>
      <c r="AD246" s="666"/>
      <c r="AE246" s="1009"/>
      <c r="AF246" s="830"/>
      <c r="AG246" s="830" t="str">
        <f t="shared" si="4"/>
        <v>Добавить группу потребителей</v>
      </c>
      <c r="AH246" s="830"/>
      <c r="AI246" s="830"/>
      <c r="AJ246" s="830"/>
      <c r="AK246" s="1009"/>
      <c r="AL246" s="1009"/>
      <c r="AM246" s="1009"/>
      <c r="AN246" s="1009"/>
      <c r="AO246" s="1009"/>
      <c r="AP246" s="1009"/>
      <c r="AQ246" s="1009"/>
    </row>
    <row r="247" spans="1:43" s="991" customFormat="1" ht="15" customHeight="1">
      <c r="A247" s="1239"/>
      <c r="B247" s="1239"/>
      <c r="C247" s="1239"/>
      <c r="D247" s="1239"/>
      <c r="E247" s="965"/>
      <c r="F247" s="1027"/>
      <c r="G247" s="1027"/>
      <c r="H247" s="1027"/>
      <c r="I247" s="980"/>
      <c r="J247" s="995"/>
      <c r="K247" s="964"/>
      <c r="L247" s="689"/>
      <c r="M247" s="1002" t="s">
        <v>12</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схему подключения</v>
      </c>
      <c r="AH247" s="830"/>
      <c r="AI247" s="830"/>
      <c r="AJ247" s="830"/>
      <c r="AK247" s="1009"/>
      <c r="AL247" s="1009"/>
      <c r="AM247" s="1009"/>
      <c r="AN247" s="1009"/>
      <c r="AO247" s="1009"/>
      <c r="AP247" s="1009"/>
      <c r="AQ247" s="1009"/>
    </row>
    <row r="248" spans="1:43" s="991" customFormat="1" ht="15" customHeight="1">
      <c r="A248" s="1239"/>
      <c r="B248" s="1239"/>
      <c r="C248" s="1239"/>
      <c r="D248" s="965"/>
      <c r="E248" s="965"/>
      <c r="F248" s="1027"/>
      <c r="G248" s="1027"/>
      <c r="H248" s="1027"/>
      <c r="I248" s="980"/>
      <c r="J248" s="995"/>
      <c r="K248" s="964"/>
      <c r="L248" s="689"/>
      <c r="M248" s="1001" t="s">
        <v>17</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источник тепловой энергии</v>
      </c>
      <c r="AH248" s="830"/>
      <c r="AI248" s="830"/>
      <c r="AJ248" s="830"/>
      <c r="AK248" s="1009"/>
      <c r="AL248" s="1009"/>
      <c r="AM248" s="1009"/>
      <c r="AN248" s="1009"/>
      <c r="AO248" s="1009"/>
      <c r="AP248" s="1009"/>
      <c r="AQ248" s="1009"/>
    </row>
    <row r="249" spans="1:43" s="991" customFormat="1" ht="15" customHeight="1">
      <c r="A249" s="1239"/>
      <c r="B249" s="1239"/>
      <c r="C249" s="965"/>
      <c r="D249" s="965"/>
      <c r="E249" s="965"/>
      <c r="F249" s="965"/>
      <c r="G249" s="970"/>
      <c r="H249" s="980"/>
      <c r="I249" s="968"/>
      <c r="J249" s="995"/>
      <c r="K249" s="969"/>
      <c r="L249" s="689"/>
      <c r="M249" s="1000" t="s">
        <v>18</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наименование системы теплоснабжения</v>
      </c>
      <c r="AH249" s="830"/>
      <c r="AI249" s="830"/>
      <c r="AJ249" s="830"/>
      <c r="AK249" s="1009"/>
      <c r="AL249" s="1009"/>
      <c r="AM249" s="1009"/>
      <c r="AN249" s="1009"/>
      <c r="AO249" s="1009"/>
      <c r="AP249" s="1009"/>
      <c r="AQ249" s="1009"/>
    </row>
    <row r="250" spans="1:43" s="991" customFormat="1" ht="15" customHeight="1">
      <c r="A250" s="1239"/>
      <c r="B250" s="965"/>
      <c r="C250" s="965"/>
      <c r="D250" s="965"/>
      <c r="E250" s="965"/>
      <c r="F250" s="965"/>
      <c r="G250" s="970"/>
      <c r="H250" s="980"/>
      <c r="I250" s="980"/>
      <c r="J250" s="995"/>
      <c r="K250" s="964"/>
      <c r="L250" s="689"/>
      <c r="M250" s="734" t="s">
        <v>19</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территорию действия тарифа</v>
      </c>
      <c r="AH250" s="830"/>
      <c r="AI250" s="830"/>
      <c r="AJ250" s="830"/>
      <c r="AK250" s="1009"/>
      <c r="AL250" s="1009"/>
      <c r="AM250" s="1009"/>
      <c r="AN250" s="1009"/>
      <c r="AO250" s="1009"/>
      <c r="AP250" s="1009"/>
      <c r="AQ250" s="1009"/>
    </row>
    <row r="251" spans="1:43" s="990" customFormat="1" ht="15" customHeight="1">
      <c r="L251" s="494"/>
      <c r="M251" s="737" t="s">
        <v>308</v>
      </c>
      <c r="N251" s="1007"/>
      <c r="O251" s="1007"/>
      <c r="P251" s="1007"/>
      <c r="Q251" s="1007"/>
      <c r="R251" s="1007"/>
      <c r="S251" s="1007"/>
      <c r="T251" s="1007"/>
      <c r="U251" s="1006"/>
      <c r="V251" s="1007"/>
      <c r="W251" s="666"/>
      <c r="X251" s="1011"/>
      <c r="Y251" s="1011"/>
      <c r="Z251" s="1011"/>
      <c r="AA251" s="1011"/>
      <c r="AB251" s="1011"/>
      <c r="AC251" s="1011"/>
      <c r="AD251" s="1011"/>
      <c r="AE251" s="1011"/>
      <c r="AF251" s="1011"/>
      <c r="AG251" s="1011"/>
      <c r="AH251" s="1011"/>
    </row>
    <row r="252" spans="1:43" s="598" customFormat="1" ht="15" customHeight="1">
      <c r="A252" s="597"/>
      <c r="B252" s="597"/>
      <c r="C252" s="597"/>
      <c r="D252" s="597"/>
      <c r="E252" s="597"/>
      <c r="F252" s="597"/>
      <c r="G252" s="596"/>
      <c r="H252" s="597"/>
      <c r="I252" s="408"/>
      <c r="J252" s="683"/>
      <c r="K252" s="408"/>
      <c r="L252" s="599"/>
      <c r="M252" s="677"/>
      <c r="N252" s="776"/>
      <c r="O252" s="776"/>
      <c r="P252" s="776"/>
      <c r="Q252" s="776"/>
      <c r="R252" s="776"/>
      <c r="S252" s="776"/>
      <c r="T252" s="776"/>
      <c r="U252" s="681"/>
      <c r="V252" s="776"/>
      <c r="W252" s="776"/>
      <c r="X252" s="776"/>
      <c r="Y252" s="776"/>
      <c r="Z252" s="776"/>
      <c r="AA252" s="776"/>
      <c r="AB252" s="681"/>
      <c r="AC252" s="776"/>
      <c r="AD252" s="681"/>
      <c r="AE252" s="597"/>
      <c r="AF252" s="597"/>
      <c r="AG252" s="597"/>
      <c r="AH252" s="597"/>
    </row>
    <row r="253" spans="1:43" s="35" customFormat="1" ht="11.25">
      <c r="A253" s="35" t="s">
        <v>276</v>
      </c>
    </row>
    <row r="254" spans="1:43" ht="11.25"/>
    <row r="255" spans="1:43" s="13" customFormat="1" ht="15" customHeight="1">
      <c r="C255" s="167"/>
      <c r="D255" s="123"/>
      <c r="E255" s="1070"/>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8"/>
      <c r="F291" s="1083"/>
      <c r="G291" s="1083"/>
      <c r="H291" s="1083"/>
      <c r="I291" s="1088"/>
      <c r="J291" s="314"/>
      <c r="K291" s="315"/>
      <c r="M291" s="454"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9"/>
      <c r="E295" s="359"/>
      <c r="F295" s="359"/>
      <c r="G295" s="359"/>
      <c r="H295" s="359"/>
      <c r="I295" s="359"/>
      <c r="J295" s="359"/>
      <c r="K295" s="359"/>
      <c r="L295" s="359"/>
      <c r="U295" s="262"/>
    </row>
    <row r="296" spans="1:83" s="265" customFormat="1" ht="15" customHeight="1">
      <c r="A296" s="89"/>
      <c r="B296" s="186" t="s">
        <v>404</v>
      </c>
      <c r="C296" s="1326"/>
      <c r="D296" s="1154">
        <v>1</v>
      </c>
      <c r="E296" s="1241"/>
      <c r="F296" s="353"/>
      <c r="G296" s="188">
        <v>0</v>
      </c>
      <c r="H296" s="358"/>
      <c r="I296" s="250"/>
      <c r="J296" s="395"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26"/>
      <c r="D297" s="1154"/>
      <c r="E297" s="1241"/>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9"/>
      <c r="G300" s="359"/>
      <c r="H300" s="359"/>
      <c r="I300" s="359"/>
      <c r="J300" s="359"/>
      <c r="K300" s="359"/>
      <c r="L300" s="359"/>
      <c r="Q300" s="268"/>
      <c r="U300" s="262"/>
    </row>
    <row r="301" spans="1:83" s="265" customFormat="1" ht="15" customHeight="1">
      <c r="A301" s="89"/>
      <c r="B301" s="186" t="s">
        <v>404</v>
      </c>
      <c r="C301" s="1327"/>
      <c r="D301" s="249"/>
      <c r="E301" s="456"/>
      <c r="F301" s="1328"/>
      <c r="G301" s="1154">
        <v>0</v>
      </c>
      <c r="H301" s="1152"/>
      <c r="I301" s="250"/>
      <c r="J301" s="395"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7"/>
      <c r="D302" s="249"/>
      <c r="E302" s="456"/>
      <c r="F302" s="1328"/>
      <c r="G302" s="1154"/>
      <c r="H302" s="1152"/>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9"/>
      <c r="D306" s="261"/>
      <c r="E306" s="457"/>
      <c r="F306" s="261"/>
      <c r="G306" s="261"/>
      <c r="H306" s="261"/>
      <c r="I306" s="221"/>
      <c r="J306" s="188">
        <v>0</v>
      </c>
      <c r="K306" s="398"/>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4"/>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4"/>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506</v>
      </c>
    </row>
    <row r="336" spans="1:20" s="190" customFormat="1" ht="409.5">
      <c r="A336" s="1208">
        <v>1</v>
      </c>
      <c r="B336" s="214"/>
      <c r="C336" s="214"/>
      <c r="D336" s="214"/>
      <c r="F336" s="335" t="str">
        <f>"2." &amp;mergeValue(A336)</f>
        <v>2.1</v>
      </c>
      <c r="G336" s="417" t="s">
        <v>493</v>
      </c>
      <c r="H336" s="317"/>
      <c r="I336" s="196" t="s">
        <v>589</v>
      </c>
      <c r="J336" s="334"/>
      <c r="K336" s="214"/>
      <c r="L336" s="214"/>
      <c r="M336" s="214"/>
      <c r="N336" s="214"/>
      <c r="O336" s="214"/>
      <c r="P336" s="214"/>
      <c r="Q336" s="214"/>
      <c r="R336" s="214"/>
      <c r="S336" s="214"/>
      <c r="T336" s="214"/>
    </row>
    <row r="337" spans="1:20" s="190" customFormat="1" ht="90">
      <c r="A337" s="1208"/>
      <c r="B337" s="214"/>
      <c r="C337" s="214"/>
      <c r="D337" s="214"/>
      <c r="F337" s="335" t="str">
        <f>"3." &amp;mergeValue(A337)</f>
        <v>3.1</v>
      </c>
      <c r="G337" s="417" t="s">
        <v>494</v>
      </c>
      <c r="H337" s="317"/>
      <c r="I337" s="196" t="s">
        <v>587</v>
      </c>
      <c r="J337" s="334"/>
      <c r="K337" s="214"/>
      <c r="L337" s="214"/>
      <c r="M337" s="214"/>
      <c r="N337" s="214"/>
      <c r="O337" s="214"/>
      <c r="P337" s="214"/>
      <c r="Q337" s="214"/>
      <c r="R337" s="214"/>
      <c r="S337" s="214"/>
      <c r="T337" s="214"/>
    </row>
    <row r="338" spans="1:20" s="190" customFormat="1" ht="45">
      <c r="A338" s="1208"/>
      <c r="B338" s="214"/>
      <c r="C338" s="214"/>
      <c r="D338" s="214"/>
      <c r="F338" s="335" t="str">
        <f>"4."&amp;mergeValue(A338)</f>
        <v>4.1</v>
      </c>
      <c r="G338" s="417" t="s">
        <v>495</v>
      </c>
      <c r="H338" s="318" t="s">
        <v>457</v>
      </c>
      <c r="I338" s="196"/>
      <c r="J338" s="334"/>
      <c r="K338" s="214"/>
      <c r="L338" s="214"/>
      <c r="M338" s="214"/>
      <c r="N338" s="214"/>
      <c r="O338" s="214"/>
      <c r="P338" s="214"/>
      <c r="Q338" s="214"/>
      <c r="R338" s="214"/>
      <c r="S338" s="214"/>
      <c r="T338" s="214"/>
    </row>
    <row r="339" spans="1:20" s="190" customFormat="1" ht="101.25">
      <c r="A339" s="1208"/>
      <c r="B339" s="1208">
        <v>1</v>
      </c>
      <c r="C339" s="342"/>
      <c r="D339" s="342"/>
      <c r="F339" s="335" t="str">
        <f>"4."&amp;mergeValue(A339) &amp;"."&amp;mergeValue(B339)</f>
        <v>4.1.1</v>
      </c>
      <c r="G339" s="324" t="s">
        <v>591</v>
      </c>
      <c r="H339" s="317" t="str">
        <f>IF(region_name="","",region_name)</f>
        <v>Ленинградская область</v>
      </c>
      <c r="I339" s="196" t="s">
        <v>498</v>
      </c>
      <c r="J339" s="334"/>
      <c r="K339" s="214"/>
      <c r="L339" s="214"/>
      <c r="M339" s="214"/>
      <c r="N339" s="214"/>
      <c r="O339" s="214"/>
      <c r="P339" s="214"/>
      <c r="Q339" s="214"/>
      <c r="R339" s="214"/>
      <c r="S339" s="214"/>
      <c r="T339" s="214"/>
    </row>
    <row r="340" spans="1:20" s="190" customFormat="1" ht="191.25">
      <c r="A340" s="1208"/>
      <c r="B340" s="1208"/>
      <c r="C340" s="1208">
        <v>1</v>
      </c>
      <c r="D340" s="342"/>
      <c r="F340" s="335" t="str">
        <f>"4."&amp;mergeValue(A340) &amp;"."&amp;mergeValue(B340)&amp;"."&amp;mergeValue(C340)</f>
        <v>4.1.1.1</v>
      </c>
      <c r="G340" s="341" t="s">
        <v>496</v>
      </c>
      <c r="H340" s="317"/>
      <c r="I340" s="196" t="s">
        <v>499</v>
      </c>
      <c r="J340" s="334"/>
      <c r="K340" s="214"/>
      <c r="L340" s="214"/>
      <c r="M340" s="214"/>
      <c r="N340" s="214"/>
      <c r="O340" s="214"/>
      <c r="P340" s="214"/>
      <c r="Q340" s="214"/>
      <c r="R340" s="214"/>
      <c r="S340" s="214"/>
      <c r="T340" s="214"/>
    </row>
    <row r="341" spans="1:20" s="190" customFormat="1" ht="33.75" customHeight="1">
      <c r="A341" s="1208"/>
      <c r="B341" s="1208"/>
      <c r="C341" s="1208"/>
      <c r="D341" s="342">
        <v>1</v>
      </c>
      <c r="F341" s="335" t="str">
        <f>"4."&amp;mergeValue(A341) &amp;"."&amp;mergeValue(B341)&amp;"."&amp;mergeValue(C341)&amp;"."&amp;mergeValue(D341)</f>
        <v>4.1.1.1.1</v>
      </c>
      <c r="G341" s="420" t="s">
        <v>497</v>
      </c>
      <c r="H341" s="317"/>
      <c r="I341" s="1209" t="s">
        <v>590</v>
      </c>
      <c r="J341" s="334"/>
      <c r="K341" s="214"/>
      <c r="L341" s="214"/>
      <c r="M341" s="214"/>
      <c r="N341" s="214"/>
      <c r="O341" s="214"/>
      <c r="P341" s="214"/>
      <c r="Q341" s="214"/>
      <c r="R341" s="214"/>
      <c r="S341" s="214"/>
      <c r="T341" s="214"/>
    </row>
    <row r="342" spans="1:20" s="190" customFormat="1" ht="18.75">
      <c r="A342" s="1208"/>
      <c r="B342" s="1208"/>
      <c r="C342" s="1208"/>
      <c r="D342" s="342"/>
      <c r="F342" s="424"/>
      <c r="G342" s="425" t="s">
        <v>4</v>
      </c>
      <c r="H342" s="426"/>
      <c r="I342" s="1209"/>
      <c r="J342" s="334"/>
      <c r="K342" s="214"/>
      <c r="L342" s="214"/>
      <c r="M342" s="214"/>
      <c r="N342" s="214"/>
      <c r="O342" s="214"/>
      <c r="P342" s="214"/>
      <c r="Q342" s="214"/>
      <c r="R342" s="214"/>
      <c r="S342" s="214"/>
      <c r="T342" s="214"/>
    </row>
    <row r="343" spans="1:20" s="190" customFormat="1" ht="18.75">
      <c r="A343" s="1208"/>
      <c r="B343" s="1208"/>
      <c r="C343" s="342"/>
      <c r="D343" s="342"/>
      <c r="F343" s="338"/>
      <c r="G343" s="149" t="s">
        <v>402</v>
      </c>
      <c r="H343" s="339"/>
      <c r="I343" s="340"/>
      <c r="J343" s="334"/>
      <c r="K343" s="214"/>
      <c r="L343" s="214"/>
      <c r="M343" s="214"/>
      <c r="N343" s="214"/>
      <c r="O343" s="214"/>
      <c r="P343" s="214"/>
      <c r="Q343" s="214"/>
      <c r="R343" s="214"/>
      <c r="S343" s="214"/>
      <c r="T343" s="214"/>
    </row>
    <row r="344" spans="1:20" s="190" customFormat="1" ht="18.75">
      <c r="A344" s="1208"/>
      <c r="B344" s="214"/>
      <c r="C344" s="214"/>
      <c r="D344" s="214"/>
      <c r="F344" s="338"/>
      <c r="G344" s="155" t="s">
        <v>505</v>
      </c>
      <c r="H344" s="339"/>
      <c r="I344" s="340"/>
      <c r="J344" s="334"/>
      <c r="K344" s="214"/>
      <c r="L344" s="214"/>
      <c r="M344" s="214"/>
      <c r="N344" s="214"/>
      <c r="O344" s="214"/>
      <c r="P344" s="214"/>
      <c r="Q344" s="214"/>
      <c r="R344" s="214"/>
      <c r="S344" s="214"/>
      <c r="T344" s="214"/>
    </row>
    <row r="345" spans="1:20" s="190" customFormat="1" ht="18.75">
      <c r="A345" s="214"/>
      <c r="B345" s="214"/>
      <c r="C345" s="214"/>
      <c r="D345" s="214"/>
      <c r="F345" s="338"/>
      <c r="G345" s="165" t="s">
        <v>504</v>
      </c>
      <c r="H345" s="339"/>
      <c r="I345" s="340"/>
      <c r="J345" s="334"/>
      <c r="K345" s="214"/>
      <c r="L345" s="214"/>
      <c r="M345" s="214"/>
      <c r="N345" s="214"/>
      <c r="O345" s="214"/>
      <c r="P345" s="214"/>
      <c r="Q345" s="214"/>
      <c r="R345" s="214"/>
      <c r="S345" s="214"/>
      <c r="T345" s="214"/>
    </row>
  </sheetData>
  <sheetProtection formatColumns="0" formatRows="0"/>
  <dataConsolidate/>
  <mergeCells count="293">
    <mergeCell ref="O49:V49"/>
    <mergeCell ref="O50:V50"/>
    <mergeCell ref="O51:V51"/>
    <mergeCell ref="O52:V52"/>
    <mergeCell ref="O53:V53"/>
    <mergeCell ref="O54:V54"/>
    <mergeCell ref="O70:V70"/>
    <mergeCell ref="O71:V71"/>
    <mergeCell ref="O72:V72"/>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F165:F168"/>
    <mergeCell ref="I164:I169"/>
    <mergeCell ref="J165:J168"/>
    <mergeCell ref="F147:F150"/>
    <mergeCell ref="I146:I151"/>
    <mergeCell ref="J147:J150"/>
    <mergeCell ref="U130:U131"/>
    <mergeCell ref="S130:S131"/>
    <mergeCell ref="W130:W132"/>
    <mergeCell ref="R130:R131"/>
    <mergeCell ref="E53:E58"/>
    <mergeCell ref="A67:A80"/>
    <mergeCell ref="B68:B79"/>
    <mergeCell ref="C69:C78"/>
    <mergeCell ref="J109:J111"/>
    <mergeCell ref="F90:F93"/>
    <mergeCell ref="J90:J93"/>
    <mergeCell ref="O162:V162"/>
    <mergeCell ref="O163:V163"/>
    <mergeCell ref="S148:S149"/>
    <mergeCell ref="O160:V160"/>
    <mergeCell ref="O161:V161"/>
    <mergeCell ref="O124:V124"/>
    <mergeCell ref="D70:D77"/>
    <mergeCell ref="E71:E76"/>
    <mergeCell ref="A85:A98"/>
    <mergeCell ref="B86:B97"/>
    <mergeCell ref="C87:C96"/>
    <mergeCell ref="D88:D95"/>
    <mergeCell ref="E89:E94"/>
    <mergeCell ref="A49:A62"/>
    <mergeCell ref="B50:B61"/>
    <mergeCell ref="C51:C60"/>
    <mergeCell ref="D52:D59"/>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D195:D200"/>
    <mergeCell ref="E196:E199"/>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J9:J12"/>
    <mergeCell ref="F9:F13"/>
    <mergeCell ref="E15:E19"/>
    <mergeCell ref="I15:I18"/>
    <mergeCell ref="E35:E40"/>
    <mergeCell ref="M9:M11"/>
    <mergeCell ref="F15:F19"/>
    <mergeCell ref="G9:G13"/>
    <mergeCell ref="H9:H12"/>
    <mergeCell ref="G15:G19"/>
    <mergeCell ref="F36:F39"/>
    <mergeCell ref="I35:I40"/>
    <mergeCell ref="W91:W93"/>
    <mergeCell ref="Z109:Z110"/>
    <mergeCell ref="W55:W57"/>
    <mergeCell ref="W73:W75"/>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T55:T56"/>
    <mergeCell ref="U55:U56"/>
    <mergeCell ref="R55:R56"/>
    <mergeCell ref="S55:S56"/>
    <mergeCell ref="O143:V143"/>
    <mergeCell ref="R91:R92"/>
    <mergeCell ref="S91:S92"/>
    <mergeCell ref="T91:T92"/>
    <mergeCell ref="U91:U92"/>
    <mergeCell ref="O125:V125"/>
    <mergeCell ref="O67:V67"/>
    <mergeCell ref="O68:V68"/>
    <mergeCell ref="O69:V69"/>
    <mergeCell ref="R73:R74"/>
    <mergeCell ref="S73:S74"/>
    <mergeCell ref="T73:T74"/>
    <mergeCell ref="AB196:AB197"/>
    <mergeCell ref="AC196:AC197"/>
    <mergeCell ref="AD196:AD197"/>
    <mergeCell ref="AE196:AE197"/>
    <mergeCell ref="U196:U197"/>
    <mergeCell ref="AN110:AN111"/>
    <mergeCell ref="O126:V126"/>
    <mergeCell ref="O144:V144"/>
    <mergeCell ref="O142:V142"/>
    <mergeCell ref="W109:W110"/>
    <mergeCell ref="X109:X110"/>
    <mergeCell ref="O164:V164"/>
    <mergeCell ref="O165:V165"/>
    <mergeCell ref="Y109:Y110"/>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L196:L199"/>
    <mergeCell ref="M196:M199"/>
    <mergeCell ref="N196:N199"/>
    <mergeCell ref="O196:O198"/>
    <mergeCell ref="P196:P198"/>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AD243:AD245"/>
    <mergeCell ref="R243:R244"/>
    <mergeCell ref="S243:S244"/>
    <mergeCell ref="T243:T244"/>
    <mergeCell ref="U243:U244"/>
    <mergeCell ref="T225:T226"/>
    <mergeCell ref="W225:W227"/>
    <mergeCell ref="U225:U226"/>
    <mergeCell ref="Y243:Y244"/>
    <mergeCell ref="Z243:Z244"/>
    <mergeCell ref="AA243:AA244"/>
    <mergeCell ref="AB243:AB244"/>
    <mergeCell ref="O237:AC237"/>
    <mergeCell ref="O238:AC238"/>
    <mergeCell ref="O239:AC239"/>
    <mergeCell ref="O223:V223"/>
    <mergeCell ref="O224:V224"/>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O240:AC240"/>
    <mergeCell ref="O241:AC241"/>
    <mergeCell ref="O242:AC242"/>
    <mergeCell ref="AI109:AI110"/>
    <mergeCell ref="AJ109:AJ110"/>
    <mergeCell ref="AK109:AK110"/>
    <mergeCell ref="AL109:AL110"/>
    <mergeCell ref="O103:AM103"/>
    <mergeCell ref="O104:AM104"/>
    <mergeCell ref="O105:AM105"/>
    <mergeCell ref="O106:AM106"/>
    <mergeCell ref="O107:AM107"/>
    <mergeCell ref="O108:AM108"/>
    <mergeCell ref="O181:W181"/>
    <mergeCell ref="W148:W150"/>
    <mergeCell ref="O220:V220"/>
    <mergeCell ref="O221:V221"/>
    <mergeCell ref="O222:V222"/>
    <mergeCell ref="AG196:AG200"/>
    <mergeCell ref="Q196:Q198"/>
    <mergeCell ref="R196:R198"/>
    <mergeCell ref="S196:S197"/>
    <mergeCell ref="T196:T197"/>
    <mergeCell ref="V196:V197"/>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L237:WWL244 WMP237:WMP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Z237:JZ244 TV237:TV244 ADR237:ADR244 ANN237:ANN244 AXJ237:AXJ244 BHF237:BHF244 BRB237:BRB244 CAX237:CAX244 CKT237:CKT244 CUP237:CUP244 DEL237:DEL244 DOH237:DOH244 DYD237:DYD244 EHZ237:EHZ244 ERV237:ERV244 FBR237:FBR244 FLN237:FLN244 FVJ237:FVJ244 GFF237:GFF244 GPB237:GPB244 GYX237:GYX244 HIT237:HIT244 HSP237:HSP244 ICL237:ICL244 IMH237:IMH244 IWD237:IWD244 JFZ237:JFZ244 JPV237:JPV244 JZR237:JZR244 KJN237:KJN244 KTJ237:KTJ244 LDF237:LDF244 LNB237:LNB244 LWX237:LWX244 MGT237:MGT244 MQP237:MQP244 NAL237:NAL244 NKH237:NKH244 NUD237:NUD244 ODZ237:ODZ244 ONV237:ONV244 OXR237:OXR244 PHN237:PHN244 PRJ237:PRJ244 QBF237:QBF244 QLB237:QLB244 QUX237:QUX244 RET237:RET244 ROP237:ROP244 RYL237:RYL244 SIH237:SIH244 SSD237:SSD244 TBZ237:TBZ244 TLV237:TLV244 TVR237:TVR244 UFN237:UFN244 UPJ237:UPJ244 UZF237:UZF244 VJB237:VJB244 VSX237:VSX244 WCT237:WCT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243 AA119:AB119 AA109:AB109 V24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V243 S243 WWJ243 WMN243 WCR243 VSV243 VIZ243 UZD243 UPH243 UFL243 TVP243 TLT243 TBX243 SSB243 SIF243 RYJ243 RON243 RER243 QUV243 QKZ243 QBD243 PRH243 PHL243 OXP243 ONT243 ODX243 NUB243 NKF243 NAJ243 MQN243 MGR243 LWV243 LMZ243 LDD243 KTH243 KJL243 JZP243 JPT243 JFX243 IWB243 IMF243 ICJ243 HSN243 HIR243 GYV243 GOZ243 GFD243 FVH243 FLL243 FBP243 ERT243 EHX243 DYB243 DOF243 DEJ243 CUN243 CKR243 CAV243 BQZ243 BHD243 AXH243 ANL243 ADP243 TT243 TR243 JX243 WWH243 WML243 WCP243 VST243 VIX243 UZB243 UPF243 UFJ243 TVN243 TLR243 TBV243 SRZ243 SID243 RYH243 ROL243 REP243 QUT243 QKX243 QBB243 PRF243 PHJ243 OXN243 ONR243 ODV243 NTZ243 NKD243 NAH243 MQL243 MGP243 LWT243 LMX243 LDB243 KTF243 KJJ243 JZN243 JPR243 JFV243 IVZ243 IMD243 ICH243 HSL243 HIP243 GYT243 GOX243 GFB243 FVF243 FLJ243 FBN243 ERR243 EHV243 DXZ243 DOD243 DEH243 CUL243 CKP243 CAT243 BQX243 BHB243 AXF243 ANJ243 ADN243 S9:S10 S15:S16 U55 U166 V182 U91:U92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Z109 Z119 AJ119 AJ109:AJ110 AL109 AL119 U243 Z243 AB24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AXG243 ANK243 ADO243 TS243 JW243 T243 WWG243 WMK243 WCO243 VSS243 VIW243 UZA243 UPE243 UFI243 TVM243 TLQ243 TBU243 SRY243 SIC243 RYG243 ROK243 REO243 QUS243 QKW243 QBA243 PRE243 PHI243 OXM243 ONQ243 ODU243 NTY243 NKC243 NAG243 MQK243 MGO243 LWS243 LMW243 LDA243 KTE243 KJI243 JZM243 JPQ243 JFU243 IVY243 IMC243 ICG243 HSK243 HIO243 GYS243 GOW243 GFA243 FVE243 FLI243 FBM243 ERQ243 EHU243 DXY243 DOC243 DEG243 CUK243 CKO243 CAS243 BQW243 BHA243 AXE243 ANI243 ADM243 TQ243 JU243 AI109 AK109 AI119 AK119 Y243 AA243"/>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T244 TP244 ADL244 ANH244 AXD244 BGZ244 BQV244 CAR244 CKN244 CUJ244 DEF244 DOB244 DXX244 EHT244 ERP244 FBL244 FLH244 FVD244 GEZ244 GOV244 GYR244 HIN244 HSJ244 ICF244 IMB244 IVX244 JFT244 JPP244 JZL244 KJH244 KTD244 LCZ244 LMV244 LWR244 MGN244 MQJ244 NAF244 NKB244 NTX244 ODT244 ONP244 OXL244 PHH244 PRD244 QAZ244 QKV244 QUR244 REN244 ROJ244 RYF244 SIB244 SRX244 TBT244 TLP244 TVL244 UFH244 UPD244 UYZ244 VIV244 VSR244 WCN244 WMJ244 WWF244 AH109 AH119 X244"/>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2:WCS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2:VSW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X242:UZE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T242:VJA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F242:UFM242 WWD242:WWK242 WMH242:WMO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B242:UPI242 JR242:JY242 TN242:TU242 ADJ242:ADQ242 ANF242:ANM242 AXB242:AXI242 BGX242:BHE242 BQT242:BRA242 CAP242:CAW242 CKL242:CKS242 CUH242:CUO242 DED242:DEK242 DNZ242:DOG242 DXV242:DYC242 EHR242:EHY242 ERN242:ERU242 FBJ242:FBQ242 FLF242:FLM242 FVB242:FVI242 GEX242:GFE242 GOT242:GPA242 GYP242:GYW242 HIL242:HIS242 HSH242:HSO242 ICD242:ICK242 ILZ242:IMG242 IVV242:IWC242 JFR242:JFY242 JPN242:JPU242 JZJ242:JZQ242 KJF242:KJM242 KTB242:KTI242 LCX242:LDE242 LMT242:LNA242 LWP242:LWW242 MGL242:MGS242 MQH242:MQO242 NAD242:NAK242 NJZ242:NKG242 NTV242:NUC242 ODR242:ODY242 ONN242:ONU242 OXJ242:OXQ242 PHF242:PHM242 PRB242:PRI242 QAX242:QBE242 QKT242:QLA242 QUP242:QUW242 REL242:RES242 ROH242:ROO242 RYD242:RYK242 SHZ242:SIG242 SRV242:SSC242 TBR242:TBY242 TLN242:TLU242 TVJ242:TVQ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formula1>kind_of_cons</formula1>
    </dataValidation>
    <dataValidation type="list" allowBlank="1" showInputMessage="1" showErrorMessage="1" errorTitle="Ошибка" error="Выберите значение из списка" sqref="WVU91 WVU130 JP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I245:MGT250 MGB251:MGM252 ADG245:ADR250 ACZ251:ADK252 GEU245:GFF250 GEN251:GEY252 JO245:JZ250 JH251:JS252 LWM245:LWX250 LWF251:LWQ252 TK245:TV250 TD251:TO252 DEA245:DEL250 DDT251:DEE252 WWA245:WWL250 WVT251:WWE252 LMQ245:LNB250 LMJ251:LMU252 WME245:WMP250 WLX251:WMI252 FUY245:FVJ250 FUR251:FVC252 WCI245:WCT250 WCB251:WCM252 LCU245:LDF250 LCN251:LCY252 VSM245:VSX250 VSF251:VSQ252 BQQ245:BRB250 BQJ251:BQU252 VIQ245:VJB250 VIJ251:VIU252 KSY245:KTJ250 KSR251:KTC252 UYU245:UZF250 UYN251:UYY252 FLC245:FLN250 FKV251:FLG252 UOY245:UPJ250 UOR251:UPC252 KJC245:KJN250 KIV251:KJG252 UFC245:UFN250 UEV251:UFG252 CUE245:CUP250 CTX251:CUI252 TVG245:TVR250 TUZ251:TVK252 JZG245:JZR250 JYZ251:JZK252 TLK245:TLV250 TLD251:TLO252 FBG245:FBR250 FAZ251:FBK252 TBO245:TBZ250 TBH251:TBS252 JPK245:JPV250 JPD251:JPO252 SRS245:SSD250 SRL251:SRW252 AWY245:AXJ250 AWR251:AXC252 SHW245:SIH250 SHP251:SIA252 JFO245:JFZ250 JFH251:JFS252 RYA245:RYL250 RXT251:RYE252 ERK245:ERV250 ERD251:ERO252 ROE245:ROP250 RNX251:ROI252 IVS245:IWD250 IVL251:IVW252 REI245:RET250 REB251:REM252 CKI245:CKT250 CKB251:CKM252 QUM245:QUX250 QUF251:QUQ252 ILW245:IMH250 ILP251:IMA252 QKQ245:QLB250 QKJ251:QKU252 EHO245:EHZ250 EHH251:EHS252 QAU245:QBF250 QAN251:QAY252 ICA245:ICL250 IBT251:ICE252 PQY245:PRJ250 PQR251:PRC252 BGU245:BHF250 BGN251:BGY252 PHC245:PHN250 PGV251:PHG252 HSE245:HSP250 HRX251:HSI252 OXG245:OXR250 OWZ251:OXK252 DXS245:DYD250 DXL251:DXW252 ONK245:ONV250 OND251:ONO252 HII245:HIT250 HIB251:HIM252 ODO245:ODZ250 ODH251:ODS252 CAM245:CAX250 CAF251:CAQ252 NTS245:NUD250 NTL251:NTW252 GYM245:GYX250 GYF251:GYQ252 NJW245:NKH250 NJP251:NKA252 DNW245:DOH250 DNP251:DOA252 NAA245:NAL250 MZT251:NAE252 GOQ245:GPB250 GOJ251:GOU252 MQE245:MQP250 MPX251:MQI252 ANC245:ANN250 L245:AC245 L246:AD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8"/>
      <c r="W1" s="459" t="s">
        <v>324</v>
      </c>
      <c r="X1" s="407" t="s">
        <v>293</v>
      </c>
      <c r="Y1" s="407" t="s">
        <v>307</v>
      </c>
      <c r="Z1" s="148"/>
      <c r="AA1" s="207" t="s">
        <v>362</v>
      </c>
      <c r="AB1" s="207"/>
      <c r="AC1" s="207" t="s">
        <v>363</v>
      </c>
      <c r="AD1" s="207"/>
      <c r="AF1" s="161" t="s">
        <v>336</v>
      </c>
      <c r="AH1" s="148" t="s">
        <v>337</v>
      </c>
      <c r="AI1" s="148" t="s">
        <v>338</v>
      </c>
      <c r="AK1" s="148" t="s">
        <v>353</v>
      </c>
      <c r="AM1" s="148" t="s">
        <v>354</v>
      </c>
      <c r="AP1" s="148" t="s">
        <v>370</v>
      </c>
      <c r="AQ1" s="148" t="s">
        <v>369</v>
      </c>
      <c r="AS1" s="407" t="s">
        <v>375</v>
      </c>
      <c r="AU1" s="161" t="s">
        <v>383</v>
      </c>
      <c r="AW1" s="409" t="s">
        <v>547</v>
      </c>
      <c r="AX1" s="409" t="s">
        <v>548</v>
      </c>
      <c r="AZ1" s="1329" t="s">
        <v>580</v>
      </c>
      <c r="BA1" s="1329"/>
      <c r="BC1" s="826" t="s">
        <v>722</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7" t="s">
        <v>284</v>
      </c>
      <c r="O2" s="527" t="s">
        <v>641</v>
      </c>
      <c r="P2" s="661" t="s">
        <v>41</v>
      </c>
      <c r="Q2" s="180" t="s">
        <v>3</v>
      </c>
      <c r="R2" s="183" t="s">
        <v>24</v>
      </c>
      <c r="S2" s="181" t="s">
        <v>26</v>
      </c>
      <c r="T2" s="182" t="s">
        <v>30</v>
      </c>
      <c r="U2" s="178" t="s">
        <v>36</v>
      </c>
      <c r="V2" s="1038">
        <v>1</v>
      </c>
      <c r="W2" s="460"/>
      <c r="X2" s="461" t="s">
        <v>611</v>
      </c>
      <c r="Y2" s="44" t="s">
        <v>636</v>
      </c>
      <c r="Z2" s="160"/>
      <c r="AA2" s="752" t="s">
        <v>715</v>
      </c>
      <c r="AB2" s="754" t="s">
        <v>715</v>
      </c>
      <c r="AC2" s="44" t="s">
        <v>309</v>
      </c>
      <c r="AD2" s="209" t="s">
        <v>309</v>
      </c>
      <c r="AF2" s="45" t="s">
        <v>36</v>
      </c>
      <c r="AH2" s="143" t="s">
        <v>341</v>
      </c>
      <c r="AI2" s="143" t="s">
        <v>341</v>
      </c>
      <c r="AK2" s="143" t="s">
        <v>345</v>
      </c>
      <c r="AM2" s="143" t="s">
        <v>355</v>
      </c>
      <c r="AP2" s="1101" t="s">
        <v>611</v>
      </c>
      <c r="AQ2" s="1034" t="s">
        <v>759</v>
      </c>
      <c r="AS2" s="44" t="s">
        <v>373</v>
      </c>
      <c r="AU2" s="45" t="s">
        <v>376</v>
      </c>
      <c r="AW2" s="410" t="s">
        <v>549</v>
      </c>
      <c r="AX2" s="411" t="s">
        <v>549</v>
      </c>
      <c r="AZ2" s="446" t="s">
        <v>581</v>
      </c>
      <c r="BA2" s="447" t="s">
        <v>582</v>
      </c>
      <c r="BC2" s="803"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7" t="s">
        <v>258</v>
      </c>
      <c r="O3" s="527" t="s">
        <v>642</v>
      </c>
      <c r="P3" s="661" t="s">
        <v>42</v>
      </c>
      <c r="Q3" s="180" t="s">
        <v>300</v>
      </c>
      <c r="R3" s="179" t="s">
        <v>302</v>
      </c>
      <c r="S3" s="181" t="s">
        <v>27</v>
      </c>
      <c r="T3" s="182" t="s">
        <v>31</v>
      </c>
      <c r="U3" s="178" t="s">
        <v>37</v>
      </c>
      <c r="V3" s="1038">
        <v>2</v>
      </c>
      <c r="W3" s="460"/>
      <c r="X3" s="461" t="s">
        <v>768</v>
      </c>
      <c r="Y3" s="44" t="s">
        <v>636</v>
      </c>
      <c r="Z3" s="160"/>
      <c r="AA3" s="752" t="s">
        <v>716</v>
      </c>
      <c r="AB3" s="754" t="s">
        <v>716</v>
      </c>
      <c r="AC3" s="44" t="s">
        <v>310</v>
      </c>
      <c r="AD3" s="209" t="s">
        <v>310</v>
      </c>
      <c r="AF3" s="45" t="s">
        <v>37</v>
      </c>
      <c r="AH3" s="143" t="s">
        <v>364</v>
      </c>
      <c r="AI3" s="143" t="s">
        <v>343</v>
      </c>
      <c r="AK3" s="143" t="s">
        <v>346</v>
      </c>
      <c r="AM3" s="143" t="s">
        <v>356</v>
      </c>
      <c r="AP3" s="1101" t="s">
        <v>769</v>
      </c>
      <c r="AQ3" s="1034" t="s">
        <v>614</v>
      </c>
      <c r="AS3" s="44" t="s">
        <v>374</v>
      </c>
      <c r="AU3" s="45" t="s">
        <v>377</v>
      </c>
      <c r="AW3" s="410" t="s">
        <v>550</v>
      </c>
      <c r="AX3" s="411" t="s">
        <v>550</v>
      </c>
      <c r="AZ3" s="146" t="s">
        <v>652</v>
      </c>
      <c r="BA3" s="179" t="s">
        <v>651</v>
      </c>
      <c r="BC3" s="803" t="s">
        <v>724</v>
      </c>
    </row>
    <row r="4" spans="1:55" ht="101.25">
      <c r="A4" s="6" t="s">
        <v>102</v>
      </c>
      <c r="B4" s="44">
        <v>2002</v>
      </c>
      <c r="C4" s="44">
        <v>2015</v>
      </c>
      <c r="E4" s="143" t="s">
        <v>187</v>
      </c>
      <c r="F4" s="143" t="s">
        <v>227</v>
      </c>
      <c r="H4" s="143" t="s">
        <v>2</v>
      </c>
      <c r="I4" s="143" t="s">
        <v>49</v>
      </c>
      <c r="J4" s="143" t="s">
        <v>282</v>
      </c>
      <c r="K4" s="144" t="s">
        <v>248</v>
      </c>
      <c r="L4" s="144" t="s">
        <v>248</v>
      </c>
      <c r="M4" s="144">
        <v>3</v>
      </c>
      <c r="N4" s="657" t="s">
        <v>285</v>
      </c>
      <c r="O4" s="544" t="s">
        <v>643</v>
      </c>
      <c r="Q4" s="180" t="s">
        <v>23</v>
      </c>
      <c r="R4" s="179" t="s">
        <v>771</v>
      </c>
      <c r="S4" s="181" t="s">
        <v>28</v>
      </c>
      <c r="T4" s="182" t="s">
        <v>32</v>
      </c>
      <c r="U4" s="178" t="s">
        <v>38</v>
      </c>
      <c r="V4" s="1038">
        <v>3</v>
      </c>
      <c r="W4" s="460"/>
      <c r="X4" s="461" t="s">
        <v>759</v>
      </c>
      <c r="Y4" s="752" t="s">
        <v>636</v>
      </c>
      <c r="Z4" s="208"/>
      <c r="AC4" s="44" t="s">
        <v>311</v>
      </c>
      <c r="AD4" s="209" t="s">
        <v>311</v>
      </c>
      <c r="AF4" s="45" t="s">
        <v>38</v>
      </c>
      <c r="AH4" s="45" t="s">
        <v>367</v>
      </c>
      <c r="AK4" s="143" t="s">
        <v>347</v>
      </c>
      <c r="AM4" s="143" t="s">
        <v>357</v>
      </c>
      <c r="AP4" s="1101" t="s">
        <v>768</v>
      </c>
      <c r="AQ4" s="1034" t="s">
        <v>615</v>
      </c>
      <c r="AS4" s="44" t="s">
        <v>344</v>
      </c>
      <c r="AU4" s="45" t="s">
        <v>378</v>
      </c>
      <c r="AW4" s="410" t="s">
        <v>551</v>
      </c>
      <c r="AX4" s="411" t="s">
        <v>551</v>
      </c>
      <c r="AZ4" s="146" t="s">
        <v>662</v>
      </c>
      <c r="BA4" s="179" t="s">
        <v>661</v>
      </c>
      <c r="BC4" s="803" t="s">
        <v>725</v>
      </c>
    </row>
    <row r="5" spans="1:55" ht="33.75">
      <c r="A5" s="6" t="s">
        <v>103</v>
      </c>
      <c r="B5" s="44">
        <v>2003</v>
      </c>
      <c r="C5" s="44">
        <v>2016</v>
      </c>
      <c r="E5" s="143" t="s">
        <v>188</v>
      </c>
      <c r="F5" s="143" t="s">
        <v>228</v>
      </c>
      <c r="I5" s="143" t="s">
        <v>50</v>
      </c>
      <c r="K5" s="144" t="s">
        <v>246</v>
      </c>
      <c r="L5" s="144" t="s">
        <v>246</v>
      </c>
      <c r="M5" s="144">
        <v>4</v>
      </c>
      <c r="N5" s="658" t="s">
        <v>286</v>
      </c>
      <c r="O5" s="544" t="s">
        <v>644</v>
      </c>
      <c r="Q5" s="180" t="s">
        <v>301</v>
      </c>
      <c r="R5" s="179" t="s">
        <v>303</v>
      </c>
      <c r="T5" s="45" t="s">
        <v>33</v>
      </c>
      <c r="U5" s="178" t="s">
        <v>39</v>
      </c>
      <c r="V5" s="1038">
        <v>4</v>
      </c>
      <c r="W5" s="460"/>
      <c r="X5" s="461" t="s">
        <v>612</v>
      </c>
      <c r="Y5" s="752" t="s">
        <v>660</v>
      </c>
      <c r="Z5" s="208">
        <v>1</v>
      </c>
      <c r="AF5" s="45" t="s">
        <v>326</v>
      </c>
      <c r="AH5" s="143" t="s">
        <v>365</v>
      </c>
      <c r="AK5" s="143" t="s">
        <v>348</v>
      </c>
      <c r="AM5" s="143" t="s">
        <v>358</v>
      </c>
      <c r="AP5" s="1101" t="s">
        <v>612</v>
      </c>
      <c r="AQ5" s="1034" t="s">
        <v>618</v>
      </c>
      <c r="AU5" s="45" t="s">
        <v>379</v>
      </c>
      <c r="AW5" s="410" t="s">
        <v>552</v>
      </c>
      <c r="AX5" s="411" t="s">
        <v>552</v>
      </c>
      <c r="AZ5" s="545" t="s">
        <v>663</v>
      </c>
      <c r="BA5" s="569" t="s">
        <v>668</v>
      </c>
      <c r="BC5" s="803" t="s">
        <v>726</v>
      </c>
    </row>
    <row r="6" spans="1:55" ht="45">
      <c r="A6" s="6" t="s">
        <v>104</v>
      </c>
      <c r="B6" s="44">
        <v>2004</v>
      </c>
      <c r="C6" s="44">
        <v>2017</v>
      </c>
      <c r="E6" s="143" t="s">
        <v>189</v>
      </c>
      <c r="F6" s="147"/>
      <c r="G6" s="148" t="s">
        <v>290</v>
      </c>
      <c r="H6" s="148" t="s">
        <v>257</v>
      </c>
      <c r="I6" s="143" t="s">
        <v>67</v>
      </c>
      <c r="J6" s="148" t="s">
        <v>263</v>
      </c>
      <c r="N6" s="658" t="s">
        <v>287</v>
      </c>
      <c r="O6" s="544" t="s">
        <v>645</v>
      </c>
      <c r="R6" s="179" t="s">
        <v>3</v>
      </c>
      <c r="T6" s="45" t="s">
        <v>34</v>
      </c>
      <c r="U6" s="178" t="s">
        <v>326</v>
      </c>
      <c r="V6" s="1038">
        <v>5</v>
      </c>
      <c r="W6" s="460"/>
      <c r="X6" s="752" t="s">
        <v>613</v>
      </c>
      <c r="Y6" s="752" t="s">
        <v>669</v>
      </c>
      <c r="Z6" s="208"/>
      <c r="AA6" s="219"/>
      <c r="AH6" s="143" t="s">
        <v>366</v>
      </c>
      <c r="AK6" s="143" t="s">
        <v>349</v>
      </c>
      <c r="AM6" s="143" t="s">
        <v>359</v>
      </c>
      <c r="AP6" s="1101" t="s">
        <v>613</v>
      </c>
      <c r="AQ6" s="1034" t="s">
        <v>617</v>
      </c>
      <c r="AU6" s="220" t="s">
        <v>380</v>
      </c>
      <c r="AW6" s="410" t="s">
        <v>553</v>
      </c>
      <c r="AX6" s="411" t="s">
        <v>553</v>
      </c>
      <c r="AZ6" s="545" t="s">
        <v>664</v>
      </c>
      <c r="BA6" s="569" t="s">
        <v>673</v>
      </c>
    </row>
    <row r="7" spans="1:55" ht="33.75">
      <c r="A7" s="6" t="s">
        <v>105</v>
      </c>
      <c r="B7" s="44">
        <v>2005</v>
      </c>
      <c r="E7" s="143" t="s">
        <v>190</v>
      </c>
      <c r="F7" s="147"/>
      <c r="G7" s="143" t="s">
        <v>254</v>
      </c>
      <c r="H7" s="143" t="s">
        <v>256</v>
      </c>
      <c r="I7" s="143" t="s">
        <v>68</v>
      </c>
      <c r="J7" s="143" t="s">
        <v>283</v>
      </c>
      <c r="N7" s="659" t="s">
        <v>288</v>
      </c>
      <c r="O7" s="544" t="s">
        <v>646</v>
      </c>
      <c r="U7" s="178" t="s">
        <v>84</v>
      </c>
      <c r="V7" s="1039" t="s">
        <v>68</v>
      </c>
      <c r="W7" s="460"/>
      <c r="X7" s="752" t="s">
        <v>614</v>
      </c>
      <c r="Y7" s="752" t="s">
        <v>660</v>
      </c>
      <c r="Z7" s="208"/>
      <c r="AA7" s="219"/>
      <c r="AH7" s="143" t="s">
        <v>342</v>
      </c>
      <c r="AK7" s="143" t="s">
        <v>350</v>
      </c>
      <c r="AM7" s="143" t="s">
        <v>360</v>
      </c>
      <c r="AP7" s="1101" t="s">
        <v>759</v>
      </c>
      <c r="AQ7" s="1034" t="s">
        <v>616</v>
      </c>
      <c r="AU7" s="220" t="s">
        <v>381</v>
      </c>
      <c r="AW7" s="410" t="s">
        <v>554</v>
      </c>
      <c r="AX7" s="411" t="s">
        <v>554</v>
      </c>
      <c r="AZ7" s="545" t="s">
        <v>681</v>
      </c>
      <c r="BA7" s="569" t="s">
        <v>682</v>
      </c>
    </row>
    <row r="8" spans="1:55" ht="33.75">
      <c r="A8" s="6" t="s">
        <v>106</v>
      </c>
      <c r="B8" s="44">
        <v>2006</v>
      </c>
      <c r="E8" s="143" t="s">
        <v>191</v>
      </c>
      <c r="F8" s="147"/>
      <c r="G8" s="143" t="s">
        <v>255</v>
      </c>
      <c r="H8" s="143" t="s">
        <v>262</v>
      </c>
      <c r="I8" s="143" t="s">
        <v>182</v>
      </c>
      <c r="J8" s="143" t="s">
        <v>279</v>
      </c>
      <c r="N8" s="660" t="s">
        <v>289</v>
      </c>
      <c r="O8" s="544" t="s">
        <v>647</v>
      </c>
      <c r="V8" s="1039" t="s">
        <v>182</v>
      </c>
      <c r="W8" s="460"/>
      <c r="X8" s="752" t="s">
        <v>615</v>
      </c>
      <c r="Y8" s="752" t="s">
        <v>660</v>
      </c>
      <c r="Z8" s="208"/>
      <c r="AA8" s="219"/>
      <c r="AK8" s="143" t="s">
        <v>351</v>
      </c>
      <c r="AP8" s="1101" t="s">
        <v>614</v>
      </c>
      <c r="AQ8" s="1034" t="s">
        <v>768</v>
      </c>
      <c r="AU8" s="220" t="s">
        <v>382</v>
      </c>
      <c r="AW8" s="410" t="s">
        <v>555</v>
      </c>
      <c r="AX8" s="411" t="s">
        <v>555</v>
      </c>
      <c r="AZ8" s="146" t="s">
        <v>689</v>
      </c>
      <c r="BA8" s="179" t="s">
        <v>688</v>
      </c>
    </row>
    <row r="9" spans="1:55" ht="56.25">
      <c r="A9" s="6" t="s">
        <v>107</v>
      </c>
      <c r="B9" s="44">
        <v>2007</v>
      </c>
      <c r="E9" s="143" t="s">
        <v>192</v>
      </c>
      <c r="F9" s="147"/>
      <c r="G9" s="143" t="s">
        <v>262</v>
      </c>
      <c r="I9" s="143" t="s">
        <v>183</v>
      </c>
      <c r="O9" s="544" t="s">
        <v>648</v>
      </c>
      <c r="V9" s="1039" t="s">
        <v>183</v>
      </c>
      <c r="W9" s="460"/>
      <c r="X9" s="752" t="s">
        <v>616</v>
      </c>
      <c r="Y9" s="752" t="s">
        <v>636</v>
      </c>
      <c r="Z9" s="208">
        <v>1</v>
      </c>
      <c r="AA9" s="219"/>
      <c r="AK9" s="143" t="s">
        <v>352</v>
      </c>
      <c r="AP9" s="1101" t="s">
        <v>615</v>
      </c>
      <c r="AQ9" s="1034" t="s">
        <v>612</v>
      </c>
      <c r="AW9" s="410" t="s">
        <v>556</v>
      </c>
      <c r="AX9" s="411" t="s">
        <v>556</v>
      </c>
      <c r="AZ9" s="146" t="s">
        <v>766</v>
      </c>
      <c r="BA9" s="179" t="s">
        <v>601</v>
      </c>
    </row>
    <row r="10" spans="1:55" ht="112.5">
      <c r="A10" s="6" t="s">
        <v>108</v>
      </c>
      <c r="B10" s="44">
        <v>2008</v>
      </c>
      <c r="E10" s="143" t="s">
        <v>193</v>
      </c>
      <c r="F10" s="147"/>
      <c r="I10" s="143" t="s">
        <v>207</v>
      </c>
      <c r="O10" s="544" t="s">
        <v>649</v>
      </c>
      <c r="V10" s="1040" t="s">
        <v>207</v>
      </c>
      <c r="W10" s="1037"/>
      <c r="X10" s="1035" t="s">
        <v>617</v>
      </c>
      <c r="Y10" s="1036" t="s">
        <v>683</v>
      </c>
      <c r="Z10" s="208"/>
      <c r="AP10" s="1101" t="s">
        <v>618</v>
      </c>
      <c r="AQ10" s="1034" t="s">
        <v>611</v>
      </c>
      <c r="AW10" s="410" t="s">
        <v>557</v>
      </c>
      <c r="AX10" s="411" t="s">
        <v>557</v>
      </c>
    </row>
    <row r="11" spans="1:55" ht="22.5">
      <c r="A11" s="6" t="s">
        <v>109</v>
      </c>
      <c r="B11" s="44">
        <v>2009</v>
      </c>
      <c r="E11" s="143" t="s">
        <v>194</v>
      </c>
      <c r="F11" s="147"/>
      <c r="I11" s="143" t="s">
        <v>208</v>
      </c>
      <c r="O11" s="527" t="s">
        <v>650</v>
      </c>
      <c r="V11" s="1039" t="s">
        <v>208</v>
      </c>
      <c r="W11" s="462"/>
      <c r="X11" s="461" t="s">
        <v>618</v>
      </c>
      <c r="Y11" s="752" t="s">
        <v>671</v>
      </c>
      <c r="Z11" s="208"/>
      <c r="AP11" s="1101" t="s">
        <v>617</v>
      </c>
      <c r="AQ11" s="741"/>
      <c r="AW11" s="410" t="s">
        <v>558</v>
      </c>
      <c r="AX11" s="411" t="s">
        <v>558</v>
      </c>
    </row>
    <row r="12" spans="1:55" ht="33.75">
      <c r="A12" s="6" t="s">
        <v>64</v>
      </c>
      <c r="B12" s="44">
        <v>2010</v>
      </c>
      <c r="E12" s="143" t="s">
        <v>195</v>
      </c>
      <c r="F12" s="147"/>
      <c r="G12" s="148" t="s">
        <v>291</v>
      </c>
      <c r="H12" s="148" t="s">
        <v>259</v>
      </c>
      <c r="I12" s="143" t="s">
        <v>209</v>
      </c>
      <c r="O12" s="527" t="s">
        <v>3</v>
      </c>
      <c r="V12" s="1039" t="s">
        <v>209</v>
      </c>
      <c r="W12" s="545"/>
      <c r="X12" s="461" t="s">
        <v>762</v>
      </c>
      <c r="Y12" s="752" t="s">
        <v>636</v>
      </c>
      <c r="AP12" s="1101" t="s">
        <v>616</v>
      </c>
      <c r="AW12" s="410" t="s">
        <v>208</v>
      </c>
      <c r="AX12" s="411" t="s">
        <v>208</v>
      </c>
    </row>
    <row r="13" spans="1:55" ht="22.5">
      <c r="A13" s="6" t="s">
        <v>110</v>
      </c>
      <c r="B13" s="44">
        <v>2011</v>
      </c>
      <c r="E13" s="143" t="s">
        <v>196</v>
      </c>
      <c r="F13" s="147"/>
      <c r="G13" s="143" t="s">
        <v>260</v>
      </c>
      <c r="H13" s="143" t="s">
        <v>261</v>
      </c>
      <c r="I13" s="143" t="s">
        <v>210</v>
      </c>
      <c r="V13" s="1039" t="s">
        <v>210</v>
      </c>
      <c r="W13" s="545"/>
      <c r="X13" s="545"/>
      <c r="Y13" s="545"/>
      <c r="AW13" s="410" t="s">
        <v>209</v>
      </c>
      <c r="AX13" s="411" t="s">
        <v>209</v>
      </c>
    </row>
    <row r="14" spans="1:55" ht="45">
      <c r="A14" s="6" t="s">
        <v>65</v>
      </c>
      <c r="B14" s="44">
        <v>2012</v>
      </c>
      <c r="G14" s="143" t="s">
        <v>262</v>
      </c>
      <c r="H14" s="143" t="s">
        <v>262</v>
      </c>
      <c r="I14" s="143" t="s">
        <v>211</v>
      </c>
      <c r="N14" s="99" t="s">
        <v>315</v>
      </c>
      <c r="V14" s="1038">
        <v>13</v>
      </c>
      <c r="W14" s="460"/>
      <c r="X14" s="461" t="s">
        <v>769</v>
      </c>
      <c r="Y14" s="752" t="s">
        <v>636</v>
      </c>
      <c r="AW14" s="410" t="s">
        <v>210</v>
      </c>
      <c r="AX14" s="411" t="s">
        <v>210</v>
      </c>
    </row>
    <row r="15" spans="1:55" ht="63.75">
      <c r="A15" s="6" t="s">
        <v>440</v>
      </c>
      <c r="B15" s="44">
        <v>2013</v>
      </c>
      <c r="I15" s="143" t="s">
        <v>212</v>
      </c>
      <c r="N15" s="177" t="s">
        <v>323</v>
      </c>
      <c r="V15" s="528"/>
      <c r="W15" s="528"/>
      <c r="X15" s="218"/>
      <c r="Y15" s="528"/>
      <c r="AW15" s="410" t="s">
        <v>211</v>
      </c>
      <c r="AX15" s="411" t="s">
        <v>211</v>
      </c>
    </row>
    <row r="16" spans="1:55" ht="21" customHeight="1">
      <c r="A16" s="6" t="s">
        <v>111</v>
      </c>
      <c r="B16" s="44">
        <v>2014</v>
      </c>
      <c r="I16" s="143" t="s">
        <v>213</v>
      </c>
      <c r="N16" s="177" t="s">
        <v>322</v>
      </c>
      <c r="AW16" s="410" t="s">
        <v>212</v>
      </c>
      <c r="AX16" s="411" t="s">
        <v>212</v>
      </c>
    </row>
    <row r="17" spans="1:50" ht="21" customHeight="1">
      <c r="A17" s="6" t="s">
        <v>112</v>
      </c>
      <c r="B17" s="44">
        <v>2015</v>
      </c>
      <c r="I17" s="143" t="s">
        <v>214</v>
      </c>
      <c r="N17" s="177" t="s">
        <v>321</v>
      </c>
      <c r="X17" s="218"/>
      <c r="AW17" s="410" t="s">
        <v>213</v>
      </c>
      <c r="AX17" s="411" t="s">
        <v>213</v>
      </c>
    </row>
    <row r="18" spans="1:50" ht="21" customHeight="1">
      <c r="A18" s="6" t="s">
        <v>113</v>
      </c>
      <c r="B18" s="44">
        <v>2016</v>
      </c>
      <c r="I18" s="143" t="s">
        <v>215</v>
      </c>
      <c r="N18" s="177" t="s">
        <v>320</v>
      </c>
      <c r="X18" s="218"/>
      <c r="AW18" s="410" t="s">
        <v>214</v>
      </c>
      <c r="AX18" s="411" t="s">
        <v>214</v>
      </c>
    </row>
    <row r="19" spans="1:50" ht="21" customHeight="1">
      <c r="A19" s="6" t="s">
        <v>114</v>
      </c>
      <c r="B19" s="44">
        <v>2017</v>
      </c>
      <c r="I19" s="143" t="s">
        <v>216</v>
      </c>
      <c r="N19" s="177" t="s">
        <v>319</v>
      </c>
      <c r="X19" s="218"/>
      <c r="AW19" s="410" t="s">
        <v>215</v>
      </c>
      <c r="AX19" s="411" t="s">
        <v>215</v>
      </c>
    </row>
    <row r="20" spans="1:50" ht="21" customHeight="1">
      <c r="A20" s="6" t="s">
        <v>115</v>
      </c>
      <c r="B20" s="44">
        <v>2018</v>
      </c>
      <c r="I20" s="143" t="s">
        <v>217</v>
      </c>
      <c r="N20" s="177" t="s">
        <v>318</v>
      </c>
      <c r="AW20" s="410" t="s">
        <v>216</v>
      </c>
      <c r="AX20" s="411" t="s">
        <v>216</v>
      </c>
    </row>
    <row r="21" spans="1:50" ht="21" customHeight="1">
      <c r="A21" s="6" t="s">
        <v>116</v>
      </c>
      <c r="B21" s="44">
        <v>2019</v>
      </c>
      <c r="I21" s="143" t="s">
        <v>218</v>
      </c>
      <c r="N21" s="177" t="s">
        <v>317</v>
      </c>
      <c r="AW21" s="410" t="s">
        <v>217</v>
      </c>
      <c r="AX21" s="411" t="s">
        <v>217</v>
      </c>
    </row>
    <row r="22" spans="1:50" ht="21" customHeight="1">
      <c r="A22" s="6" t="s">
        <v>117</v>
      </c>
      <c r="B22" s="44">
        <v>2020</v>
      </c>
      <c r="N22" s="177" t="s">
        <v>316</v>
      </c>
      <c r="AW22" s="410" t="s">
        <v>218</v>
      </c>
      <c r="AX22" s="411" t="s">
        <v>218</v>
      </c>
    </row>
    <row r="23" spans="1:50" ht="21" customHeight="1">
      <c r="A23" s="6" t="s">
        <v>118</v>
      </c>
      <c r="B23" s="44">
        <v>2021</v>
      </c>
      <c r="AW23" s="410" t="s">
        <v>559</v>
      </c>
      <c r="AX23" s="411" t="s">
        <v>559</v>
      </c>
    </row>
    <row r="24" spans="1:50" ht="21" customHeight="1">
      <c r="A24" s="6" t="s">
        <v>119</v>
      </c>
      <c r="B24" s="44">
        <v>2022</v>
      </c>
      <c r="AW24" s="410" t="s">
        <v>560</v>
      </c>
      <c r="AX24" s="411" t="s">
        <v>560</v>
      </c>
    </row>
    <row r="25" spans="1:50">
      <c r="A25" s="6" t="s">
        <v>120</v>
      </c>
      <c r="B25" s="44">
        <v>2023</v>
      </c>
      <c r="AW25" s="410" t="s">
        <v>561</v>
      </c>
      <c r="AX25" s="411" t="s">
        <v>561</v>
      </c>
    </row>
    <row r="26" spans="1:50">
      <c r="A26" s="6" t="s">
        <v>121</v>
      </c>
      <c r="B26" s="44">
        <v>2024</v>
      </c>
      <c r="AX26" s="411" t="s">
        <v>562</v>
      </c>
    </row>
    <row r="27" spans="1:50">
      <c r="A27" s="6" t="s">
        <v>122</v>
      </c>
      <c r="B27" s="44">
        <v>2025</v>
      </c>
      <c r="AX27" s="411" t="s">
        <v>563</v>
      </c>
    </row>
    <row r="28" spans="1:50">
      <c r="A28" s="6" t="s">
        <v>123</v>
      </c>
      <c r="D28" s="270"/>
      <c r="E28" s="271"/>
      <c r="F28" s="271"/>
      <c r="H28" s="272" t="s">
        <v>407</v>
      </c>
      <c r="AX28" s="411" t="s">
        <v>564</v>
      </c>
    </row>
    <row r="29" spans="1:50">
      <c r="A29" s="6" t="s">
        <v>124</v>
      </c>
      <c r="D29" s="273" t="s">
        <v>408</v>
      </c>
      <c r="E29" s="274" t="str">
        <f>IF(periodStart = "","", periodStart)</f>
        <v>01.01.2020</v>
      </c>
      <c r="F29" s="274" t="str">
        <f>IF(periodEnd = "","", periodEnd)</f>
        <v>31.12.2020</v>
      </c>
      <c r="H29" s="275" t="s">
        <v>1893</v>
      </c>
      <c r="AX29" s="411" t="s">
        <v>565</v>
      </c>
    </row>
    <row r="30" spans="1:50">
      <c r="A30" s="6" t="s">
        <v>125</v>
      </c>
      <c r="D30" s="276"/>
      <c r="E30" s="277"/>
      <c r="F30" s="277"/>
      <c r="AX30" s="411" t="s">
        <v>566</v>
      </c>
    </row>
    <row r="31" spans="1:50" ht="12.75">
      <c r="A31" s="6" t="s">
        <v>126</v>
      </c>
      <c r="D31" s="270"/>
      <c r="E31" s="271"/>
      <c r="F31" s="271"/>
      <c r="H31" s="278"/>
      <c r="AX31" s="411" t="s">
        <v>567</v>
      </c>
    </row>
    <row r="32" spans="1:50">
      <c r="A32" s="6" t="s">
        <v>127</v>
      </c>
      <c r="D32" s="273" t="s">
        <v>409</v>
      </c>
      <c r="E32" s="279"/>
      <c r="F32" s="279"/>
      <c r="H32" s="280" t="s">
        <v>410</v>
      </c>
      <c r="O32" s="528" t="s">
        <v>641</v>
      </c>
      <c r="AX32" s="411" t="s">
        <v>568</v>
      </c>
    </row>
    <row r="33" spans="1:50">
      <c r="A33" s="6" t="s">
        <v>128</v>
      </c>
      <c r="O33" s="528" t="s">
        <v>642</v>
      </c>
      <c r="AX33" s="411" t="s">
        <v>569</v>
      </c>
    </row>
    <row r="34" spans="1:50">
      <c r="A34" s="6" t="s">
        <v>129</v>
      </c>
      <c r="O34" s="528" t="s">
        <v>643</v>
      </c>
      <c r="AX34" s="411" t="s">
        <v>570</v>
      </c>
    </row>
    <row r="35" spans="1:50">
      <c r="A35" s="6" t="s">
        <v>130</v>
      </c>
      <c r="O35" s="528" t="s">
        <v>644</v>
      </c>
      <c r="X35" s="528"/>
      <c r="Y35" s="528"/>
      <c r="AX35" s="411" t="s">
        <v>571</v>
      </c>
    </row>
    <row r="36" spans="1:50">
      <c r="A36" s="6" t="s">
        <v>94</v>
      </c>
      <c r="O36" s="528" t="s">
        <v>645</v>
      </c>
      <c r="AX36" s="411" t="s">
        <v>572</v>
      </c>
    </row>
    <row r="37" spans="1:50">
      <c r="A37" s="6" t="s">
        <v>95</v>
      </c>
      <c r="O37" s="528" t="s">
        <v>646</v>
      </c>
      <c r="AX37" s="411" t="s">
        <v>573</v>
      </c>
    </row>
    <row r="38" spans="1:50">
      <c r="A38" s="6" t="s">
        <v>96</v>
      </c>
      <c r="O38" s="528" t="s">
        <v>647</v>
      </c>
      <c r="AX38" s="411" t="s">
        <v>574</v>
      </c>
    </row>
    <row r="39" spans="1:50">
      <c r="A39" s="6" t="s">
        <v>97</v>
      </c>
      <c r="O39" s="528" t="s">
        <v>648</v>
      </c>
      <c r="AX39" s="411" t="s">
        <v>522</v>
      </c>
    </row>
    <row r="40" spans="1:50">
      <c r="A40" s="6" t="s">
        <v>98</v>
      </c>
      <c r="O40" s="528" t="s">
        <v>649</v>
      </c>
      <c r="AX40" s="411" t="s">
        <v>523</v>
      </c>
    </row>
    <row r="41" spans="1:50">
      <c r="A41" s="6" t="s">
        <v>99</v>
      </c>
      <c r="O41" s="528" t="s">
        <v>650</v>
      </c>
      <c r="AX41" s="411" t="s">
        <v>524</v>
      </c>
    </row>
    <row r="42" spans="1:50">
      <c r="A42" s="6" t="s">
        <v>131</v>
      </c>
      <c r="AX42" s="411" t="s">
        <v>525</v>
      </c>
    </row>
    <row r="43" spans="1:50">
      <c r="A43" s="6" t="s">
        <v>132</v>
      </c>
      <c r="AX43" s="411" t="s">
        <v>526</v>
      </c>
    </row>
    <row r="44" spans="1:50">
      <c r="A44" s="6" t="s">
        <v>133</v>
      </c>
      <c r="AX44" s="411" t="s">
        <v>527</v>
      </c>
    </row>
    <row r="45" spans="1:50">
      <c r="A45" s="6" t="s">
        <v>134</v>
      </c>
      <c r="AX45" s="411" t="s">
        <v>528</v>
      </c>
    </row>
    <row r="46" spans="1:50">
      <c r="A46" s="6" t="s">
        <v>135</v>
      </c>
      <c r="AX46" s="411" t="s">
        <v>529</v>
      </c>
    </row>
    <row r="47" spans="1:50">
      <c r="A47" s="6" t="s">
        <v>156</v>
      </c>
      <c r="AX47" s="411" t="s">
        <v>530</v>
      </c>
    </row>
    <row r="48" spans="1:50">
      <c r="A48" s="6" t="s">
        <v>157</v>
      </c>
      <c r="AX48" s="411" t="s">
        <v>531</v>
      </c>
    </row>
    <row r="49" spans="1:50">
      <c r="A49" s="6" t="s">
        <v>158</v>
      </c>
      <c r="AX49" s="411" t="s">
        <v>532</v>
      </c>
    </row>
    <row r="50" spans="1:50">
      <c r="A50" s="6" t="s">
        <v>136</v>
      </c>
      <c r="AX50" s="411" t="s">
        <v>533</v>
      </c>
    </row>
    <row r="51" spans="1:50">
      <c r="A51" s="6" t="s">
        <v>137</v>
      </c>
      <c r="AX51" s="411" t="s">
        <v>534</v>
      </c>
    </row>
    <row r="52" spans="1:50">
      <c r="A52" s="6" t="s">
        <v>138</v>
      </c>
      <c r="AX52" s="411" t="s">
        <v>535</v>
      </c>
    </row>
    <row r="53" spans="1:50">
      <c r="A53" s="6" t="s">
        <v>139</v>
      </c>
      <c r="X53" s="481"/>
      <c r="AX53" s="411" t="s">
        <v>536</v>
      </c>
    </row>
    <row r="54" spans="1:50">
      <c r="A54" s="6" t="s">
        <v>140</v>
      </c>
      <c r="X54" s="481"/>
      <c r="AX54" s="411" t="s">
        <v>537</v>
      </c>
    </row>
    <row r="55" spans="1:50">
      <c r="A55" s="6" t="s">
        <v>141</v>
      </c>
      <c r="X55" s="481"/>
      <c r="AX55" s="411" t="s">
        <v>538</v>
      </c>
    </row>
    <row r="56" spans="1:50">
      <c r="A56" s="6" t="s">
        <v>142</v>
      </c>
      <c r="X56" s="481"/>
      <c r="AX56" s="411" t="s">
        <v>539</v>
      </c>
    </row>
    <row r="57" spans="1:50">
      <c r="A57" s="6" t="s">
        <v>387</v>
      </c>
      <c r="X57" s="481"/>
      <c r="AX57" s="411" t="s">
        <v>540</v>
      </c>
    </row>
    <row r="58" spans="1:50">
      <c r="A58" s="6" t="s">
        <v>143</v>
      </c>
      <c r="X58" s="481"/>
      <c r="AX58" s="411" t="s">
        <v>541</v>
      </c>
    </row>
    <row r="59" spans="1:50">
      <c r="A59" s="6" t="s">
        <v>144</v>
      </c>
      <c r="X59" s="481"/>
      <c r="AX59" s="411" t="s">
        <v>542</v>
      </c>
    </row>
    <row r="60" spans="1:50">
      <c r="A60" s="6" t="s">
        <v>145</v>
      </c>
      <c r="X60" s="481"/>
      <c r="AX60" s="411" t="s">
        <v>543</v>
      </c>
    </row>
    <row r="61" spans="1:50">
      <c r="A61" s="6" t="s">
        <v>146</v>
      </c>
      <c r="X61" s="481"/>
      <c r="AX61" s="411" t="s">
        <v>544</v>
      </c>
    </row>
    <row r="62" spans="1:50">
      <c r="A62" s="6" t="s">
        <v>89</v>
      </c>
      <c r="X62" s="481"/>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77"/>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0</v>
      </c>
    </row>
    <row r="65" spans="1:1">
      <c r="A65" s="1033">
        <f>IF('Форма 4.2.3 | Т-гор.вода'!$M$24="",1,0)</f>
        <v>0</v>
      </c>
    </row>
    <row r="66" spans="1:1">
      <c r="A66" s="1033">
        <f>IF('Форма 4.2.3 | Т-гор.вода'!$W$24="",1,0)</f>
        <v>0</v>
      </c>
    </row>
    <row r="67" spans="1:1">
      <c r="A67" s="1033">
        <f>IF('Форма 4.2.3 | Т-гор.вода'!$Y$24="",1,0)</f>
        <v>0</v>
      </c>
    </row>
    <row r="68" spans="1:1">
      <c r="A68" s="1033">
        <f>IF('Форма 4.2.3 | Т-гор.вода'!$X$24="",1,0)</f>
        <v>0</v>
      </c>
    </row>
    <row r="69" spans="1:1">
      <c r="A69" s="1033">
        <f>IF('Форма 4.2.3 | Т-гор.вода'!$Z$24="",1,0)</f>
        <v>0</v>
      </c>
    </row>
    <row r="70" spans="1:1">
      <c r="A70" s="1033">
        <f>IF('Форма 4.2.4 | Т-подкл'!$AB$23="",1,0)</f>
        <v>1</v>
      </c>
    </row>
    <row r="71" spans="1:1">
      <c r="A71" s="1033">
        <f>IF('Форма 4.2.4 | Т-подкл'!$AD$23="",1,0)</f>
        <v>1</v>
      </c>
    </row>
    <row r="72" spans="1:1">
      <c r="A72" s="1033">
        <f>IF('Форма 4.2.4 | Т-подкл'!$N$23="",1,0)</f>
        <v>0</v>
      </c>
    </row>
    <row r="73" spans="1:1">
      <c r="A73" s="1033">
        <f>IF('Форма 4.2.4 | Т-подкл'!$R$23="",1,0)</f>
        <v>0</v>
      </c>
    </row>
    <row r="74" spans="1:1">
      <c r="A74" s="1033">
        <f>IF('Форма 4.2.4 | Т-подкл'!$V$23="",1,0)</f>
        <v>0</v>
      </c>
    </row>
    <row r="75" spans="1:1">
      <c r="A75" s="1033">
        <f>IF('Форма 4.2.4 | Т-подкл'!$AC$23="",1,0)</f>
        <v>0</v>
      </c>
    </row>
    <row r="76" spans="1:1">
      <c r="A76" s="1033">
        <f>IF('Форма 4.2.4 | Т-подкл'!$AE$23="",1,0)</f>
        <v>0</v>
      </c>
    </row>
    <row r="77" spans="1:1">
      <c r="A77" s="1033">
        <f>IF('Форма 4.2.5 | Т-подкл(инд)'!$M$23="",1,0)</f>
        <v>1</v>
      </c>
    </row>
    <row r="78" spans="1:1">
      <c r="A78" s="1033">
        <f>IF('Форма 4.2.5 | Т-подкл(инд)'!$P$23="",1,0)</f>
        <v>1</v>
      </c>
    </row>
    <row r="79" spans="1:1">
      <c r="A79" s="1033">
        <f>IF('Форма 4.2.5 | Т-подкл(инд)'!$Q$23="",1,0)</f>
        <v>1</v>
      </c>
    </row>
    <row r="80" spans="1:1">
      <c r="A80" s="1033">
        <f>IF('Форма 4.2.5 | Т-подкл(инд)'!$R$23="",1,0)</f>
        <v>1</v>
      </c>
    </row>
    <row r="81" spans="1:1">
      <c r="A81" s="1033">
        <f>IF('Форма 4.2.5 | Т-подкл(инд)'!$S$23="",1,0)</f>
        <v>1</v>
      </c>
    </row>
    <row r="82" spans="1:1">
      <c r="A82" s="1033">
        <f>IF('Форма 4.2.5 | Т-подкл(инд)'!$T$23="",1,0)</f>
        <v>0</v>
      </c>
    </row>
    <row r="83" spans="1:1">
      <c r="A83" s="1033">
        <f>IF('Форма 4.2.5 | Т-подкл(инд)'!$V$23="",1,0)</f>
        <v>0</v>
      </c>
    </row>
    <row r="84" spans="1:1">
      <c r="A84" s="1033">
        <f>IF('Форма 4.7'!$E$12="",1,0)</f>
        <v>0</v>
      </c>
    </row>
    <row r="85" spans="1:1">
      <c r="A85" s="1033">
        <f>IF('Форма 4.7'!$F$12="",1,0)</f>
        <v>0</v>
      </c>
    </row>
    <row r="86" spans="1:1">
      <c r="A86" s="1033">
        <f>IF('Форма 4.8'!$G$11="",1,0)</f>
        <v>0</v>
      </c>
    </row>
    <row r="87" spans="1:1">
      <c r="A87" s="1033">
        <f>IF('Форма 4.8'!$G$12="",1,0)</f>
        <v>0</v>
      </c>
    </row>
    <row r="88" spans="1:1">
      <c r="A88" s="1033">
        <f>IF('Форма 4.8'!$H$12="",1,0)</f>
        <v>0</v>
      </c>
    </row>
    <row r="89" spans="1:1">
      <c r="A89" s="1033">
        <f>IF('Форма 4.8'!$H$13="",1,0)</f>
        <v>0</v>
      </c>
    </row>
    <row r="90" spans="1:1">
      <c r="A90" s="1033">
        <f>IF('Форма 4.8'!$E$15="",1,0)</f>
        <v>0</v>
      </c>
    </row>
    <row r="91" spans="1:1">
      <c r="A91" s="1033">
        <f>IF('Форма 4.8'!$H$15="",1,0)</f>
        <v>0</v>
      </c>
    </row>
    <row r="92" spans="1:1">
      <c r="A92" s="1033">
        <f>IF('Форма 4.8'!$G$18="",1,0)</f>
        <v>0</v>
      </c>
    </row>
    <row r="93" spans="1:1">
      <c r="A93" s="1033">
        <f>IF('Форма 4.8'!$G$22="",1,0)</f>
        <v>0</v>
      </c>
    </row>
    <row r="94" spans="1:1">
      <c r="A94" s="1033">
        <f>IF('Форма 4.8'!$G$25="",1,0)</f>
        <v>0</v>
      </c>
    </row>
    <row r="95" spans="1:1">
      <c r="A95" s="1033">
        <f>IF('Форма 4.8'!$E$32="",1,0)</f>
        <v>0</v>
      </c>
    </row>
    <row r="96" spans="1:1">
      <c r="A96" s="1033">
        <f>IF('Форма 4.8'!$H$32="",1,0)</f>
        <v>0</v>
      </c>
    </row>
    <row r="97" spans="1:1">
      <c r="A97" s="1033">
        <f>IF('Форма 4.8'!$G$28="",1,0)</f>
        <v>0</v>
      </c>
    </row>
    <row r="98" spans="1:1">
      <c r="A98" s="1033">
        <f>IF('Форма 1.0.2'!$E$12="",1,0)</f>
        <v>1</v>
      </c>
    </row>
    <row r="99" spans="1:1">
      <c r="A99" s="1033">
        <f>IF('Форма 1.0.2'!$F$12="",1,0)</f>
        <v>1</v>
      </c>
    </row>
    <row r="100" spans="1:1">
      <c r="A100" s="1033">
        <f>IF('Форма 1.0.2'!$G$12="",1,0)</f>
        <v>1</v>
      </c>
    </row>
    <row r="101" spans="1:1">
      <c r="A101" s="1033">
        <f>IF('Форма 1.0.2'!$H$12="",1,0)</f>
        <v>1</v>
      </c>
    </row>
    <row r="102" spans="1:1">
      <c r="A102" s="1033">
        <f>IF('Форма 1.0.2'!$I$12="",1,0)</f>
        <v>1</v>
      </c>
    </row>
    <row r="103" spans="1:1">
      <c r="A103" s="1033">
        <f>IF('Форма 1.0.2'!$J$12="",1,0)</f>
        <v>1</v>
      </c>
    </row>
    <row r="104" spans="1:1">
      <c r="A104" s="1033">
        <f>IF('Сведения об изменении'!$E$12="",1,0)</f>
        <v>1</v>
      </c>
    </row>
    <row r="105" spans="1:1">
      <c r="A105" s="1089">
        <f>IF('Форма 4.2.4 | Т-подкл'!$AA$23="",1,0)</f>
        <v>1</v>
      </c>
    </row>
    <row r="106" spans="1:1">
      <c r="A106" s="1089">
        <f>IF('Форма 4.2.4 | Т-подкл'!$Z$23="",1,0)</f>
        <v>1</v>
      </c>
    </row>
    <row r="107" spans="1:1">
      <c r="A107" s="1098">
        <f>IF('Форма 4.7'!$F$27="",1,0)</f>
        <v>0</v>
      </c>
    </row>
    <row r="108" spans="1:1">
      <c r="A108" s="1098">
        <f>IF('Форма 4.7'!$E$27="",1,0)</f>
        <v>0</v>
      </c>
    </row>
    <row r="109" spans="1:1">
      <c r="A109" s="1101">
        <f>IF(Территории!$E$12="",1,0)</f>
        <v>0</v>
      </c>
    </row>
    <row r="110" spans="1:1">
      <c r="A110" s="1101">
        <f>IF('Перечень тарифов'!$E$21="",1,0)</f>
        <v>0</v>
      </c>
    </row>
    <row r="111" spans="1:1">
      <c r="A111" s="1101">
        <f>IF('Перечень тарифов'!$F$21="",1,0)</f>
        <v>0</v>
      </c>
    </row>
    <row r="112" spans="1:1">
      <c r="A112" s="1101">
        <f>IF('Перечень тарифов'!$G$21="",1,0)</f>
        <v>0</v>
      </c>
    </row>
    <row r="113" spans="1:1">
      <c r="A113" s="1101">
        <f>IF('Перечень тарифов'!$K$21="",1,0)</f>
        <v>0</v>
      </c>
    </row>
    <row r="114" spans="1:1">
      <c r="A114" s="1101">
        <f>IF('Перечень тарифов'!$O$21="",1,0)</f>
        <v>0</v>
      </c>
    </row>
    <row r="115" spans="1:1">
      <c r="A115" s="1101">
        <f>IF('Перечень тарифов'!$S$21="",1,0)</f>
        <v>0</v>
      </c>
    </row>
    <row r="116" spans="1:1">
      <c r="A116" s="1101">
        <f>IF('Перечень тарифов'!$N$21="",1,0)</f>
        <v>0</v>
      </c>
    </row>
    <row r="117" spans="1:1">
      <c r="A117" s="1101">
        <f>IF('Перечень тарифов'!$E$26="",1,0)</f>
        <v>0</v>
      </c>
    </row>
    <row r="118" spans="1:1">
      <c r="A118" s="1101">
        <f>IF('Перечень тарифов'!$F$26="",1,0)</f>
        <v>0</v>
      </c>
    </row>
    <row r="119" spans="1:1">
      <c r="A119" s="1101">
        <f>IF('Перечень тарифов'!$G$26="",1,0)</f>
        <v>0</v>
      </c>
    </row>
    <row r="120" spans="1:1">
      <c r="A120" s="1101">
        <f>IF('Перечень тарифов'!$K$26="",1,0)</f>
        <v>0</v>
      </c>
    </row>
    <row r="121" spans="1:1">
      <c r="A121" s="1101">
        <f>IF('Перечень тарифов'!$O$26="",1,0)</f>
        <v>0</v>
      </c>
    </row>
    <row r="122" spans="1:1">
      <c r="A122" s="1101">
        <f>IF('Перечень тарифов'!$S$26="",1,0)</f>
        <v>0</v>
      </c>
    </row>
    <row r="123" spans="1:1">
      <c r="A123" s="1101">
        <f>IF('Перечень тарифов'!$G$12="",1,0)</f>
        <v>0</v>
      </c>
    </row>
    <row r="124" spans="1:1">
      <c r="A124" s="1101">
        <f>IF('Перечень тарифов'!$G$11="",1,0)</f>
        <v>0</v>
      </c>
    </row>
    <row r="125" spans="1:1">
      <c r="A125" s="1101">
        <f>IF('Перечень тарифов'!$N$26="",1,0)</f>
        <v>0</v>
      </c>
    </row>
    <row r="126" spans="1:1">
      <c r="A126" s="1101">
        <f>IF('Перечень тарифов'!$R$26="",1,0)</f>
        <v>0</v>
      </c>
    </row>
    <row r="127" spans="1:1">
      <c r="A127" s="1101">
        <f>IF('Перечень тарифов'!$R$28="",1,0)</f>
        <v>0</v>
      </c>
    </row>
    <row r="128" spans="1:1">
      <c r="A128" s="1101">
        <f>IF('Перечень тарифов'!$S$28="",1,0)</f>
        <v>0</v>
      </c>
    </row>
    <row r="129" spans="1:1">
      <c r="A129" s="1101">
        <f>IF('Перечень тарифов'!$R$30="",1,0)</f>
        <v>0</v>
      </c>
    </row>
    <row r="130" spans="1:1">
      <c r="A130" s="1101">
        <f>IF('Перечень тарифов'!$S$30="",1,0)</f>
        <v>0</v>
      </c>
    </row>
    <row r="131" spans="1:1">
      <c r="A131" s="1101">
        <f>IF('Перечень тарифов'!$R$32="",1,0)</f>
        <v>0</v>
      </c>
    </row>
    <row r="132" spans="1:1">
      <c r="A132" s="1101">
        <f>IF('Перечень тарифов'!$S$32="",1,0)</f>
        <v>0</v>
      </c>
    </row>
    <row r="133" spans="1:1">
      <c r="A133" s="1101">
        <f>IF('Перечень тарифов'!$R$34="",1,0)</f>
        <v>0</v>
      </c>
    </row>
    <row r="134" spans="1:1">
      <c r="A134" s="1101">
        <f>IF('Перечень тарифов'!$S$34="",1,0)</f>
        <v>0</v>
      </c>
    </row>
    <row r="135" spans="1:1">
      <c r="A135" s="1101">
        <f>IF('Перечень тарифов'!$R$36="",1,0)</f>
        <v>0</v>
      </c>
    </row>
    <row r="136" spans="1:1">
      <c r="A136" s="1101">
        <f>IF('Перечень тарифов'!$S$36="",1,0)</f>
        <v>0</v>
      </c>
    </row>
    <row r="137" spans="1:1">
      <c r="A137" s="1101">
        <f>IF('Перечень тарифов'!$R$38="",1,0)</f>
        <v>0</v>
      </c>
    </row>
    <row r="138" spans="1:1">
      <c r="A138" s="1101">
        <f>IF('Перечень тарифов'!$S$38="",1,0)</f>
        <v>0</v>
      </c>
    </row>
    <row r="139" spans="1:1">
      <c r="A139" s="1101">
        <f>IF('Перечень тарифов'!$R$40="",1,0)</f>
        <v>0</v>
      </c>
    </row>
    <row r="140" spans="1:1">
      <c r="A140" s="1101">
        <f>IF('Перечень тарифов'!$S$40="",1,0)</f>
        <v>0</v>
      </c>
    </row>
    <row r="141" spans="1:1">
      <c r="A141" s="1101">
        <f>IF('Форма 4.2.1 | Т-ТЭ | потр'!$O$24="",1,0)</f>
        <v>0</v>
      </c>
    </row>
    <row r="142" spans="1:1">
      <c r="A142" s="1101">
        <f>IF('Форма 4.2.3 | Т-гор.вода'!$O$24="",1,0)</f>
        <v>0</v>
      </c>
    </row>
    <row r="143" spans="1:1">
      <c r="A143" s="1101">
        <f>IF('Форма 4.2.3 | Т-гор.вода'!$P$24="",1,0)</f>
        <v>0</v>
      </c>
    </row>
    <row r="144" spans="1:1">
      <c r="A144" s="1101">
        <f>IF('Форма 4.2.3 | Т-гор.вода'!$O$33="",1,0)</f>
        <v>0</v>
      </c>
    </row>
    <row r="145" spans="1:1">
      <c r="A145" s="1101">
        <f>IF('Форма 4.2.3 | Т-гор.вода'!$M$34="",1,0)</f>
        <v>0</v>
      </c>
    </row>
    <row r="146" spans="1:1">
      <c r="A146" s="1101">
        <f>IF('Форма 4.2.3 | Т-гор.вода'!$O$34="",1,0)</f>
        <v>0</v>
      </c>
    </row>
    <row r="147" spans="1:1">
      <c r="A147" s="1101">
        <f>IF('Форма 4.2.3 | Т-гор.вода'!$P$34="",1,0)</f>
        <v>0</v>
      </c>
    </row>
    <row r="148" spans="1:1">
      <c r="A148" s="1101">
        <f>IF('Форма 4.2.3 | Т-гор.вода'!$W$34="",1,0)</f>
        <v>0</v>
      </c>
    </row>
    <row r="149" spans="1:1">
      <c r="A149" s="1101">
        <f>IF('Форма 4.2.3 | Т-гор.вода'!$Y$34="",1,0)</f>
        <v>0</v>
      </c>
    </row>
    <row r="150" spans="1:1">
      <c r="A150" s="1101">
        <f>IF('Форма 4.2.3 | Т-гор.вода'!$X$34="",1,0)</f>
        <v>0</v>
      </c>
    </row>
    <row r="151" spans="1:1">
      <c r="A151" s="1101">
        <f>IF('Форма 4.2.3 | Т-гор.вода'!$Z$34="",1,0)</f>
        <v>0</v>
      </c>
    </row>
    <row r="152" spans="1:1">
      <c r="A152" s="1101">
        <f>IF('Форма 4.2.3 | Т-гор.вода'!$O$43="",1,0)</f>
        <v>0</v>
      </c>
    </row>
    <row r="153" spans="1:1">
      <c r="A153" s="1101">
        <f>IF('Форма 4.2.3 | Т-гор.вода'!$M$44="",1,0)</f>
        <v>0</v>
      </c>
    </row>
    <row r="154" spans="1:1">
      <c r="A154" s="1101">
        <f>IF('Форма 4.2.3 | Т-гор.вода'!$O$44="",1,0)</f>
        <v>0</v>
      </c>
    </row>
    <row r="155" spans="1:1">
      <c r="A155" s="1101">
        <f>IF('Форма 4.2.3 | Т-гор.вода'!$P$44="",1,0)</f>
        <v>0</v>
      </c>
    </row>
    <row r="156" spans="1:1">
      <c r="A156" s="1101">
        <f>IF('Форма 4.2.3 | Т-гор.вода'!$W$44="",1,0)</f>
        <v>0</v>
      </c>
    </row>
    <row r="157" spans="1:1">
      <c r="A157" s="1101">
        <f>IF('Форма 4.2.3 | Т-гор.вода'!$Y$44="",1,0)</f>
        <v>0</v>
      </c>
    </row>
    <row r="158" spans="1:1">
      <c r="A158" s="1101">
        <f>IF('Форма 4.2.3 | Т-гор.вода'!$X$44="",1,0)</f>
        <v>0</v>
      </c>
    </row>
    <row r="159" spans="1:1">
      <c r="A159" s="1101">
        <f>IF('Форма 4.2.3 | Т-гор.вода'!$Z$44="",1,0)</f>
        <v>0</v>
      </c>
    </row>
    <row r="160" spans="1:1">
      <c r="A160" s="1101">
        <f>IF('Форма 4.2.3 | Т-гор.вода'!$O$53="",1,0)</f>
        <v>0</v>
      </c>
    </row>
    <row r="161" spans="1:1">
      <c r="A161" s="1101">
        <f>IF('Форма 4.2.3 | Т-гор.вода'!$M$54="",1,0)</f>
        <v>0</v>
      </c>
    </row>
    <row r="162" spans="1:1">
      <c r="A162" s="1101">
        <f>IF('Форма 4.2.3 | Т-гор.вода'!$O$54="",1,0)</f>
        <v>0</v>
      </c>
    </row>
    <row r="163" spans="1:1">
      <c r="A163" s="1101">
        <f>IF('Форма 4.2.3 | Т-гор.вода'!$P$54="",1,0)</f>
        <v>0</v>
      </c>
    </row>
    <row r="164" spans="1:1">
      <c r="A164" s="1101">
        <f>IF('Форма 4.2.3 | Т-гор.вода'!$W$54="",1,0)</f>
        <v>0</v>
      </c>
    </row>
    <row r="165" spans="1:1">
      <c r="A165" s="1101">
        <f>IF('Форма 4.2.3 | Т-гор.вода'!$Y$54="",1,0)</f>
        <v>0</v>
      </c>
    </row>
    <row r="166" spans="1:1">
      <c r="A166" s="1101">
        <f>IF('Форма 4.2.3 | Т-гор.вода'!$X$54="",1,0)</f>
        <v>0</v>
      </c>
    </row>
    <row r="167" spans="1:1">
      <c r="A167" s="1101">
        <f>IF('Форма 4.2.3 | Т-гор.вода'!$Z$54="",1,0)</f>
        <v>0</v>
      </c>
    </row>
    <row r="168" spans="1:1">
      <c r="A168" s="1101">
        <f>IF('Форма 4.2.3 | Т-гор.вода'!$O$63="",1,0)</f>
        <v>0</v>
      </c>
    </row>
    <row r="169" spans="1:1">
      <c r="A169" s="1101">
        <f>IF('Форма 4.2.3 | Т-гор.вода'!$M$64="",1,0)</f>
        <v>0</v>
      </c>
    </row>
    <row r="170" spans="1:1">
      <c r="A170" s="1101">
        <f>IF('Форма 4.2.3 | Т-гор.вода'!$O$64="",1,0)</f>
        <v>0</v>
      </c>
    </row>
    <row r="171" spans="1:1">
      <c r="A171" s="1101">
        <f>IF('Форма 4.2.3 | Т-гор.вода'!$P$64="",1,0)</f>
        <v>0</v>
      </c>
    </row>
    <row r="172" spans="1:1">
      <c r="A172" s="1101">
        <f>IF('Форма 4.2.3 | Т-гор.вода'!$W$64="",1,0)</f>
        <v>0</v>
      </c>
    </row>
    <row r="173" spans="1:1">
      <c r="A173" s="1101">
        <f>IF('Форма 4.2.3 | Т-гор.вода'!$Y$64="",1,0)</f>
        <v>0</v>
      </c>
    </row>
    <row r="174" spans="1:1">
      <c r="A174" s="1101">
        <f>IF('Форма 4.2.3 | Т-гор.вода'!$X$64="",1,0)</f>
        <v>0</v>
      </c>
    </row>
    <row r="175" spans="1:1">
      <c r="A175" s="1101">
        <f>IF('Форма 4.2.3 | Т-гор.вода'!$Z$64="",1,0)</f>
        <v>0</v>
      </c>
    </row>
    <row r="176" spans="1:1">
      <c r="A176" s="1101">
        <f>IF('Форма 4.2.3 | Т-гор.вода'!$O$73="",1,0)</f>
        <v>0</v>
      </c>
    </row>
    <row r="177" spans="1:1">
      <c r="A177" s="1101">
        <f>IF('Форма 4.2.3 | Т-гор.вода'!$M$74="",1,0)</f>
        <v>0</v>
      </c>
    </row>
    <row r="178" spans="1:1">
      <c r="A178" s="1101">
        <f>IF('Форма 4.2.3 | Т-гор.вода'!$O$74="",1,0)</f>
        <v>0</v>
      </c>
    </row>
    <row r="179" spans="1:1">
      <c r="A179" s="1101">
        <f>IF('Форма 4.2.3 | Т-гор.вода'!$P$74="",1,0)</f>
        <v>0</v>
      </c>
    </row>
    <row r="180" spans="1:1">
      <c r="A180" s="1101">
        <f>IF('Форма 4.2.3 | Т-гор.вода'!$W$74="",1,0)</f>
        <v>0</v>
      </c>
    </row>
    <row r="181" spans="1:1">
      <c r="A181" s="1101">
        <f>IF('Форма 4.2.3 | Т-гор.вода'!$Y$74="",1,0)</f>
        <v>0</v>
      </c>
    </row>
    <row r="182" spans="1:1">
      <c r="A182" s="1101">
        <f>IF('Форма 4.2.3 | Т-гор.вода'!$X$74="",1,0)</f>
        <v>0</v>
      </c>
    </row>
    <row r="183" spans="1:1">
      <c r="A183" s="1101">
        <f>IF('Форма 4.2.3 | Т-гор.вода'!$Z$74="",1,0)</f>
        <v>0</v>
      </c>
    </row>
    <row r="184" spans="1:1">
      <c r="A184" s="1101">
        <f>IF('Форма 4.2.3 | Т-гор.вода'!$O$83="",1,0)</f>
        <v>0</v>
      </c>
    </row>
    <row r="185" spans="1:1">
      <c r="A185" s="1101">
        <f>IF('Форма 4.2.3 | Т-гор.вода'!$M$84="",1,0)</f>
        <v>0</v>
      </c>
    </row>
    <row r="186" spans="1:1">
      <c r="A186" s="1101">
        <f>IF('Форма 4.2.3 | Т-гор.вода'!$O$84="",1,0)</f>
        <v>0</v>
      </c>
    </row>
    <row r="187" spans="1:1">
      <c r="A187" s="1101">
        <f>IF('Форма 4.2.3 | Т-гор.вода'!$P$84="",1,0)</f>
        <v>0</v>
      </c>
    </row>
    <row r="188" spans="1:1">
      <c r="A188" s="1101">
        <f>IF('Форма 4.2.3 | Т-гор.вода'!$W$84="",1,0)</f>
        <v>0</v>
      </c>
    </row>
    <row r="189" spans="1:1">
      <c r="A189" s="1101">
        <f>IF('Форма 4.2.3 | Т-гор.вода'!$Y$84="",1,0)</f>
        <v>0</v>
      </c>
    </row>
    <row r="190" spans="1:1">
      <c r="A190" s="1101">
        <f>IF('Форма 4.2.3 | Т-гор.вода'!$X$84="",1,0)</f>
        <v>0</v>
      </c>
    </row>
    <row r="191" spans="1:1">
      <c r="A191" s="1101">
        <f>IF('Форма 4.2.3 | Т-гор.вода'!$Z$84="",1,0)</f>
        <v>0</v>
      </c>
    </row>
    <row r="192" spans="1:1">
      <c r="A192" s="1101">
        <f>IF('Форма 4.2.3 | Т-гор.вода'!$O$93="",1,0)</f>
        <v>0</v>
      </c>
    </row>
    <row r="193" spans="1:1">
      <c r="A193" s="1101">
        <f>IF('Форма 4.2.3 | Т-гор.вода'!$M$94="",1,0)</f>
        <v>0</v>
      </c>
    </row>
    <row r="194" spans="1:1">
      <c r="A194" s="1101">
        <f>IF('Форма 4.2.3 | Т-гор.вода'!$O$94="",1,0)</f>
        <v>0</v>
      </c>
    </row>
    <row r="195" spans="1:1">
      <c r="A195" s="1101">
        <f>IF('Форма 4.2.3 | Т-гор.вода'!$P$94="",1,0)</f>
        <v>0</v>
      </c>
    </row>
    <row r="196" spans="1:1">
      <c r="A196" s="1101">
        <f>IF('Форма 4.2.3 | Т-гор.вода'!$W$94="",1,0)</f>
        <v>0</v>
      </c>
    </row>
    <row r="197" spans="1:1">
      <c r="A197" s="1101">
        <f>IF('Форма 4.2.3 | Т-гор.вода'!$Y$94="",1,0)</f>
        <v>0</v>
      </c>
    </row>
    <row r="198" spans="1:1">
      <c r="A198" s="1101">
        <f>IF('Форма 4.2.3 | Т-гор.вода'!$X$94="",1,0)</f>
        <v>0</v>
      </c>
    </row>
    <row r="199" spans="1:1">
      <c r="A199" s="1101">
        <f>IF('Форма 4.2.3 | Т-гор.вода'!$Z$94="",1,0)</f>
        <v>0</v>
      </c>
    </row>
    <row r="200" spans="1:1">
      <c r="A200" s="1101">
        <f>IF('Форма 4.2.3 | Т-гор.вода'!$AB$24="",1,0)</f>
        <v>0</v>
      </c>
    </row>
    <row r="201" spans="1:1">
      <c r="A201" s="1101">
        <f>IF('Форма 4.2.3 | Т-гор.вода'!$AI$24="",1,0)</f>
        <v>0</v>
      </c>
    </row>
    <row r="202" spans="1:1">
      <c r="A202" s="1101">
        <f>IF('Форма 4.2.3 | Т-гор.вода'!$AK$24="",1,0)</f>
        <v>0</v>
      </c>
    </row>
    <row r="203" spans="1:1">
      <c r="A203" s="1101">
        <f>IF('Форма 4.2.3 | Т-гор.вода'!$AA$24="",1,0)</f>
        <v>0</v>
      </c>
    </row>
    <row r="204" spans="1:1">
      <c r="A204" s="1101">
        <f>IF('Форма 4.2.3 | Т-гор.вода'!$AJ$24="",1,0)</f>
        <v>0</v>
      </c>
    </row>
    <row r="205" spans="1:1">
      <c r="A205" s="1101">
        <f>IF('Форма 4.2.3 | Т-гор.вода'!$AL$24="",1,0)</f>
        <v>0</v>
      </c>
    </row>
    <row r="206" spans="1:1">
      <c r="A206" s="1101">
        <f>IF('Форма 4.2.3 | Т-гор.вода'!$AB$34="",1,0)</f>
        <v>0</v>
      </c>
    </row>
    <row r="207" spans="1:1">
      <c r="A207" s="1101">
        <f>IF('Форма 4.2.3 | Т-гор.вода'!$AI$34="",1,0)</f>
        <v>0</v>
      </c>
    </row>
    <row r="208" spans="1:1">
      <c r="A208" s="1101">
        <f>IF('Форма 4.2.3 | Т-гор.вода'!$AK$34="",1,0)</f>
        <v>0</v>
      </c>
    </row>
    <row r="209" spans="1:1">
      <c r="A209" s="1101">
        <f>IF('Форма 4.2.3 | Т-гор.вода'!$AA$34="",1,0)</f>
        <v>0</v>
      </c>
    </row>
    <row r="210" spans="1:1">
      <c r="A210" s="1101">
        <f>IF('Форма 4.2.3 | Т-гор.вода'!$AJ$34="",1,0)</f>
        <v>0</v>
      </c>
    </row>
    <row r="211" spans="1:1">
      <c r="A211" s="1101">
        <f>IF('Форма 4.2.3 | Т-гор.вода'!$AL$34="",1,0)</f>
        <v>0</v>
      </c>
    </row>
    <row r="212" spans="1:1">
      <c r="A212" s="1101">
        <f>IF('Форма 4.2.3 | Т-гор.вода'!$AB$44="",1,0)</f>
        <v>0</v>
      </c>
    </row>
    <row r="213" spans="1:1">
      <c r="A213" s="1101">
        <f>IF('Форма 4.2.3 | Т-гор.вода'!$AI$44="",1,0)</f>
        <v>0</v>
      </c>
    </row>
    <row r="214" spans="1:1">
      <c r="A214" s="1101">
        <f>IF('Форма 4.2.3 | Т-гор.вода'!$AK$44="",1,0)</f>
        <v>0</v>
      </c>
    </row>
    <row r="215" spans="1:1">
      <c r="A215" s="1101">
        <f>IF('Форма 4.2.3 | Т-гор.вода'!$AA$44="",1,0)</f>
        <v>0</v>
      </c>
    </row>
    <row r="216" spans="1:1">
      <c r="A216" s="1101">
        <f>IF('Форма 4.2.3 | Т-гор.вода'!$AJ$44="",1,0)</f>
        <v>0</v>
      </c>
    </row>
    <row r="217" spans="1:1">
      <c r="A217" s="1101">
        <f>IF('Форма 4.2.3 | Т-гор.вода'!$AL$44="",1,0)</f>
        <v>0</v>
      </c>
    </row>
    <row r="218" spans="1:1">
      <c r="A218" s="1101">
        <f>IF('Форма 4.2.3 | Т-гор.вода'!$AB$54="",1,0)</f>
        <v>0</v>
      </c>
    </row>
    <row r="219" spans="1:1">
      <c r="A219" s="1101">
        <f>IF('Форма 4.2.3 | Т-гор.вода'!$AI$54="",1,0)</f>
        <v>0</v>
      </c>
    </row>
    <row r="220" spans="1:1">
      <c r="A220" s="1101">
        <f>IF('Форма 4.2.3 | Т-гор.вода'!$AK$54="",1,0)</f>
        <v>0</v>
      </c>
    </row>
    <row r="221" spans="1:1">
      <c r="A221" s="1101">
        <f>IF('Форма 4.2.3 | Т-гор.вода'!$AA$54="",1,0)</f>
        <v>0</v>
      </c>
    </row>
    <row r="222" spans="1:1">
      <c r="A222" s="1101">
        <f>IF('Форма 4.2.3 | Т-гор.вода'!$AJ$54="",1,0)</f>
        <v>0</v>
      </c>
    </row>
    <row r="223" spans="1:1">
      <c r="A223" s="1101">
        <f>IF('Форма 4.2.3 | Т-гор.вода'!$AL$54="",1,0)</f>
        <v>0</v>
      </c>
    </row>
    <row r="224" spans="1:1">
      <c r="A224" s="1101">
        <f>IF('Форма 4.2.3 | Т-гор.вода'!$AB$64="",1,0)</f>
        <v>0</v>
      </c>
    </row>
    <row r="225" spans="1:1">
      <c r="A225" s="1101">
        <f>IF('Форма 4.2.3 | Т-гор.вода'!$AI$64="",1,0)</f>
        <v>0</v>
      </c>
    </row>
    <row r="226" spans="1:1">
      <c r="A226" s="1101">
        <f>IF('Форма 4.2.3 | Т-гор.вода'!$AK$64="",1,0)</f>
        <v>0</v>
      </c>
    </row>
    <row r="227" spans="1:1">
      <c r="A227" s="1101">
        <f>IF('Форма 4.2.3 | Т-гор.вода'!$AA$64="",1,0)</f>
        <v>0</v>
      </c>
    </row>
    <row r="228" spans="1:1">
      <c r="A228" s="1101">
        <f>IF('Форма 4.2.3 | Т-гор.вода'!$AJ$64="",1,0)</f>
        <v>0</v>
      </c>
    </row>
    <row r="229" spans="1:1">
      <c r="A229" s="1101">
        <f>IF('Форма 4.2.3 | Т-гор.вода'!$AL$64="",1,0)</f>
        <v>0</v>
      </c>
    </row>
    <row r="230" spans="1:1">
      <c r="A230" s="1101">
        <f>IF('Форма 4.2.3 | Т-гор.вода'!$AB$74="",1,0)</f>
        <v>0</v>
      </c>
    </row>
    <row r="231" spans="1:1">
      <c r="A231" s="1101">
        <f>IF('Форма 4.2.3 | Т-гор.вода'!$AI$74="",1,0)</f>
        <v>0</v>
      </c>
    </row>
    <row r="232" spans="1:1">
      <c r="A232" s="1101">
        <f>IF('Форма 4.2.3 | Т-гор.вода'!$AK$74="",1,0)</f>
        <v>0</v>
      </c>
    </row>
    <row r="233" spans="1:1">
      <c r="A233" s="1101">
        <f>IF('Форма 4.2.3 | Т-гор.вода'!$AA$74="",1,0)</f>
        <v>0</v>
      </c>
    </row>
    <row r="234" spans="1:1">
      <c r="A234" s="1101">
        <f>IF('Форма 4.2.3 | Т-гор.вода'!$AJ$74="",1,0)</f>
        <v>0</v>
      </c>
    </row>
    <row r="235" spans="1:1">
      <c r="A235" s="1101">
        <f>IF('Форма 4.2.3 | Т-гор.вода'!$AL$74="",1,0)</f>
        <v>0</v>
      </c>
    </row>
    <row r="236" spans="1:1">
      <c r="A236" s="1101">
        <f>IF('Форма 4.2.3 | Т-гор.вода'!$AB$84="",1,0)</f>
        <v>0</v>
      </c>
    </row>
    <row r="237" spans="1:1">
      <c r="A237" s="1101">
        <f>IF('Форма 4.2.3 | Т-гор.вода'!$AI$84="",1,0)</f>
        <v>0</v>
      </c>
    </row>
    <row r="238" spans="1:1">
      <c r="A238" s="1101">
        <f>IF('Форма 4.2.3 | Т-гор.вода'!$AK$84="",1,0)</f>
        <v>0</v>
      </c>
    </row>
    <row r="239" spans="1:1">
      <c r="A239" s="1101">
        <f>IF('Форма 4.2.3 | Т-гор.вода'!$AA$84="",1,0)</f>
        <v>0</v>
      </c>
    </row>
    <row r="240" spans="1:1">
      <c r="A240" s="1101">
        <f>IF('Форма 4.2.3 | Т-гор.вода'!$AJ$84="",1,0)</f>
        <v>0</v>
      </c>
    </row>
    <row r="241" spans="1:1">
      <c r="A241" s="1101">
        <f>IF('Форма 4.2.3 | Т-гор.вода'!$AL$84="",1,0)</f>
        <v>0</v>
      </c>
    </row>
    <row r="242" spans="1:1">
      <c r="A242" s="1101">
        <f>IF('Форма 4.2.3 | Т-гор.вода'!$AB$94="",1,0)</f>
        <v>0</v>
      </c>
    </row>
    <row r="243" spans="1:1">
      <c r="A243" s="1101">
        <f>IF('Форма 4.2.3 | Т-гор.вода'!$AI$94="",1,0)</f>
        <v>0</v>
      </c>
    </row>
    <row r="244" spans="1:1">
      <c r="A244" s="1101">
        <f>IF('Форма 4.2.3 | Т-гор.вода'!$AK$94="",1,0)</f>
        <v>0</v>
      </c>
    </row>
    <row r="245" spans="1:1">
      <c r="A245" s="1101">
        <f>IF('Форма 4.2.3 | Т-гор.вода'!$AA$94="",1,0)</f>
        <v>0</v>
      </c>
    </row>
    <row r="246" spans="1:1">
      <c r="A246" s="1101">
        <f>IF('Форма 4.2.3 | Т-гор.вода'!$AJ$94="",1,0)</f>
        <v>0</v>
      </c>
    </row>
    <row r="247" spans="1:1">
      <c r="A247" s="1101">
        <f>IF('Форма 4.2.3 | Т-гор.вода'!$AL$94="",1,0)</f>
        <v>0</v>
      </c>
    </row>
    <row r="248" spans="1:1">
      <c r="A248" s="1101">
        <f>IF('Форма 4.2.1 | Т-ТЭ | потр'!$Y$24="",1,0)</f>
        <v>0</v>
      </c>
    </row>
    <row r="249" spans="1:1">
      <c r="A249" s="1101">
        <f>IF('Форма 4.2.1 | Т-ТЭ | потр'!$AA$24="",1,0)</f>
        <v>0</v>
      </c>
    </row>
    <row r="250" spans="1:1">
      <c r="A250" s="1101">
        <f>IF('Форма 4.2.1 | Т-ТЭ | потр'!$V$24="",1,0)</f>
        <v>0</v>
      </c>
    </row>
    <row r="251" spans="1:1">
      <c r="A251" s="1101">
        <f>IF('Форма 4.2.1 | Т-ТЭ | потр'!$Z$24="",1,0)</f>
        <v>0</v>
      </c>
    </row>
    <row r="252" spans="1:1">
      <c r="A252" s="1101">
        <f>IF('Форма 4.2.1 | Т-ТЭ | потр'!$AB$24="",1,0)</f>
        <v>0</v>
      </c>
    </row>
    <row r="253" spans="1:1">
      <c r="A253" s="1101">
        <f>IF('Форма 4.7'!$E$13="",1,0)</f>
        <v>0</v>
      </c>
    </row>
    <row r="254" spans="1:1">
      <c r="A254" s="1101">
        <f>IF('Форма 4.7'!$F$13="",1,0)</f>
        <v>0</v>
      </c>
    </row>
    <row r="255" spans="1:1">
      <c r="A255" s="1101">
        <f>IF('Форма 4.7'!$E$14="",1,0)</f>
        <v>0</v>
      </c>
    </row>
    <row r="256" spans="1:1">
      <c r="A256" s="1101">
        <f>IF('Форма 4.7'!$F$14="",1,0)</f>
        <v>0</v>
      </c>
    </row>
    <row r="257" spans="1:1">
      <c r="A257" s="1101">
        <f>IF('Форма 4.7'!$E$15="",1,0)</f>
        <v>0</v>
      </c>
    </row>
    <row r="258" spans="1:1">
      <c r="A258" s="1101">
        <f>IF('Форма 4.7'!$F$15="",1,0)</f>
        <v>0</v>
      </c>
    </row>
    <row r="259" spans="1:1">
      <c r="A259" s="1101">
        <f>IF('Форма 4.7'!$E$16="",1,0)</f>
        <v>0</v>
      </c>
    </row>
    <row r="260" spans="1:1">
      <c r="A260" s="1101">
        <f>IF('Форма 4.7'!$F$16="",1,0)</f>
        <v>0</v>
      </c>
    </row>
    <row r="261" spans="1:1">
      <c r="A261" s="1101">
        <f>IF('Форма 4.7'!$E$17="",1,0)</f>
        <v>0</v>
      </c>
    </row>
    <row r="262" spans="1:1">
      <c r="A262" s="1101">
        <f>IF('Форма 4.7'!$F$17="",1,0)</f>
        <v>0</v>
      </c>
    </row>
    <row r="263" spans="1:1">
      <c r="A263" s="1101">
        <f>IF('Форма 4.7'!$E$18="",1,0)</f>
        <v>0</v>
      </c>
    </row>
    <row r="264" spans="1:1">
      <c r="A264" s="1101">
        <f>IF('Форма 4.7'!$F$18="",1,0)</f>
        <v>0</v>
      </c>
    </row>
    <row r="265" spans="1:1">
      <c r="A265" s="1101">
        <f>IF('Форма 4.7'!$E$19="",1,0)</f>
        <v>0</v>
      </c>
    </row>
    <row r="266" spans="1:1">
      <c r="A266" s="1101">
        <f>IF('Форма 4.7'!$F$19="",1,0)</f>
        <v>0</v>
      </c>
    </row>
    <row r="267" spans="1:1">
      <c r="A267" s="1101">
        <f>IF('Форма 4.7'!$E$20="",1,0)</f>
        <v>0</v>
      </c>
    </row>
    <row r="268" spans="1:1">
      <c r="A268" s="1101">
        <f>IF('Форма 4.7'!$F$20="",1,0)</f>
        <v>0</v>
      </c>
    </row>
    <row r="269" spans="1:1">
      <c r="A269" s="1101">
        <f>IF('Форма 4.7'!$E$21="",1,0)</f>
        <v>0</v>
      </c>
    </row>
    <row r="270" spans="1:1">
      <c r="A270" s="1101">
        <f>IF('Форма 4.7'!$F$21="",1,0)</f>
        <v>0</v>
      </c>
    </row>
    <row r="271" spans="1:1">
      <c r="A271" s="1101">
        <f>IF('Форма 4.7'!$E$22="",1,0)</f>
        <v>0</v>
      </c>
    </row>
    <row r="272" spans="1:1">
      <c r="A272" s="1101">
        <f>IF('Форма 4.7'!$F$22="",1,0)</f>
        <v>0</v>
      </c>
    </row>
    <row r="273" spans="1:1">
      <c r="A273" s="1101">
        <f>IF('Форма 4.7'!$E$23="",1,0)</f>
        <v>0</v>
      </c>
    </row>
    <row r="274" spans="1:1">
      <c r="A274" s="1101">
        <f>IF('Форма 4.7'!$F$23="",1,0)</f>
        <v>0</v>
      </c>
    </row>
    <row r="275" spans="1:1">
      <c r="A275" s="1101">
        <f>IF('Форма 4.7'!$E$24="",1,0)</f>
        <v>0</v>
      </c>
    </row>
    <row r="276" spans="1:1">
      <c r="A276" s="1101">
        <f>IF('Форма 4.7'!$F$24="",1,0)</f>
        <v>0</v>
      </c>
    </row>
    <row r="277" spans="1:1">
      <c r="A277" s="1101">
        <f>IF('Форма 4.8'!$G$29="",1,0)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1"/>
  </cols>
  <sheetData>
    <row r="1" spans="1:3">
      <c r="A1" s="1101" t="s">
        <v>511</v>
      </c>
      <c r="B1" s="1101" t="s">
        <v>512</v>
      </c>
      <c r="C1" s="1101" t="s">
        <v>66</v>
      </c>
    </row>
    <row r="2" spans="1:3">
      <c r="A2" s="1101">
        <v>4189678</v>
      </c>
      <c r="B2" s="1101" t="s">
        <v>1218</v>
      </c>
      <c r="C2" s="1101" t="s">
        <v>1219</v>
      </c>
    </row>
    <row r="3" spans="1:3">
      <c r="A3" s="1101">
        <v>4190415</v>
      </c>
      <c r="B3" s="1101" t="s">
        <v>1220</v>
      </c>
      <c r="C3" s="1101" t="s">
        <v>1219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33.75">
      <c r="B3" s="354" t="s">
        <v>1898</v>
      </c>
    </row>
    <row r="4" spans="2:2">
      <c r="B4" s="354" t="s">
        <v>515</v>
      </c>
    </row>
    <row r="5" spans="2:2">
      <c r="B5" s="354" t="s">
        <v>516</v>
      </c>
    </row>
    <row r="6" spans="2:2">
      <c r="B6" s="354"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1"/>
    <col min="2" max="2" width="65.28515625" style="1101" customWidth="1"/>
    <col min="3" max="3" width="41" style="1101" customWidth="1"/>
    <col min="4" max="16384" width="9.140625" style="1101"/>
  </cols>
  <sheetData>
    <row r="1" spans="1:2">
      <c r="A1" s="1101" t="s">
        <v>329</v>
      </c>
      <c r="B1" s="1101" t="s">
        <v>330</v>
      </c>
    </row>
    <row r="2" spans="1:2">
      <c r="A2" s="1101">
        <v>4213775</v>
      </c>
      <c r="B2" s="1101" t="s">
        <v>611</v>
      </c>
    </row>
    <row r="3" spans="1:2">
      <c r="A3" s="1101">
        <v>4213784</v>
      </c>
      <c r="B3" s="1101" t="s">
        <v>769</v>
      </c>
    </row>
    <row r="4" spans="1:2">
      <c r="A4" s="1101">
        <v>4213781</v>
      </c>
      <c r="B4" s="1101" t="s">
        <v>768</v>
      </c>
    </row>
    <row r="5" spans="1:2">
      <c r="A5" s="1101">
        <v>4213776</v>
      </c>
      <c r="B5" s="1101" t="s">
        <v>612</v>
      </c>
    </row>
    <row r="6" spans="1:2">
      <c r="A6" s="1101">
        <v>4213777</v>
      </c>
      <c r="B6" s="1101" t="s">
        <v>613</v>
      </c>
    </row>
    <row r="7" spans="1:2">
      <c r="A7" s="1101">
        <v>4238670</v>
      </c>
      <c r="B7" s="1101" t="s">
        <v>759</v>
      </c>
    </row>
    <row r="8" spans="1:2">
      <c r="A8" s="1101">
        <v>4213778</v>
      </c>
      <c r="B8" s="1101" t="s">
        <v>614</v>
      </c>
    </row>
    <row r="9" spans="1:2">
      <c r="A9" s="1101">
        <v>4213780</v>
      </c>
      <c r="B9" s="1101" t="s">
        <v>615</v>
      </c>
    </row>
    <row r="10" spans="1:2">
      <c r="A10" s="1101">
        <v>4213779</v>
      </c>
      <c r="B10" s="1101" t="s">
        <v>618</v>
      </c>
    </row>
    <row r="11" spans="1:2">
      <c r="A11" s="1101">
        <v>4213783</v>
      </c>
      <c r="B11" s="1101" t="s">
        <v>617</v>
      </c>
    </row>
    <row r="12" spans="1:2">
      <c r="A12" s="1101">
        <v>4213782</v>
      </c>
      <c r="B12" s="1101"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27" zoomScaleNormal="100" workbookViewId="0">
      <selection activeCell="L31" sqref="L3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26361126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9" t="s">
        <v>767</v>
      </c>
      <c r="F5" s="1150"/>
      <c r="G5" s="435"/>
      <c r="J5" s="309"/>
    </row>
    <row r="6" spans="1:12" s="372" customFormat="1" ht="6">
      <c r="A6" s="366"/>
      <c r="B6" s="367"/>
      <c r="C6" s="368"/>
      <c r="D6" s="369"/>
      <c r="E6" s="374"/>
      <c r="F6" s="375"/>
      <c r="G6" s="376"/>
      <c r="I6" s="373"/>
    </row>
    <row r="7" spans="1:12" ht="27">
      <c r="D7" s="24"/>
      <c r="E7" s="25" t="s">
        <v>51</v>
      </c>
      <c r="F7" s="328" t="s">
        <v>127</v>
      </c>
      <c r="G7" s="384"/>
    </row>
    <row r="8" spans="1:12" s="372" customFormat="1" ht="6">
      <c r="A8" s="366"/>
      <c r="B8" s="367"/>
      <c r="C8" s="368"/>
      <c r="D8" s="369"/>
      <c r="E8" s="370"/>
      <c r="F8" s="371"/>
      <c r="G8" s="369"/>
      <c r="I8" s="373"/>
    </row>
    <row r="9" spans="1:12" ht="27">
      <c r="D9" s="24"/>
      <c r="E9" s="25" t="s">
        <v>473</v>
      </c>
      <c r="F9" s="349" t="s">
        <v>84</v>
      </c>
      <c r="G9" s="383"/>
    </row>
    <row r="10" spans="1:12" s="372" customFormat="1" ht="6">
      <c r="A10" s="377"/>
      <c r="B10" s="367"/>
      <c r="C10" s="368"/>
      <c r="D10" s="378"/>
      <c r="E10" s="374"/>
      <c r="F10" s="379"/>
      <c r="G10" s="380"/>
      <c r="I10" s="373"/>
    </row>
    <row r="11" spans="1:12" ht="27">
      <c r="A11" s="200"/>
      <c r="D11" s="24"/>
      <c r="E11" s="81" t="s">
        <v>471</v>
      </c>
      <c r="F11" s="1123" t="s">
        <v>1891</v>
      </c>
      <c r="G11" s="381"/>
    </row>
    <row r="12" spans="1:12" ht="27">
      <c r="D12" s="24"/>
      <c r="E12" s="81" t="s">
        <v>472</v>
      </c>
      <c r="F12" s="1123" t="s">
        <v>1892</v>
      </c>
      <c r="G12" s="383"/>
    </row>
    <row r="13" spans="1:12" s="372" customFormat="1" ht="6">
      <c r="A13" s="377"/>
      <c r="B13" s="367"/>
      <c r="C13" s="368"/>
      <c r="D13" s="378"/>
      <c r="E13" s="374"/>
      <c r="F13" s="379"/>
      <c r="G13" s="380"/>
      <c r="I13" s="373"/>
    </row>
    <row r="14" spans="1:12" ht="27">
      <c r="D14" s="24"/>
      <c r="E14" s="81" t="s">
        <v>368</v>
      </c>
      <c r="F14" s="329" t="s">
        <v>41</v>
      </c>
      <c r="G14" s="383"/>
    </row>
    <row r="15" spans="1:12" ht="27" hidden="1">
      <c r="D15" s="24"/>
      <c r="E15" s="81" t="s">
        <v>298</v>
      </c>
      <c r="F15" s="331" t="s">
        <v>773</v>
      </c>
      <c r="G15" s="383"/>
    </row>
    <row r="16" spans="1:12" ht="27" hidden="1">
      <c r="D16" s="24"/>
      <c r="E16" s="81" t="s">
        <v>598</v>
      </c>
      <c r="F16" s="331"/>
      <c r="G16" s="383"/>
    </row>
    <row r="17" spans="1:9" ht="19.5">
      <c r="D17" s="24"/>
      <c r="E17" s="25"/>
      <c r="F17" s="445" t="s">
        <v>606</v>
      </c>
      <c r="G17" s="21"/>
    </row>
    <row r="18" spans="1:9" ht="27">
      <c r="D18" s="24"/>
      <c r="E18" s="81" t="s">
        <v>501</v>
      </c>
      <c r="F18" s="329" t="s">
        <v>1222</v>
      </c>
      <c r="G18" s="383"/>
    </row>
    <row r="19" spans="1:9" ht="27">
      <c r="D19" s="24"/>
      <c r="E19" s="81" t="s">
        <v>595</v>
      </c>
      <c r="F19" s="330" t="s">
        <v>1894</v>
      </c>
      <c r="G19" s="383"/>
    </row>
    <row r="20" spans="1:9" ht="27">
      <c r="D20" s="24"/>
      <c r="E20" s="81" t="s">
        <v>594</v>
      </c>
      <c r="F20" s="329" t="s">
        <v>1895</v>
      </c>
      <c r="G20" s="383"/>
    </row>
    <row r="21" spans="1:9" ht="27">
      <c r="D21" s="24"/>
      <c r="E21" s="81" t="s">
        <v>500</v>
      </c>
      <c r="F21" s="329" t="s">
        <v>1896</v>
      </c>
      <c r="G21" s="383"/>
    </row>
    <row r="22" spans="1:9" ht="19.5" hidden="1">
      <c r="D22" s="24"/>
      <c r="E22" s="25"/>
      <c r="F22" s="445" t="s">
        <v>607</v>
      </c>
      <c r="G22" s="21"/>
    </row>
    <row r="23" spans="1:9" ht="27" hidden="1">
      <c r="D23" s="24"/>
      <c r="E23" s="81" t="s">
        <v>610</v>
      </c>
      <c r="F23" s="333"/>
      <c r="G23" s="383"/>
    </row>
    <row r="24" spans="1:9" ht="27" hidden="1">
      <c r="D24" s="24"/>
      <c r="E24" s="81" t="s">
        <v>609</v>
      </c>
      <c r="F24" s="331"/>
      <c r="G24" s="383"/>
    </row>
    <row r="25" spans="1:9" ht="27" hidden="1">
      <c r="D25" s="24"/>
      <c r="E25" s="81" t="s">
        <v>608</v>
      </c>
      <c r="F25" s="333"/>
      <c r="G25" s="383"/>
    </row>
    <row r="26" spans="1:9" ht="27" hidden="1">
      <c r="D26" s="24"/>
      <c r="E26" s="81" t="s">
        <v>500</v>
      </c>
      <c r="F26" s="333"/>
      <c r="G26" s="383"/>
    </row>
    <row r="27" spans="1:9" s="372" customFormat="1" ht="35.1" customHeight="1">
      <c r="A27" s="377"/>
      <c r="B27" s="367"/>
      <c r="C27" s="368"/>
      <c r="D27" s="378"/>
      <c r="E27" s="374"/>
      <c r="F27" s="379"/>
      <c r="G27" s="380"/>
      <c r="I27" s="373"/>
    </row>
    <row r="28" spans="1:9" ht="27">
      <c r="D28" s="24"/>
      <c r="E28" s="81" t="s">
        <v>169</v>
      </c>
      <c r="F28" s="349" t="s">
        <v>84</v>
      </c>
      <c r="G28" s="383"/>
    </row>
    <row r="29" spans="1:9" ht="27">
      <c r="C29" s="28"/>
      <c r="D29" s="29"/>
      <c r="E29" s="30" t="s">
        <v>78</v>
      </c>
      <c r="F29" s="332" t="s">
        <v>1354</v>
      </c>
      <c r="G29" s="382"/>
    </row>
    <row r="30" spans="1:9" ht="27" hidden="1">
      <c r="C30" s="28"/>
      <c r="D30" s="29"/>
      <c r="E30" s="52" t="s">
        <v>202</v>
      </c>
      <c r="F30" s="333"/>
      <c r="G30" s="382"/>
    </row>
    <row r="31" spans="1:9" ht="27">
      <c r="C31" s="28"/>
      <c r="D31" s="29"/>
      <c r="E31" s="30" t="s">
        <v>52</v>
      </c>
      <c r="F31" s="332" t="s">
        <v>1355</v>
      </c>
      <c r="G31" s="382"/>
    </row>
    <row r="32" spans="1:9" ht="27">
      <c r="C32" s="28"/>
      <c r="D32" s="29"/>
      <c r="E32" s="30" t="s">
        <v>53</v>
      </c>
      <c r="F32" s="332" t="s">
        <v>1356</v>
      </c>
      <c r="G32" s="382"/>
      <c r="H32" s="31"/>
    </row>
    <row r="33" spans="1:9" s="372" customFormat="1" ht="6">
      <c r="A33" s="377"/>
      <c r="B33" s="367"/>
      <c r="C33" s="368"/>
      <c r="D33" s="378"/>
      <c r="E33" s="374"/>
      <c r="F33" s="379"/>
      <c r="G33" s="380"/>
      <c r="I33" s="373"/>
    </row>
    <row r="34" spans="1:9" ht="27">
      <c r="A34" s="199"/>
      <c r="D34" s="26"/>
      <c r="E34" s="798" t="s">
        <v>721</v>
      </c>
      <c r="F34" s="1100" t="s">
        <v>724</v>
      </c>
      <c r="G34" s="381"/>
    </row>
    <row r="35" spans="1:9" s="372" customFormat="1" ht="6">
      <c r="A35" s="377"/>
      <c r="B35" s="367"/>
      <c r="C35" s="368"/>
      <c r="D35" s="378"/>
      <c r="E35" s="374"/>
      <c r="F35" s="379"/>
      <c r="G35" s="380"/>
      <c r="I35" s="373"/>
    </row>
    <row r="36" spans="1:9" ht="27">
      <c r="A36" s="199"/>
      <c r="D36" s="26"/>
      <c r="E36" s="81" t="s">
        <v>242</v>
      </c>
      <c r="F36" s="827" t="s">
        <v>203</v>
      </c>
      <c r="G36" s="381"/>
    </row>
    <row r="37" spans="1:9" s="372" customFormat="1" ht="6">
      <c r="A37" s="366"/>
      <c r="B37" s="367"/>
      <c r="C37" s="368"/>
      <c r="D37" s="369"/>
      <c r="E37" s="370"/>
      <c r="F37" s="371"/>
      <c r="G37" s="369"/>
      <c r="I37" s="373"/>
    </row>
    <row r="38" spans="1:9" ht="27">
      <c r="B38" s="189"/>
      <c r="D38" s="24"/>
      <c r="E38" s="81" t="s">
        <v>727</v>
      </c>
      <c r="F38" s="349" t="s">
        <v>83</v>
      </c>
      <c r="G38" s="383"/>
      <c r="I38" s="19"/>
    </row>
    <row r="39" spans="1:9" s="372" customFormat="1" ht="6">
      <c r="A39" s="377"/>
      <c r="B39" s="367"/>
      <c r="C39" s="368"/>
      <c r="D39" s="378"/>
      <c r="E39" s="374"/>
      <c r="F39" s="379"/>
      <c r="G39" s="380"/>
      <c r="I39" s="373"/>
    </row>
    <row r="40" spans="1:9" ht="27">
      <c r="A40" s="201"/>
      <c r="B40" s="92"/>
      <c r="D40" s="33"/>
      <c r="E40" s="32" t="s">
        <v>545</v>
      </c>
      <c r="F40" s="329" t="s">
        <v>1227</v>
      </c>
      <c r="G40" s="381"/>
    </row>
    <row r="41" spans="1:9" ht="27">
      <c r="A41" s="201"/>
      <c r="B41" s="92"/>
      <c r="D41" s="33"/>
      <c r="E41" s="41" t="s">
        <v>546</v>
      </c>
      <c r="F41" s="329" t="s">
        <v>1228</v>
      </c>
      <c r="G41" s="381"/>
    </row>
    <row r="42" spans="1:9" ht="19.5">
      <c r="D42" s="24"/>
      <c r="E42" s="25"/>
      <c r="F42" s="445" t="s">
        <v>577</v>
      </c>
      <c r="G42" s="21"/>
    </row>
    <row r="43" spans="1:9" ht="27">
      <c r="A43" s="201"/>
      <c r="D43" s="21"/>
      <c r="E43" s="443" t="s">
        <v>86</v>
      </c>
      <c r="F43" s="449" t="s">
        <v>1223</v>
      </c>
      <c r="G43" s="381"/>
    </row>
    <row r="44" spans="1:9" ht="27">
      <c r="A44" s="201"/>
      <c r="B44" s="92"/>
      <c r="D44" s="33"/>
      <c r="E44" s="443" t="s">
        <v>87</v>
      </c>
      <c r="F44" s="449" t="s">
        <v>1224</v>
      </c>
      <c r="G44" s="381"/>
    </row>
    <row r="45" spans="1:9" ht="27">
      <c r="A45" s="201"/>
      <c r="B45" s="92"/>
      <c r="D45" s="33"/>
      <c r="E45" s="443" t="s">
        <v>578</v>
      </c>
      <c r="F45" s="449" t="s">
        <v>1225</v>
      </c>
      <c r="G45" s="381"/>
    </row>
    <row r="46" spans="1:9" ht="27">
      <c r="D46" s="24"/>
      <c r="E46" s="444" t="s">
        <v>579</v>
      </c>
      <c r="F46" s="449" t="s">
        <v>1226</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algorithmName="SHA-512" hashValue="ZZxp3Qb4O4dTcSP+Rf7sQ9sdjdMZpD9aLozxYZZlUzdjpdhvdLL0tOCqiCQ4YWyf96sA1wE+uA+CF+4+T0olTw==" saltValue="6EBKEaM735MEGHOyrMmz/A=="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1"/>
    <col min="2" max="2" width="65.28515625" style="1101" customWidth="1"/>
    <col min="3" max="3" width="41" style="1101" customWidth="1"/>
    <col min="4" max="16384" width="9.140625" style="1101"/>
  </cols>
  <sheetData>
    <row r="1" spans="1:2">
      <c r="A1" s="1101" t="s">
        <v>329</v>
      </c>
      <c r="B1" s="1101" t="s">
        <v>331</v>
      </c>
    </row>
    <row r="2" spans="1:2">
      <c r="A2" s="1101">
        <v>4190064</v>
      </c>
      <c r="B2" s="1101" t="s">
        <v>1208</v>
      </c>
    </row>
    <row r="3" spans="1:2">
      <c r="A3" s="1101">
        <v>4190065</v>
      </c>
      <c r="B3" s="1101" t="s">
        <v>1209</v>
      </c>
    </row>
    <row r="4" spans="1:2">
      <c r="A4" s="1101">
        <v>4190066</v>
      </c>
      <c r="B4" s="1101" t="s">
        <v>1210</v>
      </c>
    </row>
    <row r="5" spans="1:2">
      <c r="A5" s="1101">
        <v>4190067</v>
      </c>
      <c r="B5" s="1101" t="s">
        <v>1211</v>
      </c>
    </row>
    <row r="6" spans="1:2">
      <c r="A6" s="1101">
        <v>4190068</v>
      </c>
      <c r="B6" s="1101" t="s">
        <v>1212</v>
      </c>
    </row>
    <row r="7" spans="1:2">
      <c r="A7" s="1101">
        <v>4190069</v>
      </c>
      <c r="B7" s="1101" t="s">
        <v>1213</v>
      </c>
    </row>
    <row r="8" spans="1:2">
      <c r="A8" s="1101">
        <v>4190070</v>
      </c>
      <c r="B8" s="1101" t="s">
        <v>1214</v>
      </c>
    </row>
    <row r="9" spans="1:2">
      <c r="A9" s="1101">
        <v>4190071</v>
      </c>
      <c r="B9" s="1101" t="s">
        <v>1215</v>
      </c>
    </row>
    <row r="10" spans="1:2">
      <c r="A10" s="1101">
        <v>4190072</v>
      </c>
      <c r="B10" s="1101" t="s">
        <v>1216</v>
      </c>
    </row>
    <row r="11" spans="1:2">
      <c r="A11" s="1101">
        <v>4190073</v>
      </c>
      <c r="B11" s="1101" t="s">
        <v>1217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575</v>
      </c>
    </row>
    <row r="7" spans="1:2">
      <c r="A7" t="s">
        <v>745</v>
      </c>
      <c r="B7" t="s">
        <v>487</v>
      </c>
    </row>
    <row r="8" spans="1:2">
      <c r="A8" t="s">
        <v>746</v>
      </c>
      <c r="B8" t="s">
        <v>425</v>
      </c>
    </row>
    <row r="9" spans="1:2">
      <c r="A9" t="s">
        <v>507</v>
      </c>
      <c r="B9" t="s">
        <v>426</v>
      </c>
    </row>
    <row r="10" spans="1:2">
      <c r="A10" t="s">
        <v>417</v>
      </c>
      <c r="B10" t="s">
        <v>427</v>
      </c>
    </row>
    <row r="11" spans="1:2">
      <c r="A11" t="s">
        <v>760</v>
      </c>
      <c r="B11" t="s">
        <v>488</v>
      </c>
    </row>
    <row r="12" spans="1:2">
      <c r="A12" t="s">
        <v>761</v>
      </c>
      <c r="B12" t="s">
        <v>428</v>
      </c>
    </row>
    <row r="13" spans="1:2">
      <c r="A13" t="s">
        <v>747</v>
      </c>
      <c r="B13" t="s">
        <v>429</v>
      </c>
    </row>
    <row r="14" spans="1:2">
      <c r="A14" t="s">
        <v>748</v>
      </c>
      <c r="B14" t="s">
        <v>430</v>
      </c>
    </row>
    <row r="15" spans="1:2">
      <c r="A15" t="s">
        <v>749</v>
      </c>
      <c r="B15" t="s">
        <v>334</v>
      </c>
    </row>
    <row r="16" spans="1:2">
      <c r="A16" t="s">
        <v>750</v>
      </c>
      <c r="B16" t="s">
        <v>60</v>
      </c>
    </row>
    <row r="17" spans="1:2">
      <c r="A17" t="s">
        <v>751</v>
      </c>
      <c r="B17" t="s">
        <v>386</v>
      </c>
    </row>
    <row r="18" spans="1:2">
      <c r="A18" t="s">
        <v>752</v>
      </c>
      <c r="B18" t="s">
        <v>439</v>
      </c>
    </row>
    <row r="19" spans="1:2">
      <c r="A19" t="s">
        <v>753</v>
      </c>
      <c r="B19" t="s">
        <v>249</v>
      </c>
    </row>
    <row r="20" spans="1:2">
      <c r="A20" t="s">
        <v>754</v>
      </c>
      <c r="B20" t="s">
        <v>73</v>
      </c>
    </row>
    <row r="21" spans="1:2">
      <c r="A21" t="s">
        <v>755</v>
      </c>
      <c r="B21" t="s">
        <v>62</v>
      </c>
    </row>
    <row r="22" spans="1:2">
      <c r="A22" t="s">
        <v>756</v>
      </c>
      <c r="B22" t="s">
        <v>74</v>
      </c>
    </row>
    <row r="23" spans="1:2">
      <c r="A23" t="s">
        <v>757</v>
      </c>
      <c r="B23" t="s">
        <v>431</v>
      </c>
    </row>
    <row r="24" spans="1:2">
      <c r="A24" t="s">
        <v>758</v>
      </c>
      <c r="B24" t="s">
        <v>72</v>
      </c>
    </row>
    <row r="25" spans="1:2">
      <c r="A25" t="s">
        <v>599</v>
      </c>
      <c r="B25" t="s">
        <v>61</v>
      </c>
    </row>
    <row r="26" spans="1:2">
      <c r="A26" t="s">
        <v>600</v>
      </c>
      <c r="B26" t="s">
        <v>63</v>
      </c>
    </row>
    <row r="27" spans="1:2">
      <c r="A27" t="s">
        <v>509</v>
      </c>
      <c r="B27" t="s">
        <v>384</v>
      </c>
    </row>
    <row r="28" spans="1:2">
      <c r="A28" t="s">
        <v>419</v>
      </c>
      <c r="B28" t="s">
        <v>14</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1207</v>
      </c>
      <c r="B1" s="5" t="s">
        <v>1229</v>
      </c>
      <c r="C1" s="5" t="s">
        <v>1230</v>
      </c>
      <c r="D1" s="5" t="s">
        <v>1231</v>
      </c>
      <c r="E1" s="5" t="s">
        <v>1232</v>
      </c>
      <c r="F1" s="5" t="s">
        <v>1233</v>
      </c>
      <c r="G1" s="5" t="s">
        <v>1234</v>
      </c>
      <c r="H1" s="5" t="s">
        <v>1235</v>
      </c>
      <c r="I1" s="5" t="s">
        <v>1236</v>
      </c>
    </row>
    <row r="2" spans="1:10">
      <c r="A2" s="5">
        <v>1</v>
      </c>
      <c r="B2" s="5" t="s">
        <v>1237</v>
      </c>
      <c r="C2" s="5" t="s">
        <v>127</v>
      </c>
      <c r="D2" s="5" t="s">
        <v>1238</v>
      </c>
      <c r="E2" s="5" t="s">
        <v>1239</v>
      </c>
      <c r="F2" s="5" t="s">
        <v>1240</v>
      </c>
      <c r="G2" s="5" t="s">
        <v>1241</v>
      </c>
      <c r="H2" s="5" t="s">
        <v>1242</v>
      </c>
      <c r="J2" s="5" t="s">
        <v>1890</v>
      </c>
    </row>
    <row r="3" spans="1:10">
      <c r="A3" s="5">
        <v>2</v>
      </c>
      <c r="B3" s="5" t="s">
        <v>1237</v>
      </c>
      <c r="C3" s="5" t="s">
        <v>127</v>
      </c>
      <c r="D3" s="5" t="s">
        <v>1243</v>
      </c>
      <c r="E3" s="5" t="s">
        <v>1244</v>
      </c>
      <c r="F3" s="5" t="s">
        <v>1245</v>
      </c>
      <c r="G3" s="5" t="s">
        <v>1246</v>
      </c>
      <c r="J3" s="5" t="s">
        <v>1890</v>
      </c>
    </row>
    <row r="4" spans="1:10">
      <c r="A4" s="5">
        <v>3</v>
      </c>
      <c r="B4" s="5" t="s">
        <v>1237</v>
      </c>
      <c r="C4" s="5" t="s">
        <v>127</v>
      </c>
      <c r="D4" s="5" t="s">
        <v>1247</v>
      </c>
      <c r="E4" s="5" t="s">
        <v>1248</v>
      </c>
      <c r="F4" s="5" t="s">
        <v>1249</v>
      </c>
      <c r="G4" s="5" t="s">
        <v>1250</v>
      </c>
      <c r="J4" s="5" t="s">
        <v>1890</v>
      </c>
    </row>
    <row r="5" spans="1:10">
      <c r="A5" s="5">
        <v>4</v>
      </c>
      <c r="B5" s="5" t="s">
        <v>1237</v>
      </c>
      <c r="C5" s="5" t="s">
        <v>127</v>
      </c>
      <c r="D5" s="5" t="s">
        <v>1251</v>
      </c>
      <c r="E5" s="5" t="s">
        <v>1252</v>
      </c>
      <c r="F5" s="5" t="s">
        <v>1253</v>
      </c>
      <c r="G5" s="5" t="s">
        <v>1254</v>
      </c>
      <c r="J5" s="5" t="s">
        <v>1890</v>
      </c>
    </row>
    <row r="6" spans="1:10">
      <c r="A6" s="5">
        <v>5</v>
      </c>
      <c r="B6" s="5" t="s">
        <v>1237</v>
      </c>
      <c r="C6" s="5" t="s">
        <v>127</v>
      </c>
      <c r="D6" s="5" t="s">
        <v>1255</v>
      </c>
      <c r="E6" s="5" t="s">
        <v>1256</v>
      </c>
      <c r="F6" s="5" t="s">
        <v>1257</v>
      </c>
      <c r="G6" s="5" t="s">
        <v>1258</v>
      </c>
      <c r="J6" s="5" t="s">
        <v>1890</v>
      </c>
    </row>
    <row r="7" spans="1:10">
      <c r="A7" s="5">
        <v>6</v>
      </c>
      <c r="B7" s="5" t="s">
        <v>1237</v>
      </c>
      <c r="C7" s="5" t="s">
        <v>127</v>
      </c>
      <c r="D7" s="5" t="s">
        <v>1259</v>
      </c>
      <c r="E7" s="5" t="s">
        <v>1260</v>
      </c>
      <c r="F7" s="5" t="s">
        <v>1261</v>
      </c>
      <c r="G7" s="5" t="s">
        <v>1246</v>
      </c>
      <c r="J7" s="5" t="s">
        <v>1890</v>
      </c>
    </row>
    <row r="8" spans="1:10">
      <c r="A8" s="5">
        <v>7</v>
      </c>
      <c r="B8" s="5" t="s">
        <v>1237</v>
      </c>
      <c r="C8" s="5" t="s">
        <v>127</v>
      </c>
      <c r="D8" s="5" t="s">
        <v>1262</v>
      </c>
      <c r="E8" s="5" t="s">
        <v>1263</v>
      </c>
      <c r="F8" s="5" t="s">
        <v>1264</v>
      </c>
      <c r="G8" s="5" t="s">
        <v>1246</v>
      </c>
      <c r="J8" s="5" t="s">
        <v>1890</v>
      </c>
    </row>
    <row r="9" spans="1:10">
      <c r="A9" s="5">
        <v>8</v>
      </c>
      <c r="B9" s="5" t="s">
        <v>1237</v>
      </c>
      <c r="C9" s="5" t="s">
        <v>127</v>
      </c>
      <c r="D9" s="5" t="s">
        <v>1265</v>
      </c>
      <c r="E9" s="5" t="s">
        <v>1266</v>
      </c>
      <c r="F9" s="5" t="s">
        <v>1267</v>
      </c>
      <c r="G9" s="5" t="s">
        <v>1268</v>
      </c>
      <c r="J9" s="5" t="s">
        <v>1890</v>
      </c>
    </row>
    <row r="10" spans="1:10">
      <c r="A10" s="5">
        <v>9</v>
      </c>
      <c r="B10" s="5" t="s">
        <v>1237</v>
      </c>
      <c r="C10" s="5" t="s">
        <v>127</v>
      </c>
      <c r="D10" s="5" t="s">
        <v>1269</v>
      </c>
      <c r="E10" s="5" t="s">
        <v>1270</v>
      </c>
      <c r="F10" s="5" t="s">
        <v>1271</v>
      </c>
      <c r="G10" s="5" t="s">
        <v>1272</v>
      </c>
      <c r="H10" s="5" t="s">
        <v>1242</v>
      </c>
      <c r="J10" s="5" t="s">
        <v>1890</v>
      </c>
    </row>
    <row r="11" spans="1:10">
      <c r="A11" s="5">
        <v>10</v>
      </c>
      <c r="B11" s="5" t="s">
        <v>1237</v>
      </c>
      <c r="C11" s="5" t="s">
        <v>127</v>
      </c>
      <c r="D11" s="5" t="s">
        <v>1273</v>
      </c>
      <c r="E11" s="5" t="s">
        <v>1274</v>
      </c>
      <c r="F11" s="5" t="s">
        <v>1275</v>
      </c>
      <c r="G11" s="5" t="s">
        <v>1276</v>
      </c>
      <c r="J11" s="5" t="s">
        <v>1890</v>
      </c>
    </row>
    <row r="12" spans="1:10">
      <c r="A12" s="5">
        <v>11</v>
      </c>
      <c r="B12" s="5" t="s">
        <v>1237</v>
      </c>
      <c r="C12" s="5" t="s">
        <v>127</v>
      </c>
      <c r="D12" s="5" t="s">
        <v>1277</v>
      </c>
      <c r="E12" s="5" t="s">
        <v>1278</v>
      </c>
      <c r="F12" s="5" t="s">
        <v>1279</v>
      </c>
      <c r="G12" s="5" t="s">
        <v>1280</v>
      </c>
      <c r="H12" s="5" t="s">
        <v>1242</v>
      </c>
      <c r="J12" s="5" t="s">
        <v>1890</v>
      </c>
    </row>
    <row r="13" spans="1:10">
      <c r="A13" s="5">
        <v>12</v>
      </c>
      <c r="B13" s="5" t="s">
        <v>1237</v>
      </c>
      <c r="C13" s="5" t="s">
        <v>127</v>
      </c>
      <c r="D13" s="5" t="s">
        <v>1281</v>
      </c>
      <c r="E13" s="5" t="s">
        <v>1282</v>
      </c>
      <c r="F13" s="5" t="s">
        <v>1283</v>
      </c>
      <c r="G13" s="5" t="s">
        <v>1284</v>
      </c>
      <c r="H13" s="5" t="s">
        <v>1285</v>
      </c>
      <c r="J13" s="5" t="s">
        <v>1890</v>
      </c>
    </row>
    <row r="14" spans="1:10">
      <c r="A14" s="5">
        <v>13</v>
      </c>
      <c r="B14" s="5" t="s">
        <v>1237</v>
      </c>
      <c r="C14" s="5" t="s">
        <v>127</v>
      </c>
      <c r="D14" s="5" t="s">
        <v>1286</v>
      </c>
      <c r="E14" s="5" t="s">
        <v>1287</v>
      </c>
      <c r="F14" s="5" t="s">
        <v>1288</v>
      </c>
      <c r="G14" s="5" t="s">
        <v>1289</v>
      </c>
      <c r="H14" s="5" t="s">
        <v>1242</v>
      </c>
      <c r="J14" s="5" t="s">
        <v>1890</v>
      </c>
    </row>
    <row r="15" spans="1:10">
      <c r="A15" s="5">
        <v>14</v>
      </c>
      <c r="B15" s="5" t="s">
        <v>1237</v>
      </c>
      <c r="C15" s="5" t="s">
        <v>127</v>
      </c>
      <c r="D15" s="5" t="s">
        <v>1290</v>
      </c>
      <c r="E15" s="5" t="s">
        <v>1291</v>
      </c>
      <c r="F15" s="5" t="s">
        <v>1292</v>
      </c>
      <c r="G15" s="5" t="s">
        <v>1258</v>
      </c>
      <c r="J15" s="5" t="s">
        <v>1890</v>
      </c>
    </row>
    <row r="16" spans="1:10">
      <c r="A16" s="5">
        <v>15</v>
      </c>
      <c r="B16" s="5" t="s">
        <v>1237</v>
      </c>
      <c r="C16" s="5" t="s">
        <v>127</v>
      </c>
      <c r="D16" s="5" t="s">
        <v>1293</v>
      </c>
      <c r="E16" s="5" t="s">
        <v>1294</v>
      </c>
      <c r="F16" s="5" t="s">
        <v>1295</v>
      </c>
      <c r="G16" s="5" t="s">
        <v>1284</v>
      </c>
      <c r="H16" s="5" t="s">
        <v>1242</v>
      </c>
      <c r="J16" s="5" t="s">
        <v>1890</v>
      </c>
    </row>
    <row r="17" spans="1:10">
      <c r="A17" s="5">
        <v>16</v>
      </c>
      <c r="B17" s="5" t="s">
        <v>1237</v>
      </c>
      <c r="C17" s="5" t="s">
        <v>127</v>
      </c>
      <c r="D17" s="5" t="s">
        <v>1296</v>
      </c>
      <c r="E17" s="5" t="s">
        <v>1297</v>
      </c>
      <c r="F17" s="5" t="s">
        <v>1298</v>
      </c>
      <c r="G17" s="5" t="s">
        <v>1299</v>
      </c>
      <c r="H17" s="5" t="s">
        <v>1300</v>
      </c>
      <c r="J17" s="5" t="s">
        <v>1890</v>
      </c>
    </row>
    <row r="18" spans="1:10">
      <c r="A18" s="5">
        <v>17</v>
      </c>
      <c r="B18" s="5" t="s">
        <v>1237</v>
      </c>
      <c r="C18" s="5" t="s">
        <v>127</v>
      </c>
      <c r="D18" s="5" t="s">
        <v>1301</v>
      </c>
      <c r="E18" s="5" t="s">
        <v>1302</v>
      </c>
      <c r="F18" s="5" t="s">
        <v>1298</v>
      </c>
      <c r="G18" s="5" t="s">
        <v>1303</v>
      </c>
      <c r="J18" s="5" t="s">
        <v>1890</v>
      </c>
    </row>
    <row r="19" spans="1:10">
      <c r="A19" s="5">
        <v>18</v>
      </c>
      <c r="B19" s="5" t="s">
        <v>1237</v>
      </c>
      <c r="C19" s="5" t="s">
        <v>127</v>
      </c>
      <c r="D19" s="5" t="s">
        <v>1304</v>
      </c>
      <c r="E19" s="5" t="s">
        <v>1305</v>
      </c>
      <c r="F19" s="5" t="s">
        <v>1306</v>
      </c>
      <c r="G19" s="5" t="s">
        <v>1307</v>
      </c>
      <c r="J19" s="5" t="s">
        <v>1890</v>
      </c>
    </row>
    <row r="20" spans="1:10">
      <c r="A20" s="5">
        <v>19</v>
      </c>
      <c r="B20" s="5" t="s">
        <v>1237</v>
      </c>
      <c r="C20" s="5" t="s">
        <v>127</v>
      </c>
      <c r="D20" s="5" t="s">
        <v>1308</v>
      </c>
      <c r="E20" s="5" t="s">
        <v>1309</v>
      </c>
      <c r="F20" s="5" t="s">
        <v>1310</v>
      </c>
      <c r="G20" s="5" t="s">
        <v>1311</v>
      </c>
      <c r="J20" s="5" t="s">
        <v>1890</v>
      </c>
    </row>
    <row r="21" spans="1:10">
      <c r="A21" s="5">
        <v>20</v>
      </c>
      <c r="B21" s="5" t="s">
        <v>1237</v>
      </c>
      <c r="C21" s="5" t="s">
        <v>127</v>
      </c>
      <c r="D21" s="5" t="s">
        <v>1312</v>
      </c>
      <c r="E21" s="5" t="s">
        <v>1313</v>
      </c>
      <c r="F21" s="5" t="s">
        <v>1249</v>
      </c>
      <c r="G21" s="5" t="s">
        <v>1314</v>
      </c>
      <c r="H21" s="5" t="s">
        <v>1315</v>
      </c>
      <c r="J21" s="5" t="s">
        <v>1890</v>
      </c>
    </row>
    <row r="22" spans="1:10">
      <c r="A22" s="5">
        <v>21</v>
      </c>
      <c r="B22" s="5" t="s">
        <v>1237</v>
      </c>
      <c r="C22" s="5" t="s">
        <v>127</v>
      </c>
      <c r="D22" s="5" t="s">
        <v>1316</v>
      </c>
      <c r="E22" s="5" t="s">
        <v>1317</v>
      </c>
      <c r="F22" s="5" t="s">
        <v>1318</v>
      </c>
      <c r="G22" s="5" t="s">
        <v>1319</v>
      </c>
      <c r="H22" s="5" t="s">
        <v>1320</v>
      </c>
      <c r="J22" s="5" t="s">
        <v>1890</v>
      </c>
    </row>
    <row r="23" spans="1:10">
      <c r="A23" s="5">
        <v>22</v>
      </c>
      <c r="B23" s="5" t="s">
        <v>1237</v>
      </c>
      <c r="C23" s="5" t="s">
        <v>127</v>
      </c>
      <c r="D23" s="5" t="s">
        <v>1321</v>
      </c>
      <c r="E23" s="5" t="s">
        <v>1322</v>
      </c>
      <c r="F23" s="5" t="s">
        <v>1323</v>
      </c>
      <c r="G23" s="5" t="s">
        <v>1324</v>
      </c>
      <c r="J23" s="5" t="s">
        <v>1890</v>
      </c>
    </row>
    <row r="24" spans="1:10">
      <c r="A24" s="5">
        <v>23</v>
      </c>
      <c r="B24" s="5" t="s">
        <v>1237</v>
      </c>
      <c r="C24" s="5" t="s">
        <v>127</v>
      </c>
      <c r="D24" s="5" t="s">
        <v>1325</v>
      </c>
      <c r="E24" s="5" t="s">
        <v>1326</v>
      </c>
      <c r="F24" s="5" t="s">
        <v>1327</v>
      </c>
      <c r="G24" s="5" t="s">
        <v>1324</v>
      </c>
      <c r="J24" s="5" t="s">
        <v>1890</v>
      </c>
    </row>
    <row r="25" spans="1:10">
      <c r="A25" s="5">
        <v>24</v>
      </c>
      <c r="B25" s="5" t="s">
        <v>1237</v>
      </c>
      <c r="C25" s="5" t="s">
        <v>127</v>
      </c>
      <c r="D25" s="5" t="s">
        <v>1328</v>
      </c>
      <c r="E25" s="5" t="s">
        <v>1329</v>
      </c>
      <c r="F25" s="5" t="s">
        <v>1330</v>
      </c>
      <c r="G25" s="5" t="s">
        <v>1246</v>
      </c>
      <c r="H25" s="5" t="s">
        <v>1331</v>
      </c>
      <c r="J25" s="5" t="s">
        <v>1890</v>
      </c>
    </row>
    <row r="26" spans="1:10">
      <c r="A26" s="5">
        <v>25</v>
      </c>
      <c r="B26" s="5" t="s">
        <v>1237</v>
      </c>
      <c r="C26" s="5" t="s">
        <v>127</v>
      </c>
      <c r="D26" s="5" t="s">
        <v>1332</v>
      </c>
      <c r="E26" s="5" t="s">
        <v>1333</v>
      </c>
      <c r="F26" s="5" t="s">
        <v>1334</v>
      </c>
      <c r="G26" s="5" t="s">
        <v>1246</v>
      </c>
      <c r="J26" s="5" t="s">
        <v>1890</v>
      </c>
    </row>
    <row r="27" spans="1:10">
      <c r="A27" s="5">
        <v>26</v>
      </c>
      <c r="B27" s="5" t="s">
        <v>1237</v>
      </c>
      <c r="C27" s="5" t="s">
        <v>127</v>
      </c>
      <c r="D27" s="5" t="s">
        <v>1335</v>
      </c>
      <c r="E27" s="5" t="s">
        <v>1336</v>
      </c>
      <c r="F27" s="5" t="s">
        <v>1337</v>
      </c>
      <c r="G27" s="5" t="s">
        <v>1338</v>
      </c>
      <c r="J27" s="5" t="s">
        <v>1890</v>
      </c>
    </row>
    <row r="28" spans="1:10">
      <c r="A28" s="5">
        <v>27</v>
      </c>
      <c r="B28" s="5" t="s">
        <v>1237</v>
      </c>
      <c r="C28" s="5" t="s">
        <v>127</v>
      </c>
      <c r="D28" s="5" t="s">
        <v>1339</v>
      </c>
      <c r="E28" s="5" t="s">
        <v>1340</v>
      </c>
      <c r="F28" s="5" t="s">
        <v>1341</v>
      </c>
      <c r="G28" s="5" t="s">
        <v>1342</v>
      </c>
      <c r="J28" s="5" t="s">
        <v>1890</v>
      </c>
    </row>
    <row r="29" spans="1:10">
      <c r="A29" s="5">
        <v>28</v>
      </c>
      <c r="B29" s="5" t="s">
        <v>1237</v>
      </c>
      <c r="C29" s="5" t="s">
        <v>127</v>
      </c>
      <c r="D29" s="5" t="s">
        <v>1343</v>
      </c>
      <c r="E29" s="5" t="s">
        <v>1344</v>
      </c>
      <c r="F29" s="5" t="s">
        <v>1345</v>
      </c>
      <c r="G29" s="5" t="s">
        <v>1241</v>
      </c>
      <c r="J29" s="5" t="s">
        <v>1890</v>
      </c>
    </row>
    <row r="30" spans="1:10">
      <c r="A30" s="5">
        <v>29</v>
      </c>
      <c r="B30" s="5" t="s">
        <v>1237</v>
      </c>
      <c r="C30" s="5" t="s">
        <v>127</v>
      </c>
      <c r="D30" s="5" t="s">
        <v>1346</v>
      </c>
      <c r="E30" s="5" t="s">
        <v>1347</v>
      </c>
      <c r="F30" s="5" t="s">
        <v>1348</v>
      </c>
      <c r="G30" s="5" t="s">
        <v>1284</v>
      </c>
      <c r="J30" s="5" t="s">
        <v>1890</v>
      </c>
    </row>
    <row r="31" spans="1:10">
      <c r="A31" s="5">
        <v>30</v>
      </c>
      <c r="B31" s="5" t="s">
        <v>1237</v>
      </c>
      <c r="C31" s="5" t="s">
        <v>127</v>
      </c>
      <c r="D31" s="5" t="s">
        <v>1349</v>
      </c>
      <c r="E31" s="5" t="s">
        <v>1350</v>
      </c>
      <c r="F31" s="5" t="s">
        <v>1351</v>
      </c>
      <c r="G31" s="5" t="s">
        <v>1352</v>
      </c>
      <c r="J31" s="5" t="s">
        <v>1890</v>
      </c>
    </row>
    <row r="32" spans="1:10">
      <c r="A32" s="5">
        <v>31</v>
      </c>
      <c r="B32" s="5" t="s">
        <v>1237</v>
      </c>
      <c r="C32" s="5" t="s">
        <v>127</v>
      </c>
      <c r="D32" s="5" t="s">
        <v>1353</v>
      </c>
      <c r="E32" s="5" t="s">
        <v>1354</v>
      </c>
      <c r="F32" s="5" t="s">
        <v>1355</v>
      </c>
      <c r="G32" s="5" t="s">
        <v>1356</v>
      </c>
      <c r="J32" s="5" t="s">
        <v>1890</v>
      </c>
    </row>
    <row r="33" spans="1:10">
      <c r="A33" s="5">
        <v>32</v>
      </c>
      <c r="B33" s="5" t="s">
        <v>1237</v>
      </c>
      <c r="C33" s="5" t="s">
        <v>127</v>
      </c>
      <c r="D33" s="5" t="s">
        <v>1357</v>
      </c>
      <c r="E33" s="5" t="s">
        <v>1358</v>
      </c>
      <c r="F33" s="5" t="s">
        <v>1359</v>
      </c>
      <c r="G33" s="5" t="s">
        <v>1284</v>
      </c>
      <c r="H33" s="5" t="s">
        <v>1360</v>
      </c>
      <c r="J33" s="5" t="s">
        <v>1890</v>
      </c>
    </row>
    <row r="34" spans="1:10">
      <c r="A34" s="5">
        <v>33</v>
      </c>
      <c r="B34" s="5" t="s">
        <v>1237</v>
      </c>
      <c r="C34" s="5" t="s">
        <v>127</v>
      </c>
      <c r="D34" s="5" t="s">
        <v>1361</v>
      </c>
      <c r="E34" s="5" t="s">
        <v>1362</v>
      </c>
      <c r="F34" s="5" t="s">
        <v>1363</v>
      </c>
      <c r="G34" s="5" t="s">
        <v>1276</v>
      </c>
      <c r="J34" s="5" t="s">
        <v>1890</v>
      </c>
    </row>
    <row r="35" spans="1:10">
      <c r="A35" s="5">
        <v>34</v>
      </c>
      <c r="B35" s="5" t="s">
        <v>1237</v>
      </c>
      <c r="C35" s="5" t="s">
        <v>127</v>
      </c>
      <c r="D35" s="5" t="s">
        <v>1364</v>
      </c>
      <c r="E35" s="5" t="s">
        <v>1365</v>
      </c>
      <c r="F35" s="5" t="s">
        <v>1366</v>
      </c>
      <c r="G35" s="5" t="s">
        <v>1241</v>
      </c>
      <c r="J35" s="5" t="s">
        <v>1890</v>
      </c>
    </row>
    <row r="36" spans="1:10">
      <c r="A36" s="5">
        <v>35</v>
      </c>
      <c r="B36" s="5" t="s">
        <v>1237</v>
      </c>
      <c r="C36" s="5" t="s">
        <v>127</v>
      </c>
      <c r="D36" s="5" t="s">
        <v>1367</v>
      </c>
      <c r="E36" s="5" t="s">
        <v>1368</v>
      </c>
      <c r="F36" s="5" t="s">
        <v>1369</v>
      </c>
      <c r="G36" s="5" t="s">
        <v>1241</v>
      </c>
      <c r="J36" s="5" t="s">
        <v>1890</v>
      </c>
    </row>
    <row r="37" spans="1:10">
      <c r="A37" s="5">
        <v>36</v>
      </c>
      <c r="B37" s="5" t="s">
        <v>1237</v>
      </c>
      <c r="C37" s="5" t="s">
        <v>127</v>
      </c>
      <c r="D37" s="5" t="s">
        <v>1370</v>
      </c>
      <c r="E37" s="5" t="s">
        <v>1371</v>
      </c>
      <c r="F37" s="5" t="s">
        <v>1372</v>
      </c>
      <c r="G37" s="5" t="s">
        <v>1311</v>
      </c>
      <c r="H37" s="5" t="s">
        <v>1373</v>
      </c>
      <c r="J37" s="5" t="s">
        <v>1890</v>
      </c>
    </row>
    <row r="38" spans="1:10">
      <c r="A38" s="5">
        <v>37</v>
      </c>
      <c r="B38" s="5" t="s">
        <v>1237</v>
      </c>
      <c r="C38" s="5" t="s">
        <v>127</v>
      </c>
      <c r="D38" s="5" t="s">
        <v>1376</v>
      </c>
      <c r="E38" s="5" t="s">
        <v>1377</v>
      </c>
      <c r="F38" s="5" t="s">
        <v>1378</v>
      </c>
      <c r="G38" s="5" t="s">
        <v>1284</v>
      </c>
      <c r="H38" s="5" t="s">
        <v>1379</v>
      </c>
      <c r="J38" s="5" t="s">
        <v>1890</v>
      </c>
    </row>
    <row r="39" spans="1:10">
      <c r="A39" s="5">
        <v>38</v>
      </c>
      <c r="B39" s="5" t="s">
        <v>1237</v>
      </c>
      <c r="C39" s="5" t="s">
        <v>127</v>
      </c>
      <c r="D39" s="5" t="s">
        <v>1380</v>
      </c>
      <c r="E39" s="5" t="s">
        <v>1381</v>
      </c>
      <c r="F39" s="5" t="s">
        <v>1382</v>
      </c>
      <c r="G39" s="5" t="s">
        <v>1383</v>
      </c>
      <c r="J39" s="5" t="s">
        <v>1890</v>
      </c>
    </row>
    <row r="40" spans="1:10">
      <c r="A40" s="5">
        <v>39</v>
      </c>
      <c r="B40" s="5" t="s">
        <v>1237</v>
      </c>
      <c r="C40" s="5" t="s">
        <v>127</v>
      </c>
      <c r="D40" s="5" t="s">
        <v>1384</v>
      </c>
      <c r="E40" s="5" t="s">
        <v>1385</v>
      </c>
      <c r="F40" s="5" t="s">
        <v>1386</v>
      </c>
      <c r="G40" s="5" t="s">
        <v>1241</v>
      </c>
      <c r="J40" s="5" t="s">
        <v>1890</v>
      </c>
    </row>
    <row r="41" spans="1:10">
      <c r="A41" s="5">
        <v>40</v>
      </c>
      <c r="B41" s="5" t="s">
        <v>1237</v>
      </c>
      <c r="C41" s="5" t="s">
        <v>127</v>
      </c>
      <c r="D41" s="5" t="s">
        <v>1388</v>
      </c>
      <c r="E41" s="5" t="s">
        <v>1389</v>
      </c>
      <c r="F41" s="5" t="s">
        <v>1390</v>
      </c>
      <c r="G41" s="5" t="s">
        <v>1391</v>
      </c>
      <c r="J41" s="5" t="s">
        <v>1890</v>
      </c>
    </row>
    <row r="42" spans="1:10">
      <c r="A42" s="5">
        <v>41</v>
      </c>
      <c r="B42" s="5" t="s">
        <v>1237</v>
      </c>
      <c r="C42" s="5" t="s">
        <v>127</v>
      </c>
      <c r="D42" s="5" t="s">
        <v>1392</v>
      </c>
      <c r="E42" s="5" t="s">
        <v>1393</v>
      </c>
      <c r="F42" s="5" t="s">
        <v>1394</v>
      </c>
      <c r="G42" s="5" t="s">
        <v>1395</v>
      </c>
      <c r="H42" s="5" t="s">
        <v>1242</v>
      </c>
      <c r="J42" s="5" t="s">
        <v>1890</v>
      </c>
    </row>
    <row r="43" spans="1:10">
      <c r="A43" s="5">
        <v>42</v>
      </c>
      <c r="B43" s="5" t="s">
        <v>1237</v>
      </c>
      <c r="C43" s="5" t="s">
        <v>127</v>
      </c>
      <c r="D43" s="5" t="s">
        <v>1396</v>
      </c>
      <c r="E43" s="5" t="s">
        <v>1397</v>
      </c>
      <c r="F43" s="5" t="s">
        <v>1398</v>
      </c>
      <c r="G43" s="5" t="s">
        <v>1399</v>
      </c>
      <c r="J43" s="5" t="s">
        <v>1890</v>
      </c>
    </row>
    <row r="44" spans="1:10">
      <c r="A44" s="5">
        <v>43</v>
      </c>
      <c r="B44" s="5" t="s">
        <v>1237</v>
      </c>
      <c r="C44" s="5" t="s">
        <v>127</v>
      </c>
      <c r="D44" s="5" t="s">
        <v>1400</v>
      </c>
      <c r="E44" s="5" t="s">
        <v>1401</v>
      </c>
      <c r="F44" s="5" t="s">
        <v>1402</v>
      </c>
      <c r="G44" s="5" t="s">
        <v>1276</v>
      </c>
      <c r="J44" s="5" t="s">
        <v>1890</v>
      </c>
    </row>
    <row r="45" spans="1:10">
      <c r="A45" s="5">
        <v>44</v>
      </c>
      <c r="B45" s="5" t="s">
        <v>1237</v>
      </c>
      <c r="C45" s="5" t="s">
        <v>127</v>
      </c>
      <c r="D45" s="5" t="s">
        <v>1403</v>
      </c>
      <c r="E45" s="5" t="s">
        <v>1404</v>
      </c>
      <c r="F45" s="5" t="s">
        <v>1405</v>
      </c>
      <c r="G45" s="5" t="s">
        <v>1276</v>
      </c>
      <c r="J45" s="5" t="s">
        <v>1890</v>
      </c>
    </row>
    <row r="46" spans="1:10">
      <c r="A46" s="5">
        <v>45</v>
      </c>
      <c r="B46" s="5" t="s">
        <v>1237</v>
      </c>
      <c r="C46" s="5" t="s">
        <v>127</v>
      </c>
      <c r="D46" s="5" t="s">
        <v>1406</v>
      </c>
      <c r="E46" s="5" t="s">
        <v>1407</v>
      </c>
      <c r="F46" s="5" t="s">
        <v>1408</v>
      </c>
      <c r="G46" s="5" t="s">
        <v>1409</v>
      </c>
      <c r="J46" s="5" t="s">
        <v>1890</v>
      </c>
    </row>
    <row r="47" spans="1:10">
      <c r="A47" s="5">
        <v>46</v>
      </c>
      <c r="B47" s="5" t="s">
        <v>1237</v>
      </c>
      <c r="C47" s="5" t="s">
        <v>127</v>
      </c>
      <c r="D47" s="5" t="s">
        <v>1410</v>
      </c>
      <c r="E47" s="5" t="s">
        <v>1411</v>
      </c>
      <c r="F47" s="5" t="s">
        <v>1412</v>
      </c>
      <c r="G47" s="5" t="s">
        <v>1276</v>
      </c>
      <c r="J47" s="5" t="s">
        <v>1890</v>
      </c>
    </row>
    <row r="48" spans="1:10">
      <c r="A48" s="5">
        <v>47</v>
      </c>
      <c r="B48" s="5" t="s">
        <v>1237</v>
      </c>
      <c r="C48" s="5" t="s">
        <v>127</v>
      </c>
      <c r="D48" s="5" t="s">
        <v>1413</v>
      </c>
      <c r="E48" s="5" t="s">
        <v>1414</v>
      </c>
      <c r="F48" s="5" t="s">
        <v>1415</v>
      </c>
      <c r="G48" s="5" t="s">
        <v>1276</v>
      </c>
      <c r="H48" s="5" t="s">
        <v>1416</v>
      </c>
      <c r="J48" s="5" t="s">
        <v>1890</v>
      </c>
    </row>
    <row r="49" spans="1:10">
      <c r="A49" s="5">
        <v>48</v>
      </c>
      <c r="B49" s="5" t="s">
        <v>1237</v>
      </c>
      <c r="C49" s="5" t="s">
        <v>127</v>
      </c>
      <c r="D49" s="5" t="s">
        <v>1417</v>
      </c>
      <c r="E49" s="5" t="s">
        <v>1418</v>
      </c>
      <c r="F49" s="5" t="s">
        <v>1419</v>
      </c>
      <c r="G49" s="5" t="s">
        <v>1383</v>
      </c>
      <c r="H49" s="5" t="s">
        <v>1420</v>
      </c>
      <c r="J49" s="5" t="s">
        <v>1890</v>
      </c>
    </row>
    <row r="50" spans="1:10">
      <c r="A50" s="5">
        <v>49</v>
      </c>
      <c r="B50" s="5" t="s">
        <v>1237</v>
      </c>
      <c r="C50" s="5" t="s">
        <v>127</v>
      </c>
      <c r="D50" s="5" t="s">
        <v>1421</v>
      </c>
      <c r="E50" s="5" t="s">
        <v>1422</v>
      </c>
      <c r="F50" s="5" t="s">
        <v>1423</v>
      </c>
      <c r="G50" s="5" t="s">
        <v>1246</v>
      </c>
      <c r="H50" s="5" t="s">
        <v>1424</v>
      </c>
      <c r="J50" s="5" t="s">
        <v>1890</v>
      </c>
    </row>
    <row r="51" spans="1:10">
      <c r="A51" s="5">
        <v>50</v>
      </c>
      <c r="B51" s="5" t="s">
        <v>1237</v>
      </c>
      <c r="C51" s="5" t="s">
        <v>127</v>
      </c>
      <c r="D51" s="5" t="s">
        <v>1425</v>
      </c>
      <c r="E51" s="5" t="s">
        <v>1426</v>
      </c>
      <c r="F51" s="5" t="s">
        <v>1427</v>
      </c>
      <c r="G51" s="5" t="s">
        <v>1428</v>
      </c>
      <c r="J51" s="5" t="s">
        <v>1890</v>
      </c>
    </row>
    <row r="52" spans="1:10">
      <c r="A52" s="5">
        <v>51</v>
      </c>
      <c r="B52" s="5" t="s">
        <v>1237</v>
      </c>
      <c r="C52" s="5" t="s">
        <v>127</v>
      </c>
      <c r="D52" s="5" t="s">
        <v>1429</v>
      </c>
      <c r="E52" s="5" t="s">
        <v>1430</v>
      </c>
      <c r="F52" s="5" t="s">
        <v>1431</v>
      </c>
      <c r="G52" s="5" t="s">
        <v>1276</v>
      </c>
      <c r="J52" s="5" t="s">
        <v>1890</v>
      </c>
    </row>
    <row r="53" spans="1:10">
      <c r="A53" s="5">
        <v>52</v>
      </c>
      <c r="B53" s="5" t="s">
        <v>1237</v>
      </c>
      <c r="C53" s="5" t="s">
        <v>127</v>
      </c>
      <c r="D53" s="5" t="s">
        <v>1432</v>
      </c>
      <c r="E53" s="5" t="s">
        <v>1433</v>
      </c>
      <c r="F53" s="5" t="s">
        <v>1434</v>
      </c>
      <c r="G53" s="5" t="s">
        <v>1383</v>
      </c>
      <c r="J53" s="5" t="s">
        <v>1890</v>
      </c>
    </row>
    <row r="54" spans="1:10">
      <c r="A54" s="5">
        <v>53</v>
      </c>
      <c r="B54" s="5" t="s">
        <v>1237</v>
      </c>
      <c r="C54" s="5" t="s">
        <v>127</v>
      </c>
      <c r="D54" s="5" t="s">
        <v>1435</v>
      </c>
      <c r="E54" s="5" t="s">
        <v>1436</v>
      </c>
      <c r="F54" s="5" t="s">
        <v>1437</v>
      </c>
      <c r="G54" s="5" t="s">
        <v>1276</v>
      </c>
      <c r="J54" s="5" t="s">
        <v>1890</v>
      </c>
    </row>
    <row r="55" spans="1:10">
      <c r="A55" s="5">
        <v>54</v>
      </c>
      <c r="B55" s="5" t="s">
        <v>1237</v>
      </c>
      <c r="C55" s="5" t="s">
        <v>127</v>
      </c>
      <c r="D55" s="5" t="s">
        <v>1438</v>
      </c>
      <c r="E55" s="5" t="s">
        <v>1439</v>
      </c>
      <c r="F55" s="5" t="s">
        <v>1440</v>
      </c>
      <c r="G55" s="5" t="s">
        <v>1284</v>
      </c>
      <c r="J55" s="5" t="s">
        <v>1890</v>
      </c>
    </row>
    <row r="56" spans="1:10">
      <c r="A56" s="5">
        <v>55</v>
      </c>
      <c r="B56" s="5" t="s">
        <v>1237</v>
      </c>
      <c r="C56" s="5" t="s">
        <v>127</v>
      </c>
      <c r="D56" s="5" t="s">
        <v>1441</v>
      </c>
      <c r="E56" s="5" t="s">
        <v>1442</v>
      </c>
      <c r="F56" s="5" t="s">
        <v>1443</v>
      </c>
      <c r="G56" s="5" t="s">
        <v>1324</v>
      </c>
      <c r="J56" s="5" t="s">
        <v>1890</v>
      </c>
    </row>
    <row r="57" spans="1:10">
      <c r="A57" s="5">
        <v>56</v>
      </c>
      <c r="B57" s="5" t="s">
        <v>1237</v>
      </c>
      <c r="C57" s="5" t="s">
        <v>127</v>
      </c>
      <c r="D57" s="5" t="s">
        <v>1444</v>
      </c>
      <c r="E57" s="5" t="s">
        <v>1445</v>
      </c>
      <c r="F57" s="5" t="s">
        <v>1446</v>
      </c>
      <c r="G57" s="5" t="s">
        <v>1289</v>
      </c>
      <c r="J57" s="5" t="s">
        <v>1890</v>
      </c>
    </row>
    <row r="58" spans="1:10">
      <c r="A58" s="5">
        <v>57</v>
      </c>
      <c r="B58" s="5" t="s">
        <v>1237</v>
      </c>
      <c r="C58" s="5" t="s">
        <v>127</v>
      </c>
      <c r="D58" s="5" t="s">
        <v>1447</v>
      </c>
      <c r="E58" s="5" t="s">
        <v>1448</v>
      </c>
      <c r="F58" s="5" t="s">
        <v>1449</v>
      </c>
      <c r="G58" s="5" t="s">
        <v>1289</v>
      </c>
      <c r="J58" s="5" t="s">
        <v>1890</v>
      </c>
    </row>
    <row r="59" spans="1:10">
      <c r="A59" s="5">
        <v>58</v>
      </c>
      <c r="B59" s="5" t="s">
        <v>1237</v>
      </c>
      <c r="C59" s="5" t="s">
        <v>127</v>
      </c>
      <c r="D59" s="5" t="s">
        <v>1450</v>
      </c>
      <c r="E59" s="5" t="s">
        <v>1451</v>
      </c>
      <c r="F59" s="5" t="s">
        <v>1452</v>
      </c>
      <c r="G59" s="5" t="s">
        <v>1276</v>
      </c>
      <c r="J59" s="5" t="s">
        <v>1890</v>
      </c>
    </row>
    <row r="60" spans="1:10">
      <c r="A60" s="5">
        <v>59</v>
      </c>
      <c r="B60" s="5" t="s">
        <v>1237</v>
      </c>
      <c r="C60" s="5" t="s">
        <v>127</v>
      </c>
      <c r="D60" s="5" t="s">
        <v>1453</v>
      </c>
      <c r="E60" s="5" t="s">
        <v>1454</v>
      </c>
      <c r="F60" s="5" t="s">
        <v>1455</v>
      </c>
      <c r="G60" s="5" t="s">
        <v>1289</v>
      </c>
      <c r="J60" s="5" t="s">
        <v>1890</v>
      </c>
    </row>
    <row r="61" spans="1:10">
      <c r="A61" s="5">
        <v>60</v>
      </c>
      <c r="B61" s="5" t="s">
        <v>1237</v>
      </c>
      <c r="C61" s="5" t="s">
        <v>127</v>
      </c>
      <c r="D61" s="5" t="s">
        <v>1456</v>
      </c>
      <c r="E61" s="5" t="s">
        <v>1457</v>
      </c>
      <c r="F61" s="5" t="s">
        <v>1458</v>
      </c>
      <c r="G61" s="5" t="s">
        <v>1459</v>
      </c>
      <c r="J61" s="5" t="s">
        <v>1890</v>
      </c>
    </row>
    <row r="62" spans="1:10">
      <c r="A62" s="5">
        <v>61</v>
      </c>
      <c r="B62" s="5" t="s">
        <v>1237</v>
      </c>
      <c r="C62" s="5" t="s">
        <v>127</v>
      </c>
      <c r="D62" s="5" t="s">
        <v>1460</v>
      </c>
      <c r="E62" s="5" t="s">
        <v>1461</v>
      </c>
      <c r="F62" s="5" t="s">
        <v>1462</v>
      </c>
      <c r="G62" s="5" t="s">
        <v>1383</v>
      </c>
      <c r="J62" s="5" t="s">
        <v>1890</v>
      </c>
    </row>
    <row r="63" spans="1:10">
      <c r="A63" s="5">
        <v>62</v>
      </c>
      <c r="B63" s="5" t="s">
        <v>1237</v>
      </c>
      <c r="C63" s="5" t="s">
        <v>127</v>
      </c>
      <c r="D63" s="5" t="s">
        <v>1463</v>
      </c>
      <c r="E63" s="5" t="s">
        <v>1464</v>
      </c>
      <c r="F63" s="5" t="s">
        <v>1465</v>
      </c>
      <c r="G63" s="5" t="s">
        <v>1383</v>
      </c>
      <c r="J63" s="5" t="s">
        <v>1890</v>
      </c>
    </row>
    <row r="64" spans="1:10">
      <c r="A64" s="5">
        <v>63</v>
      </c>
      <c r="B64" s="5" t="s">
        <v>1237</v>
      </c>
      <c r="C64" s="5" t="s">
        <v>127</v>
      </c>
      <c r="D64" s="5" t="s">
        <v>1466</v>
      </c>
      <c r="E64" s="5" t="s">
        <v>1467</v>
      </c>
      <c r="F64" s="5" t="s">
        <v>1468</v>
      </c>
      <c r="G64" s="5" t="s">
        <v>1289</v>
      </c>
      <c r="H64" s="5" t="s">
        <v>1469</v>
      </c>
      <c r="J64" s="5" t="s">
        <v>1890</v>
      </c>
    </row>
    <row r="65" spans="1:10">
      <c r="A65" s="5">
        <v>64</v>
      </c>
      <c r="B65" s="5" t="s">
        <v>1237</v>
      </c>
      <c r="C65" s="5" t="s">
        <v>127</v>
      </c>
      <c r="D65" s="5" t="s">
        <v>1470</v>
      </c>
      <c r="E65" s="5" t="s">
        <v>1471</v>
      </c>
      <c r="F65" s="5" t="s">
        <v>1472</v>
      </c>
      <c r="G65" s="5" t="s">
        <v>1258</v>
      </c>
      <c r="H65" s="5" t="s">
        <v>1473</v>
      </c>
      <c r="J65" s="5" t="s">
        <v>1890</v>
      </c>
    </row>
    <row r="66" spans="1:10">
      <c r="A66" s="5">
        <v>65</v>
      </c>
      <c r="B66" s="5" t="s">
        <v>1237</v>
      </c>
      <c r="C66" s="5" t="s">
        <v>127</v>
      </c>
      <c r="D66" s="5" t="s">
        <v>1474</v>
      </c>
      <c r="E66" s="5" t="s">
        <v>1475</v>
      </c>
      <c r="F66" s="5" t="s">
        <v>1476</v>
      </c>
      <c r="G66" s="5" t="s">
        <v>1383</v>
      </c>
      <c r="J66" s="5" t="s">
        <v>1890</v>
      </c>
    </row>
    <row r="67" spans="1:10">
      <c r="A67" s="5">
        <v>66</v>
      </c>
      <c r="B67" s="5" t="s">
        <v>1237</v>
      </c>
      <c r="C67" s="5" t="s">
        <v>127</v>
      </c>
      <c r="D67" s="5" t="s">
        <v>1477</v>
      </c>
      <c r="E67" s="5" t="s">
        <v>1478</v>
      </c>
      <c r="F67" s="5" t="s">
        <v>1479</v>
      </c>
      <c r="G67" s="5" t="s">
        <v>1246</v>
      </c>
      <c r="H67" s="5" t="s">
        <v>1242</v>
      </c>
      <c r="J67" s="5" t="s">
        <v>1890</v>
      </c>
    </row>
    <row r="68" spans="1:10">
      <c r="A68" s="5">
        <v>67</v>
      </c>
      <c r="B68" s="5" t="s">
        <v>1237</v>
      </c>
      <c r="C68" s="5" t="s">
        <v>127</v>
      </c>
      <c r="D68" s="5" t="s">
        <v>1480</v>
      </c>
      <c r="E68" s="5" t="s">
        <v>1481</v>
      </c>
      <c r="F68" s="5" t="s">
        <v>1482</v>
      </c>
      <c r="G68" s="5" t="s">
        <v>1338</v>
      </c>
      <c r="J68" s="5" t="s">
        <v>1890</v>
      </c>
    </row>
    <row r="69" spans="1:10">
      <c r="A69" s="5">
        <v>68</v>
      </c>
      <c r="B69" s="5" t="s">
        <v>1237</v>
      </c>
      <c r="C69" s="5" t="s">
        <v>127</v>
      </c>
      <c r="D69" s="5" t="s">
        <v>1483</v>
      </c>
      <c r="E69" s="5" t="s">
        <v>1484</v>
      </c>
      <c r="F69" s="5" t="s">
        <v>1485</v>
      </c>
      <c r="G69" s="5" t="s">
        <v>1258</v>
      </c>
      <c r="J69" s="5" t="s">
        <v>1890</v>
      </c>
    </row>
    <row r="70" spans="1:10">
      <c r="A70" s="5">
        <v>69</v>
      </c>
      <c r="B70" s="5" t="s">
        <v>1237</v>
      </c>
      <c r="C70" s="5" t="s">
        <v>127</v>
      </c>
      <c r="D70" s="5" t="s">
        <v>1486</v>
      </c>
      <c r="E70" s="5" t="s">
        <v>1487</v>
      </c>
      <c r="F70" s="5" t="s">
        <v>1488</v>
      </c>
      <c r="G70" s="5" t="s">
        <v>1246</v>
      </c>
      <c r="J70" s="5" t="s">
        <v>1890</v>
      </c>
    </row>
    <row r="71" spans="1:10">
      <c r="A71" s="5">
        <v>70</v>
      </c>
      <c r="B71" s="5" t="s">
        <v>1237</v>
      </c>
      <c r="C71" s="5" t="s">
        <v>127</v>
      </c>
      <c r="D71" s="5" t="s">
        <v>1489</v>
      </c>
      <c r="E71" s="5" t="s">
        <v>1490</v>
      </c>
      <c r="F71" s="5" t="s">
        <v>1491</v>
      </c>
      <c r="G71" s="5" t="s">
        <v>1374</v>
      </c>
      <c r="H71" s="5" t="s">
        <v>1492</v>
      </c>
      <c r="J71" s="5" t="s">
        <v>1890</v>
      </c>
    </row>
    <row r="72" spans="1:10">
      <c r="A72" s="5">
        <v>71</v>
      </c>
      <c r="B72" s="5" t="s">
        <v>1237</v>
      </c>
      <c r="C72" s="5" t="s">
        <v>127</v>
      </c>
      <c r="D72" s="5" t="s">
        <v>1493</v>
      </c>
      <c r="E72" s="5" t="s">
        <v>1494</v>
      </c>
      <c r="F72" s="5" t="s">
        <v>1495</v>
      </c>
      <c r="G72" s="5" t="s">
        <v>1276</v>
      </c>
      <c r="J72" s="5" t="s">
        <v>1890</v>
      </c>
    </row>
    <row r="73" spans="1:10">
      <c r="A73" s="5">
        <v>72</v>
      </c>
      <c r="B73" s="5" t="s">
        <v>1237</v>
      </c>
      <c r="C73" s="5" t="s">
        <v>127</v>
      </c>
      <c r="D73" s="5" t="s">
        <v>1496</v>
      </c>
      <c r="E73" s="5" t="s">
        <v>1497</v>
      </c>
      <c r="F73" s="5" t="s">
        <v>1498</v>
      </c>
      <c r="G73" s="5" t="s">
        <v>1499</v>
      </c>
      <c r="J73" s="5" t="s">
        <v>1890</v>
      </c>
    </row>
    <row r="74" spans="1:10">
      <c r="A74" s="5">
        <v>73</v>
      </c>
      <c r="B74" s="5" t="s">
        <v>1237</v>
      </c>
      <c r="C74" s="5" t="s">
        <v>127</v>
      </c>
      <c r="D74" s="5" t="s">
        <v>1500</v>
      </c>
      <c r="E74" s="5" t="s">
        <v>1501</v>
      </c>
      <c r="F74" s="5" t="s">
        <v>1502</v>
      </c>
      <c r="G74" s="5" t="s">
        <v>1241</v>
      </c>
      <c r="J74" s="5" t="s">
        <v>1890</v>
      </c>
    </row>
    <row r="75" spans="1:10">
      <c r="A75" s="5">
        <v>74</v>
      </c>
      <c r="B75" s="5" t="s">
        <v>1237</v>
      </c>
      <c r="C75" s="5" t="s">
        <v>127</v>
      </c>
      <c r="D75" s="5" t="s">
        <v>1505</v>
      </c>
      <c r="E75" s="5" t="s">
        <v>1506</v>
      </c>
      <c r="F75" s="5" t="s">
        <v>1503</v>
      </c>
      <c r="G75" s="5" t="s">
        <v>1507</v>
      </c>
      <c r="H75" s="5" t="s">
        <v>1504</v>
      </c>
      <c r="J75" s="5" t="s">
        <v>1890</v>
      </c>
    </row>
    <row r="76" spans="1:10">
      <c r="A76" s="5">
        <v>75</v>
      </c>
      <c r="B76" s="5" t="s">
        <v>1237</v>
      </c>
      <c r="C76" s="5" t="s">
        <v>127</v>
      </c>
      <c r="D76" s="5" t="s">
        <v>1508</v>
      </c>
      <c r="E76" s="5" t="s">
        <v>1509</v>
      </c>
      <c r="F76" s="5" t="s">
        <v>1510</v>
      </c>
      <c r="G76" s="5" t="s">
        <v>1375</v>
      </c>
      <c r="J76" s="5" t="s">
        <v>1890</v>
      </c>
    </row>
    <row r="77" spans="1:10">
      <c r="A77" s="5">
        <v>76</v>
      </c>
      <c r="B77" s="5" t="s">
        <v>1237</v>
      </c>
      <c r="C77" s="5" t="s">
        <v>127</v>
      </c>
      <c r="D77" s="5" t="s">
        <v>1511</v>
      </c>
      <c r="E77" s="5" t="s">
        <v>1512</v>
      </c>
      <c r="F77" s="5" t="s">
        <v>1513</v>
      </c>
      <c r="G77" s="5" t="s">
        <v>1514</v>
      </c>
      <c r="J77" s="5" t="s">
        <v>1890</v>
      </c>
    </row>
    <row r="78" spans="1:10">
      <c r="A78" s="5">
        <v>77</v>
      </c>
      <c r="B78" s="5" t="s">
        <v>1237</v>
      </c>
      <c r="C78" s="5" t="s">
        <v>127</v>
      </c>
      <c r="D78" s="5" t="s">
        <v>1515</v>
      </c>
      <c r="E78" s="5" t="s">
        <v>1516</v>
      </c>
      <c r="F78" s="5" t="s">
        <v>1513</v>
      </c>
      <c r="G78" s="5" t="s">
        <v>1324</v>
      </c>
      <c r="H78" s="5" t="s">
        <v>1242</v>
      </c>
      <c r="J78" s="5" t="s">
        <v>1890</v>
      </c>
    </row>
    <row r="79" spans="1:10">
      <c r="A79" s="5">
        <v>78</v>
      </c>
      <c r="B79" s="5" t="s">
        <v>1237</v>
      </c>
      <c r="C79" s="5" t="s">
        <v>127</v>
      </c>
      <c r="D79" s="5" t="s">
        <v>1517</v>
      </c>
      <c r="E79" s="5" t="s">
        <v>1518</v>
      </c>
      <c r="F79" s="5" t="s">
        <v>1519</v>
      </c>
      <c r="G79" s="5" t="s">
        <v>1246</v>
      </c>
      <c r="J79" s="5" t="s">
        <v>1890</v>
      </c>
    </row>
    <row r="80" spans="1:10">
      <c r="A80" s="5">
        <v>79</v>
      </c>
      <c r="B80" s="5" t="s">
        <v>1237</v>
      </c>
      <c r="C80" s="5" t="s">
        <v>127</v>
      </c>
      <c r="D80" s="5" t="s">
        <v>1520</v>
      </c>
      <c r="E80" s="5" t="s">
        <v>1521</v>
      </c>
      <c r="F80" s="5" t="s">
        <v>1522</v>
      </c>
      <c r="G80" s="5" t="s">
        <v>1284</v>
      </c>
      <c r="J80" s="5" t="s">
        <v>1890</v>
      </c>
    </row>
    <row r="81" spans="1:10">
      <c r="A81" s="5">
        <v>80</v>
      </c>
      <c r="B81" s="5" t="s">
        <v>1237</v>
      </c>
      <c r="C81" s="5" t="s">
        <v>127</v>
      </c>
      <c r="D81" s="5" t="s">
        <v>1523</v>
      </c>
      <c r="E81" s="5" t="s">
        <v>1524</v>
      </c>
      <c r="F81" s="5" t="s">
        <v>1525</v>
      </c>
      <c r="G81" s="5" t="s">
        <v>1246</v>
      </c>
      <c r="J81" s="5" t="s">
        <v>1890</v>
      </c>
    </row>
    <row r="82" spans="1:10">
      <c r="A82" s="5">
        <v>81</v>
      </c>
      <c r="B82" s="5" t="s">
        <v>1237</v>
      </c>
      <c r="C82" s="5" t="s">
        <v>127</v>
      </c>
      <c r="D82" s="5" t="s">
        <v>1526</v>
      </c>
      <c r="E82" s="5" t="s">
        <v>1527</v>
      </c>
      <c r="F82" s="5" t="s">
        <v>1528</v>
      </c>
      <c r="G82" s="5" t="s">
        <v>1241</v>
      </c>
      <c r="J82" s="5" t="s">
        <v>1890</v>
      </c>
    </row>
    <row r="83" spans="1:10">
      <c r="A83" s="5">
        <v>82</v>
      </c>
      <c r="B83" s="5" t="s">
        <v>1237</v>
      </c>
      <c r="C83" s="5" t="s">
        <v>127</v>
      </c>
      <c r="D83" s="5" t="s">
        <v>1529</v>
      </c>
      <c r="E83" s="5" t="s">
        <v>1530</v>
      </c>
      <c r="F83" s="5" t="s">
        <v>1531</v>
      </c>
      <c r="G83" s="5" t="s">
        <v>1532</v>
      </c>
      <c r="H83" s="5" t="s">
        <v>1533</v>
      </c>
      <c r="J83" s="5" t="s">
        <v>1890</v>
      </c>
    </row>
    <row r="84" spans="1:10">
      <c r="A84" s="5">
        <v>83</v>
      </c>
      <c r="B84" s="5" t="s">
        <v>1237</v>
      </c>
      <c r="C84" s="5" t="s">
        <v>127</v>
      </c>
      <c r="D84" s="5" t="s">
        <v>1534</v>
      </c>
      <c r="E84" s="5" t="s">
        <v>1535</v>
      </c>
      <c r="F84" s="5" t="s">
        <v>1536</v>
      </c>
      <c r="G84" s="5" t="s">
        <v>1537</v>
      </c>
      <c r="J84" s="5" t="s">
        <v>1890</v>
      </c>
    </row>
    <row r="85" spans="1:10">
      <c r="A85" s="5">
        <v>84</v>
      </c>
      <c r="B85" s="5" t="s">
        <v>1237</v>
      </c>
      <c r="C85" s="5" t="s">
        <v>127</v>
      </c>
      <c r="D85" s="5" t="s">
        <v>1538</v>
      </c>
      <c r="E85" s="5" t="s">
        <v>1539</v>
      </c>
      <c r="F85" s="5" t="s">
        <v>1540</v>
      </c>
      <c r="G85" s="5" t="s">
        <v>1272</v>
      </c>
      <c r="J85" s="5" t="s">
        <v>1890</v>
      </c>
    </row>
    <row r="86" spans="1:10">
      <c r="A86" s="5">
        <v>85</v>
      </c>
      <c r="B86" s="5" t="s">
        <v>1237</v>
      </c>
      <c r="C86" s="5" t="s">
        <v>127</v>
      </c>
      <c r="D86" s="5" t="s">
        <v>1541</v>
      </c>
      <c r="E86" s="5" t="s">
        <v>1542</v>
      </c>
      <c r="F86" s="5" t="s">
        <v>1543</v>
      </c>
      <c r="G86" s="5" t="s">
        <v>1272</v>
      </c>
      <c r="J86" s="5" t="s">
        <v>1890</v>
      </c>
    </row>
    <row r="87" spans="1:10">
      <c r="A87" s="5">
        <v>86</v>
      </c>
      <c r="B87" s="5" t="s">
        <v>1237</v>
      </c>
      <c r="C87" s="5" t="s">
        <v>127</v>
      </c>
      <c r="D87" s="5" t="s">
        <v>1544</v>
      </c>
      <c r="E87" s="5" t="s">
        <v>1545</v>
      </c>
      <c r="F87" s="5" t="s">
        <v>1546</v>
      </c>
      <c r="G87" s="5" t="s">
        <v>1395</v>
      </c>
      <c r="J87" s="5" t="s">
        <v>1890</v>
      </c>
    </row>
    <row r="88" spans="1:10">
      <c r="A88" s="5">
        <v>87</v>
      </c>
      <c r="B88" s="5" t="s">
        <v>1237</v>
      </c>
      <c r="C88" s="5" t="s">
        <v>127</v>
      </c>
      <c r="D88" s="5" t="s">
        <v>1547</v>
      </c>
      <c r="E88" s="5" t="s">
        <v>1548</v>
      </c>
      <c r="F88" s="5" t="s">
        <v>1549</v>
      </c>
      <c r="G88" s="5" t="s">
        <v>1387</v>
      </c>
      <c r="J88" s="5" t="s">
        <v>1890</v>
      </c>
    </row>
    <row r="89" spans="1:10">
      <c r="A89" s="5">
        <v>88</v>
      </c>
      <c r="B89" s="5" t="s">
        <v>1237</v>
      </c>
      <c r="C89" s="5" t="s">
        <v>127</v>
      </c>
      <c r="D89" s="5" t="s">
        <v>1550</v>
      </c>
      <c r="E89" s="5" t="s">
        <v>1551</v>
      </c>
      <c r="F89" s="5" t="s">
        <v>1552</v>
      </c>
      <c r="G89" s="5" t="s">
        <v>1395</v>
      </c>
      <c r="H89" s="5" t="s">
        <v>1553</v>
      </c>
      <c r="J89" s="5" t="s">
        <v>1890</v>
      </c>
    </row>
    <row r="90" spans="1:10">
      <c r="A90" s="5">
        <v>89</v>
      </c>
      <c r="B90" s="5" t="s">
        <v>1237</v>
      </c>
      <c r="C90" s="5" t="s">
        <v>127</v>
      </c>
      <c r="D90" s="5" t="s">
        <v>1554</v>
      </c>
      <c r="E90" s="5" t="s">
        <v>1555</v>
      </c>
      <c r="F90" s="5" t="s">
        <v>1556</v>
      </c>
      <c r="G90" s="5" t="s">
        <v>1338</v>
      </c>
      <c r="H90" s="5" t="s">
        <v>1557</v>
      </c>
      <c r="J90" s="5" t="s">
        <v>1890</v>
      </c>
    </row>
    <row r="91" spans="1:10">
      <c r="A91" s="5">
        <v>90</v>
      </c>
      <c r="B91" s="5" t="s">
        <v>1237</v>
      </c>
      <c r="C91" s="5" t="s">
        <v>127</v>
      </c>
      <c r="D91" s="5" t="s">
        <v>1558</v>
      </c>
      <c r="E91" s="5" t="s">
        <v>1559</v>
      </c>
      <c r="F91" s="5" t="s">
        <v>1560</v>
      </c>
      <c r="G91" s="5" t="s">
        <v>1307</v>
      </c>
      <c r="H91" s="5" t="s">
        <v>1561</v>
      </c>
      <c r="J91" s="5" t="s">
        <v>1890</v>
      </c>
    </row>
    <row r="92" spans="1:10">
      <c r="A92" s="5">
        <v>91</v>
      </c>
      <c r="B92" s="5" t="s">
        <v>1237</v>
      </c>
      <c r="C92" s="5" t="s">
        <v>127</v>
      </c>
      <c r="D92" s="5" t="s">
        <v>1562</v>
      </c>
      <c r="E92" s="5" t="s">
        <v>1563</v>
      </c>
      <c r="F92" s="5" t="s">
        <v>1564</v>
      </c>
      <c r="G92" s="5" t="s">
        <v>1383</v>
      </c>
      <c r="H92" s="5" t="s">
        <v>1242</v>
      </c>
      <c r="J92" s="5" t="s">
        <v>1890</v>
      </c>
    </row>
    <row r="93" spans="1:10">
      <c r="A93" s="5">
        <v>92</v>
      </c>
      <c r="B93" s="5" t="s">
        <v>1237</v>
      </c>
      <c r="C93" s="5" t="s">
        <v>127</v>
      </c>
      <c r="D93" s="5" t="s">
        <v>1565</v>
      </c>
      <c r="E93" s="5" t="s">
        <v>1566</v>
      </c>
      <c r="F93" s="5" t="s">
        <v>1567</v>
      </c>
      <c r="G93" s="5" t="s">
        <v>1276</v>
      </c>
      <c r="H93" s="5" t="s">
        <v>1568</v>
      </c>
      <c r="J93" s="5" t="s">
        <v>1890</v>
      </c>
    </row>
    <row r="94" spans="1:10">
      <c r="A94" s="5">
        <v>93</v>
      </c>
      <c r="B94" s="5" t="s">
        <v>1237</v>
      </c>
      <c r="C94" s="5" t="s">
        <v>127</v>
      </c>
      <c r="D94" s="5" t="s">
        <v>1569</v>
      </c>
      <c r="E94" s="5" t="s">
        <v>1570</v>
      </c>
      <c r="F94" s="5" t="s">
        <v>1571</v>
      </c>
      <c r="G94" s="5" t="s">
        <v>1284</v>
      </c>
      <c r="H94" s="5" t="s">
        <v>1416</v>
      </c>
      <c r="J94" s="5" t="s">
        <v>1890</v>
      </c>
    </row>
    <row r="95" spans="1:10">
      <c r="A95" s="5">
        <v>94</v>
      </c>
      <c r="B95" s="5" t="s">
        <v>1237</v>
      </c>
      <c r="C95" s="5" t="s">
        <v>127</v>
      </c>
      <c r="D95" s="5" t="s">
        <v>1572</v>
      </c>
      <c r="E95" s="5" t="s">
        <v>1573</v>
      </c>
      <c r="F95" s="5" t="s">
        <v>1574</v>
      </c>
      <c r="G95" s="5" t="s">
        <v>1276</v>
      </c>
      <c r="H95" s="5" t="s">
        <v>1575</v>
      </c>
      <c r="J95" s="5" t="s">
        <v>1890</v>
      </c>
    </row>
    <row r="96" spans="1:10">
      <c r="A96" s="5">
        <v>95</v>
      </c>
      <c r="B96" s="5" t="s">
        <v>1237</v>
      </c>
      <c r="C96" s="5" t="s">
        <v>127</v>
      </c>
      <c r="D96" s="5" t="s">
        <v>1576</v>
      </c>
      <c r="E96" s="5" t="s">
        <v>1577</v>
      </c>
      <c r="F96" s="5" t="s">
        <v>1578</v>
      </c>
      <c r="G96" s="5" t="s">
        <v>1338</v>
      </c>
      <c r="J96" s="5" t="s">
        <v>1890</v>
      </c>
    </row>
    <row r="97" spans="1:10">
      <c r="A97" s="5">
        <v>96</v>
      </c>
      <c r="B97" s="5" t="s">
        <v>1237</v>
      </c>
      <c r="C97" s="5" t="s">
        <v>127</v>
      </c>
      <c r="D97" s="5" t="s">
        <v>1579</v>
      </c>
      <c r="E97" s="5" t="s">
        <v>1580</v>
      </c>
      <c r="F97" s="5" t="s">
        <v>1581</v>
      </c>
      <c r="G97" s="5" t="s">
        <v>1241</v>
      </c>
      <c r="H97" s="5" t="s">
        <v>1582</v>
      </c>
      <c r="J97" s="5" t="s">
        <v>1890</v>
      </c>
    </row>
    <row r="98" spans="1:10">
      <c r="A98" s="5">
        <v>97</v>
      </c>
      <c r="B98" s="5" t="s">
        <v>1237</v>
      </c>
      <c r="C98" s="5" t="s">
        <v>127</v>
      </c>
      <c r="D98" s="5" t="s">
        <v>1583</v>
      </c>
      <c r="E98" s="5" t="s">
        <v>1584</v>
      </c>
      <c r="F98" s="5" t="s">
        <v>1585</v>
      </c>
      <c r="G98" s="5" t="s">
        <v>1246</v>
      </c>
      <c r="J98" s="5" t="s">
        <v>1890</v>
      </c>
    </row>
    <row r="99" spans="1:10">
      <c r="A99" s="5">
        <v>98</v>
      </c>
      <c r="B99" s="5" t="s">
        <v>1237</v>
      </c>
      <c r="C99" s="5" t="s">
        <v>127</v>
      </c>
      <c r="D99" s="5" t="s">
        <v>1586</v>
      </c>
      <c r="E99" s="5" t="s">
        <v>1587</v>
      </c>
      <c r="F99" s="5" t="s">
        <v>1588</v>
      </c>
      <c r="G99" s="5" t="s">
        <v>1589</v>
      </c>
      <c r="J99" s="5" t="s">
        <v>1890</v>
      </c>
    </row>
    <row r="100" spans="1:10">
      <c r="A100" s="5">
        <v>99</v>
      </c>
      <c r="B100" s="5" t="s">
        <v>1237</v>
      </c>
      <c r="C100" s="5" t="s">
        <v>127</v>
      </c>
      <c r="D100" s="5" t="s">
        <v>1590</v>
      </c>
      <c r="E100" s="5" t="s">
        <v>1591</v>
      </c>
      <c r="F100" s="5" t="s">
        <v>1592</v>
      </c>
      <c r="G100" s="5" t="s">
        <v>1593</v>
      </c>
      <c r="J100" s="5" t="s">
        <v>1890</v>
      </c>
    </row>
    <row r="101" spans="1:10">
      <c r="A101" s="5">
        <v>100</v>
      </c>
      <c r="B101" s="5" t="s">
        <v>1237</v>
      </c>
      <c r="C101" s="5" t="s">
        <v>127</v>
      </c>
      <c r="D101" s="5" t="s">
        <v>1594</v>
      </c>
      <c r="E101" s="5" t="s">
        <v>1595</v>
      </c>
      <c r="F101" s="5" t="s">
        <v>1596</v>
      </c>
      <c r="G101" s="5" t="s">
        <v>1597</v>
      </c>
      <c r="J101" s="5" t="s">
        <v>1890</v>
      </c>
    </row>
    <row r="102" spans="1:10">
      <c r="A102" s="5">
        <v>101</v>
      </c>
      <c r="B102" s="5" t="s">
        <v>1237</v>
      </c>
      <c r="C102" s="5" t="s">
        <v>127</v>
      </c>
      <c r="D102" s="5" t="s">
        <v>1598</v>
      </c>
      <c r="E102" s="5" t="s">
        <v>1599</v>
      </c>
      <c r="F102" s="5" t="s">
        <v>1600</v>
      </c>
      <c r="G102" s="5" t="s">
        <v>1289</v>
      </c>
      <c r="J102" s="5" t="s">
        <v>1890</v>
      </c>
    </row>
    <row r="103" spans="1:10">
      <c r="A103" s="5">
        <v>102</v>
      </c>
      <c r="B103" s="5" t="s">
        <v>1237</v>
      </c>
      <c r="C103" s="5" t="s">
        <v>127</v>
      </c>
      <c r="D103" s="5" t="s">
        <v>1601</v>
      </c>
      <c r="E103" s="5" t="s">
        <v>1602</v>
      </c>
      <c r="F103" s="5" t="s">
        <v>1603</v>
      </c>
      <c r="G103" s="5" t="s">
        <v>1383</v>
      </c>
      <c r="J103" s="5" t="s">
        <v>1890</v>
      </c>
    </row>
    <row r="104" spans="1:10">
      <c r="A104" s="5">
        <v>103</v>
      </c>
      <c r="B104" s="5" t="s">
        <v>1237</v>
      </c>
      <c r="C104" s="5" t="s">
        <v>127</v>
      </c>
      <c r="D104" s="5" t="s">
        <v>1604</v>
      </c>
      <c r="E104" s="5" t="s">
        <v>1605</v>
      </c>
      <c r="F104" s="5" t="s">
        <v>1606</v>
      </c>
      <c r="G104" s="5" t="s">
        <v>1276</v>
      </c>
      <c r="H104" s="5" t="s">
        <v>1607</v>
      </c>
      <c r="J104" s="5" t="s">
        <v>1890</v>
      </c>
    </row>
    <row r="105" spans="1:10">
      <c r="A105" s="5">
        <v>104</v>
      </c>
      <c r="B105" s="5" t="s">
        <v>1237</v>
      </c>
      <c r="C105" s="5" t="s">
        <v>127</v>
      </c>
      <c r="D105" s="5" t="s">
        <v>1608</v>
      </c>
      <c r="E105" s="5" t="s">
        <v>1609</v>
      </c>
      <c r="F105" s="5" t="s">
        <v>1610</v>
      </c>
      <c r="G105" s="5" t="s">
        <v>1258</v>
      </c>
      <c r="J105" s="5" t="s">
        <v>1890</v>
      </c>
    </row>
    <row r="106" spans="1:10">
      <c r="A106" s="5">
        <v>105</v>
      </c>
      <c r="B106" s="5" t="s">
        <v>1237</v>
      </c>
      <c r="C106" s="5" t="s">
        <v>127</v>
      </c>
      <c r="D106" s="5" t="s">
        <v>1611</v>
      </c>
      <c r="E106" s="5" t="s">
        <v>1612</v>
      </c>
      <c r="F106" s="5" t="s">
        <v>1613</v>
      </c>
      <c r="G106" s="5" t="s">
        <v>1276</v>
      </c>
      <c r="J106" s="5" t="s">
        <v>1890</v>
      </c>
    </row>
    <row r="107" spans="1:10">
      <c r="A107" s="5">
        <v>106</v>
      </c>
      <c r="B107" s="5" t="s">
        <v>1237</v>
      </c>
      <c r="C107" s="5" t="s">
        <v>127</v>
      </c>
      <c r="D107" s="5" t="s">
        <v>1614</v>
      </c>
      <c r="E107" s="5" t="s">
        <v>1615</v>
      </c>
      <c r="F107" s="5" t="s">
        <v>1616</v>
      </c>
      <c r="G107" s="5" t="s">
        <v>1272</v>
      </c>
      <c r="H107" s="5" t="s">
        <v>1242</v>
      </c>
      <c r="J107" s="5" t="s">
        <v>1890</v>
      </c>
    </row>
    <row r="108" spans="1:10">
      <c r="A108" s="5">
        <v>107</v>
      </c>
      <c r="B108" s="5" t="s">
        <v>1237</v>
      </c>
      <c r="C108" s="5" t="s">
        <v>127</v>
      </c>
      <c r="D108" s="5" t="s">
        <v>1617</v>
      </c>
      <c r="E108" s="5" t="s">
        <v>1618</v>
      </c>
      <c r="F108" s="5" t="s">
        <v>1619</v>
      </c>
      <c r="G108" s="5" t="s">
        <v>1387</v>
      </c>
      <c r="H108" s="5" t="s">
        <v>1620</v>
      </c>
      <c r="J108" s="5" t="s">
        <v>1890</v>
      </c>
    </row>
    <row r="109" spans="1:10">
      <c r="A109" s="5">
        <v>108</v>
      </c>
      <c r="B109" s="5" t="s">
        <v>1237</v>
      </c>
      <c r="C109" s="5" t="s">
        <v>127</v>
      </c>
      <c r="D109" s="5" t="s">
        <v>1621</v>
      </c>
      <c r="E109" s="5" t="s">
        <v>1622</v>
      </c>
      <c r="F109" s="5" t="s">
        <v>1623</v>
      </c>
      <c r="G109" s="5" t="s">
        <v>1383</v>
      </c>
      <c r="J109" s="5" t="s">
        <v>1890</v>
      </c>
    </row>
    <row r="110" spans="1:10">
      <c r="A110" s="5">
        <v>109</v>
      </c>
      <c r="B110" s="5" t="s">
        <v>1237</v>
      </c>
      <c r="C110" s="5" t="s">
        <v>127</v>
      </c>
      <c r="D110" s="5" t="s">
        <v>1624</v>
      </c>
      <c r="E110" s="5" t="s">
        <v>1625</v>
      </c>
      <c r="F110" s="5" t="s">
        <v>1626</v>
      </c>
      <c r="G110" s="5" t="s">
        <v>1258</v>
      </c>
      <c r="H110" s="5" t="s">
        <v>1627</v>
      </c>
      <c r="J110" s="5" t="s">
        <v>1890</v>
      </c>
    </row>
    <row r="111" spans="1:10">
      <c r="A111" s="5">
        <v>110</v>
      </c>
      <c r="B111" s="5" t="s">
        <v>1237</v>
      </c>
      <c r="C111" s="5" t="s">
        <v>127</v>
      </c>
      <c r="D111" s="5" t="s">
        <v>1628</v>
      </c>
      <c r="E111" s="5" t="s">
        <v>1629</v>
      </c>
      <c r="F111" s="5" t="s">
        <v>1630</v>
      </c>
      <c r="G111" s="5" t="s">
        <v>1631</v>
      </c>
      <c r="J111" s="5" t="s">
        <v>1890</v>
      </c>
    </row>
    <row r="112" spans="1:10">
      <c r="A112" s="5">
        <v>111</v>
      </c>
      <c r="B112" s="5" t="s">
        <v>1237</v>
      </c>
      <c r="C112" s="5" t="s">
        <v>127</v>
      </c>
      <c r="D112" s="5" t="s">
        <v>1632</v>
      </c>
      <c r="E112" s="5" t="s">
        <v>1633</v>
      </c>
      <c r="F112" s="5" t="s">
        <v>1634</v>
      </c>
      <c r="G112" s="5" t="s">
        <v>1635</v>
      </c>
      <c r="J112" s="5" t="s">
        <v>1890</v>
      </c>
    </row>
    <row r="113" spans="1:10">
      <c r="A113" s="5">
        <v>112</v>
      </c>
      <c r="B113" s="5" t="s">
        <v>1237</v>
      </c>
      <c r="C113" s="5" t="s">
        <v>127</v>
      </c>
      <c r="D113" s="5" t="s">
        <v>1636</v>
      </c>
      <c r="E113" s="5" t="s">
        <v>1637</v>
      </c>
      <c r="F113" s="5" t="s">
        <v>1638</v>
      </c>
      <c r="G113" s="5" t="s">
        <v>1342</v>
      </c>
      <c r="H113" s="5" t="s">
        <v>1639</v>
      </c>
      <c r="J113" s="5" t="s">
        <v>1890</v>
      </c>
    </row>
    <row r="114" spans="1:10">
      <c r="A114" s="5">
        <v>113</v>
      </c>
      <c r="B114" s="5" t="s">
        <v>1237</v>
      </c>
      <c r="C114" s="5" t="s">
        <v>127</v>
      </c>
      <c r="D114" s="5" t="s">
        <v>1640</v>
      </c>
      <c r="E114" s="5" t="s">
        <v>1641</v>
      </c>
      <c r="F114" s="5" t="s">
        <v>1642</v>
      </c>
      <c r="G114" s="5" t="s">
        <v>1643</v>
      </c>
      <c r="H114" s="5" t="s">
        <v>1644</v>
      </c>
      <c r="J114" s="5" t="s">
        <v>1890</v>
      </c>
    </row>
    <row r="115" spans="1:10">
      <c r="A115" s="5">
        <v>114</v>
      </c>
      <c r="B115" s="5" t="s">
        <v>1237</v>
      </c>
      <c r="C115" s="5" t="s">
        <v>127</v>
      </c>
      <c r="D115" s="5" t="s">
        <v>1645</v>
      </c>
      <c r="E115" s="5" t="s">
        <v>1646</v>
      </c>
      <c r="F115" s="5" t="s">
        <v>1647</v>
      </c>
      <c r="G115" s="5" t="s">
        <v>1648</v>
      </c>
      <c r="J115" s="5" t="s">
        <v>1890</v>
      </c>
    </row>
    <row r="116" spans="1:10">
      <c r="A116" s="5">
        <v>115</v>
      </c>
      <c r="B116" s="5" t="s">
        <v>1237</v>
      </c>
      <c r="C116" s="5" t="s">
        <v>127</v>
      </c>
      <c r="D116" s="5" t="s">
        <v>1649</v>
      </c>
      <c r="E116" s="5" t="s">
        <v>1650</v>
      </c>
      <c r="F116" s="5" t="s">
        <v>1651</v>
      </c>
      <c r="G116" s="5" t="s">
        <v>1338</v>
      </c>
      <c r="J116" s="5" t="s">
        <v>1890</v>
      </c>
    </row>
    <row r="117" spans="1:10">
      <c r="A117" s="5">
        <v>116</v>
      </c>
      <c r="B117" s="5" t="s">
        <v>1237</v>
      </c>
      <c r="C117" s="5" t="s">
        <v>127</v>
      </c>
      <c r="D117" s="5" t="s">
        <v>1652</v>
      </c>
      <c r="E117" s="5" t="s">
        <v>1653</v>
      </c>
      <c r="F117" s="5" t="s">
        <v>1654</v>
      </c>
      <c r="G117" s="5" t="s">
        <v>1246</v>
      </c>
      <c r="H117" s="5" t="s">
        <v>1655</v>
      </c>
      <c r="J117" s="5" t="s">
        <v>1890</v>
      </c>
    </row>
    <row r="118" spans="1:10">
      <c r="A118" s="5">
        <v>117</v>
      </c>
      <c r="B118" s="5" t="s">
        <v>1237</v>
      </c>
      <c r="C118" s="5" t="s">
        <v>127</v>
      </c>
      <c r="D118" s="5" t="s">
        <v>1656</v>
      </c>
      <c r="E118" s="5" t="s">
        <v>1657</v>
      </c>
      <c r="F118" s="5" t="s">
        <v>1658</v>
      </c>
      <c r="G118" s="5" t="s">
        <v>1395</v>
      </c>
      <c r="H118" s="5" t="s">
        <v>1659</v>
      </c>
      <c r="J118" s="5" t="s">
        <v>1890</v>
      </c>
    </row>
    <row r="119" spans="1:10">
      <c r="A119" s="5">
        <v>118</v>
      </c>
      <c r="B119" s="5" t="s">
        <v>1237</v>
      </c>
      <c r="C119" s="5" t="s">
        <v>127</v>
      </c>
      <c r="D119" s="5" t="s">
        <v>1660</v>
      </c>
      <c r="E119" s="5" t="s">
        <v>1661</v>
      </c>
      <c r="F119" s="5" t="s">
        <v>1662</v>
      </c>
      <c r="G119" s="5" t="s">
        <v>1383</v>
      </c>
      <c r="J119" s="5" t="s">
        <v>1890</v>
      </c>
    </row>
    <row r="120" spans="1:10">
      <c r="A120" s="5">
        <v>119</v>
      </c>
      <c r="B120" s="5" t="s">
        <v>1237</v>
      </c>
      <c r="C120" s="5" t="s">
        <v>127</v>
      </c>
      <c r="D120" s="5" t="s">
        <v>1663</v>
      </c>
      <c r="E120" s="5" t="s">
        <v>1664</v>
      </c>
      <c r="F120" s="5" t="s">
        <v>1665</v>
      </c>
      <c r="G120" s="5" t="s">
        <v>1395</v>
      </c>
      <c r="J120" s="5" t="s">
        <v>1890</v>
      </c>
    </row>
    <row r="121" spans="1:10">
      <c r="A121" s="5">
        <v>120</v>
      </c>
      <c r="B121" s="5" t="s">
        <v>1237</v>
      </c>
      <c r="C121" s="5" t="s">
        <v>127</v>
      </c>
      <c r="D121" s="5" t="s">
        <v>1666</v>
      </c>
      <c r="E121" s="5" t="s">
        <v>1667</v>
      </c>
      <c r="F121" s="5" t="s">
        <v>1668</v>
      </c>
      <c r="G121" s="5" t="s">
        <v>1383</v>
      </c>
      <c r="J121" s="5" t="s">
        <v>1890</v>
      </c>
    </row>
    <row r="122" spans="1:10">
      <c r="A122" s="5">
        <v>121</v>
      </c>
      <c r="B122" s="5" t="s">
        <v>1237</v>
      </c>
      <c r="C122" s="5" t="s">
        <v>127</v>
      </c>
      <c r="D122" s="5" t="s">
        <v>1669</v>
      </c>
      <c r="E122" s="5" t="s">
        <v>1670</v>
      </c>
      <c r="F122" s="5" t="s">
        <v>1671</v>
      </c>
      <c r="G122" s="5" t="s">
        <v>1284</v>
      </c>
      <c r="H122" s="5" t="s">
        <v>1242</v>
      </c>
      <c r="J122" s="5" t="s">
        <v>1890</v>
      </c>
    </row>
    <row r="123" spans="1:10">
      <c r="A123" s="5">
        <v>122</v>
      </c>
      <c r="B123" s="5" t="s">
        <v>1237</v>
      </c>
      <c r="C123" s="5" t="s">
        <v>127</v>
      </c>
      <c r="D123" s="5" t="s">
        <v>1672</v>
      </c>
      <c r="E123" s="5" t="s">
        <v>1673</v>
      </c>
      <c r="F123" s="5" t="s">
        <v>1674</v>
      </c>
      <c r="G123" s="5" t="s">
        <v>1311</v>
      </c>
      <c r="H123" s="5" t="s">
        <v>1675</v>
      </c>
      <c r="J123" s="5" t="s">
        <v>1890</v>
      </c>
    </row>
    <row r="124" spans="1:10">
      <c r="A124" s="5">
        <v>123</v>
      </c>
      <c r="B124" s="5" t="s">
        <v>1237</v>
      </c>
      <c r="C124" s="5" t="s">
        <v>127</v>
      </c>
      <c r="D124" s="5" t="s">
        <v>1676</v>
      </c>
      <c r="E124" s="5" t="s">
        <v>1677</v>
      </c>
      <c r="F124" s="5" t="s">
        <v>1678</v>
      </c>
      <c r="G124" s="5" t="s">
        <v>1289</v>
      </c>
      <c r="J124" s="5" t="s">
        <v>1890</v>
      </c>
    </row>
    <row r="125" spans="1:10">
      <c r="A125" s="5">
        <v>124</v>
      </c>
      <c r="B125" s="5" t="s">
        <v>1237</v>
      </c>
      <c r="C125" s="5" t="s">
        <v>127</v>
      </c>
      <c r="D125" s="5" t="s">
        <v>1679</v>
      </c>
      <c r="E125" s="5" t="s">
        <v>1680</v>
      </c>
      <c r="F125" s="5" t="s">
        <v>1681</v>
      </c>
      <c r="G125" s="5" t="s">
        <v>1383</v>
      </c>
      <c r="H125" s="5" t="s">
        <v>1682</v>
      </c>
      <c r="J125" s="5" t="s">
        <v>1890</v>
      </c>
    </row>
    <row r="126" spans="1:10">
      <c r="A126" s="5">
        <v>125</v>
      </c>
      <c r="B126" s="5" t="s">
        <v>1237</v>
      </c>
      <c r="C126" s="5" t="s">
        <v>127</v>
      </c>
      <c r="D126" s="5" t="s">
        <v>1683</v>
      </c>
      <c r="E126" s="5" t="s">
        <v>1684</v>
      </c>
      <c r="F126" s="5" t="s">
        <v>1685</v>
      </c>
      <c r="G126" s="5" t="s">
        <v>1537</v>
      </c>
      <c r="J126" s="5" t="s">
        <v>1890</v>
      </c>
    </row>
    <row r="127" spans="1:10">
      <c r="A127" s="5">
        <v>126</v>
      </c>
      <c r="B127" s="5" t="s">
        <v>1237</v>
      </c>
      <c r="C127" s="5" t="s">
        <v>127</v>
      </c>
      <c r="D127" s="5" t="s">
        <v>1689</v>
      </c>
      <c r="E127" s="5" t="s">
        <v>1686</v>
      </c>
      <c r="F127" s="5" t="s">
        <v>1687</v>
      </c>
      <c r="G127" s="5" t="s">
        <v>1688</v>
      </c>
      <c r="J127" s="5" t="s">
        <v>1890</v>
      </c>
    </row>
    <row r="128" spans="1:10">
      <c r="A128" s="5">
        <v>127</v>
      </c>
      <c r="B128" s="5" t="s">
        <v>1237</v>
      </c>
      <c r="C128" s="5" t="s">
        <v>127</v>
      </c>
      <c r="D128" s="5" t="s">
        <v>1690</v>
      </c>
      <c r="E128" s="5" t="s">
        <v>1691</v>
      </c>
      <c r="F128" s="5" t="s">
        <v>1692</v>
      </c>
      <c r="G128" s="5" t="s">
        <v>1276</v>
      </c>
      <c r="H128" s="5" t="s">
        <v>1693</v>
      </c>
      <c r="J128" s="5" t="s">
        <v>1890</v>
      </c>
    </row>
    <row r="129" spans="1:10">
      <c r="A129" s="5">
        <v>128</v>
      </c>
      <c r="B129" s="5" t="s">
        <v>1237</v>
      </c>
      <c r="C129" s="5" t="s">
        <v>127</v>
      </c>
      <c r="D129" s="5" t="s">
        <v>1694</v>
      </c>
      <c r="E129" s="5" t="s">
        <v>1695</v>
      </c>
      <c r="F129" s="5" t="s">
        <v>1696</v>
      </c>
      <c r="G129" s="5" t="s">
        <v>1289</v>
      </c>
      <c r="H129" s="5" t="s">
        <v>1697</v>
      </c>
      <c r="J129" s="5" t="s">
        <v>1890</v>
      </c>
    </row>
    <row r="130" spans="1:10">
      <c r="A130" s="5">
        <v>129</v>
      </c>
      <c r="B130" s="5" t="s">
        <v>1237</v>
      </c>
      <c r="C130" s="5" t="s">
        <v>127</v>
      </c>
      <c r="D130" s="5" t="s">
        <v>1698</v>
      </c>
      <c r="E130" s="5" t="s">
        <v>1699</v>
      </c>
      <c r="F130" s="5" t="s">
        <v>1700</v>
      </c>
      <c r="G130" s="5" t="s">
        <v>1289</v>
      </c>
      <c r="H130" s="5" t="s">
        <v>1242</v>
      </c>
      <c r="J130" s="5" t="s">
        <v>1890</v>
      </c>
    </row>
    <row r="131" spans="1:10">
      <c r="A131" s="5">
        <v>130</v>
      </c>
      <c r="B131" s="5" t="s">
        <v>1237</v>
      </c>
      <c r="C131" s="5" t="s">
        <v>127</v>
      </c>
      <c r="D131" s="5" t="s">
        <v>1701</v>
      </c>
      <c r="E131" s="5" t="s">
        <v>1702</v>
      </c>
      <c r="F131" s="5" t="s">
        <v>1703</v>
      </c>
      <c r="G131" s="5" t="s">
        <v>1338</v>
      </c>
      <c r="H131" s="5" t="s">
        <v>1557</v>
      </c>
      <c r="J131" s="5" t="s">
        <v>1890</v>
      </c>
    </row>
    <row r="132" spans="1:10">
      <c r="A132" s="5">
        <v>131</v>
      </c>
      <c r="B132" s="5" t="s">
        <v>1237</v>
      </c>
      <c r="C132" s="5" t="s">
        <v>127</v>
      </c>
      <c r="D132" s="5" t="s">
        <v>1704</v>
      </c>
      <c r="E132" s="5" t="s">
        <v>1705</v>
      </c>
      <c r="F132" s="5" t="s">
        <v>1706</v>
      </c>
      <c r="G132" s="5" t="s">
        <v>1311</v>
      </c>
      <c r="J132" s="5" t="s">
        <v>1890</v>
      </c>
    </row>
    <row r="133" spans="1:10">
      <c r="A133" s="5">
        <v>132</v>
      </c>
      <c r="B133" s="5" t="s">
        <v>1237</v>
      </c>
      <c r="C133" s="5" t="s">
        <v>127</v>
      </c>
      <c r="D133" s="5" t="s">
        <v>1707</v>
      </c>
      <c r="E133" s="5" t="s">
        <v>1708</v>
      </c>
      <c r="F133" s="5" t="s">
        <v>1709</v>
      </c>
      <c r="G133" s="5" t="s">
        <v>1276</v>
      </c>
      <c r="J133" s="5" t="s">
        <v>1890</v>
      </c>
    </row>
    <row r="134" spans="1:10">
      <c r="A134" s="5">
        <v>133</v>
      </c>
      <c r="B134" s="5" t="s">
        <v>1237</v>
      </c>
      <c r="C134" s="5" t="s">
        <v>127</v>
      </c>
      <c r="D134" s="5" t="s">
        <v>1710</v>
      </c>
      <c r="E134" s="5" t="s">
        <v>1711</v>
      </c>
      <c r="F134" s="5" t="s">
        <v>1712</v>
      </c>
      <c r="G134" s="5" t="s">
        <v>1276</v>
      </c>
      <c r="J134" s="5" t="s">
        <v>1890</v>
      </c>
    </row>
    <row r="135" spans="1:10">
      <c r="A135" s="5">
        <v>134</v>
      </c>
      <c r="B135" s="5" t="s">
        <v>1237</v>
      </c>
      <c r="C135" s="5" t="s">
        <v>127</v>
      </c>
      <c r="D135" s="5" t="s">
        <v>1713</v>
      </c>
      <c r="E135" s="5" t="s">
        <v>1714</v>
      </c>
      <c r="F135" s="5" t="s">
        <v>1715</v>
      </c>
      <c r="G135" s="5" t="s">
        <v>1276</v>
      </c>
      <c r="H135" s="5" t="s">
        <v>1716</v>
      </c>
      <c r="J135" s="5" t="s">
        <v>1890</v>
      </c>
    </row>
    <row r="136" spans="1:10">
      <c r="A136" s="5">
        <v>135</v>
      </c>
      <c r="B136" s="5" t="s">
        <v>1237</v>
      </c>
      <c r="C136" s="5" t="s">
        <v>127</v>
      </c>
      <c r="D136" s="5" t="s">
        <v>1717</v>
      </c>
      <c r="E136" s="5" t="s">
        <v>1718</v>
      </c>
      <c r="F136" s="5" t="s">
        <v>1719</v>
      </c>
      <c r="G136" s="5" t="s">
        <v>1241</v>
      </c>
      <c r="J136" s="5" t="s">
        <v>1890</v>
      </c>
    </row>
    <row r="137" spans="1:10">
      <c r="A137" s="5">
        <v>136</v>
      </c>
      <c r="B137" s="5" t="s">
        <v>1237</v>
      </c>
      <c r="C137" s="5" t="s">
        <v>127</v>
      </c>
      <c r="D137" s="5" t="s">
        <v>1720</v>
      </c>
      <c r="E137" s="5" t="s">
        <v>1721</v>
      </c>
      <c r="F137" s="5" t="s">
        <v>1722</v>
      </c>
      <c r="G137" s="5" t="s">
        <v>1272</v>
      </c>
      <c r="H137" s="5" t="s">
        <v>1723</v>
      </c>
      <c r="J137" s="5" t="s">
        <v>1890</v>
      </c>
    </row>
    <row r="138" spans="1:10">
      <c r="A138" s="5">
        <v>137</v>
      </c>
      <c r="B138" s="5" t="s">
        <v>1237</v>
      </c>
      <c r="C138" s="5" t="s">
        <v>127</v>
      </c>
      <c r="D138" s="5" t="s">
        <v>1724</v>
      </c>
      <c r="E138" s="5" t="s">
        <v>1725</v>
      </c>
      <c r="F138" s="5" t="s">
        <v>1726</v>
      </c>
      <c r="G138" s="5" t="s">
        <v>1383</v>
      </c>
      <c r="J138" s="5" t="s">
        <v>1890</v>
      </c>
    </row>
    <row r="139" spans="1:10">
      <c r="A139" s="5">
        <v>138</v>
      </c>
      <c r="B139" s="5" t="s">
        <v>1237</v>
      </c>
      <c r="C139" s="5" t="s">
        <v>127</v>
      </c>
      <c r="D139" s="5" t="s">
        <v>1727</v>
      </c>
      <c r="E139" s="5" t="s">
        <v>1728</v>
      </c>
      <c r="F139" s="5" t="s">
        <v>1729</v>
      </c>
      <c r="G139" s="5" t="s">
        <v>1395</v>
      </c>
      <c r="J139" s="5" t="s">
        <v>1890</v>
      </c>
    </row>
    <row r="140" spans="1:10">
      <c r="A140" s="5">
        <v>139</v>
      </c>
      <c r="B140" s="5" t="s">
        <v>1237</v>
      </c>
      <c r="C140" s="5" t="s">
        <v>127</v>
      </c>
      <c r="D140" s="5" t="s">
        <v>1730</v>
      </c>
      <c r="E140" s="5" t="s">
        <v>1731</v>
      </c>
      <c r="F140" s="5" t="s">
        <v>1732</v>
      </c>
      <c r="G140" s="5" t="s">
        <v>1241</v>
      </c>
      <c r="J140" s="5" t="s">
        <v>1890</v>
      </c>
    </row>
    <row r="141" spans="1:10">
      <c r="A141" s="5">
        <v>140</v>
      </c>
      <c r="B141" s="5" t="s">
        <v>1237</v>
      </c>
      <c r="C141" s="5" t="s">
        <v>127</v>
      </c>
      <c r="D141" s="5" t="s">
        <v>1733</v>
      </c>
      <c r="E141" s="5" t="s">
        <v>1734</v>
      </c>
      <c r="F141" s="5" t="s">
        <v>1735</v>
      </c>
      <c r="G141" s="5" t="s">
        <v>1352</v>
      </c>
      <c r="J141" s="5" t="s">
        <v>1890</v>
      </c>
    </row>
    <row r="142" spans="1:10">
      <c r="A142" s="5">
        <v>141</v>
      </c>
      <c r="B142" s="5" t="s">
        <v>1237</v>
      </c>
      <c r="C142" s="5" t="s">
        <v>127</v>
      </c>
      <c r="D142" s="5" t="s">
        <v>1736</v>
      </c>
      <c r="E142" s="5" t="s">
        <v>1737</v>
      </c>
      <c r="F142" s="5" t="s">
        <v>1738</v>
      </c>
      <c r="G142" s="5" t="s">
        <v>1648</v>
      </c>
      <c r="H142" s="5" t="s">
        <v>1492</v>
      </c>
      <c r="J142" s="5" t="s">
        <v>1890</v>
      </c>
    </row>
    <row r="143" spans="1:10">
      <c r="A143" s="5">
        <v>142</v>
      </c>
      <c r="B143" s="5" t="s">
        <v>1237</v>
      </c>
      <c r="C143" s="5" t="s">
        <v>127</v>
      </c>
      <c r="D143" s="5" t="s">
        <v>1739</v>
      </c>
      <c r="E143" s="5" t="s">
        <v>1740</v>
      </c>
      <c r="F143" s="5" t="s">
        <v>1741</v>
      </c>
      <c r="G143" s="5" t="s">
        <v>1276</v>
      </c>
      <c r="H143" s="5" t="s">
        <v>1742</v>
      </c>
      <c r="J143" s="5" t="s">
        <v>1890</v>
      </c>
    </row>
    <row r="144" spans="1:10">
      <c r="A144" s="5">
        <v>143</v>
      </c>
      <c r="B144" s="5" t="s">
        <v>1237</v>
      </c>
      <c r="C144" s="5" t="s">
        <v>127</v>
      </c>
      <c r="D144" s="5" t="s">
        <v>1743</v>
      </c>
      <c r="E144" s="5" t="s">
        <v>1744</v>
      </c>
      <c r="F144" s="5" t="s">
        <v>1745</v>
      </c>
      <c r="G144" s="5" t="s">
        <v>1383</v>
      </c>
      <c r="J144" s="5" t="s">
        <v>1890</v>
      </c>
    </row>
    <row r="145" spans="1:10">
      <c r="A145" s="5">
        <v>144</v>
      </c>
      <c r="B145" s="5" t="s">
        <v>1237</v>
      </c>
      <c r="C145" s="5" t="s">
        <v>127</v>
      </c>
      <c r="D145" s="5" t="s">
        <v>1746</v>
      </c>
      <c r="E145" s="5" t="s">
        <v>1747</v>
      </c>
      <c r="F145" s="5" t="s">
        <v>1748</v>
      </c>
      <c r="G145" s="5" t="s">
        <v>1311</v>
      </c>
      <c r="H145" s="5" t="s">
        <v>1749</v>
      </c>
      <c r="J145" s="5" t="s">
        <v>1890</v>
      </c>
    </row>
    <row r="146" spans="1:10">
      <c r="A146" s="5">
        <v>145</v>
      </c>
      <c r="B146" s="5" t="s">
        <v>1237</v>
      </c>
      <c r="C146" s="5" t="s">
        <v>127</v>
      </c>
      <c r="D146" s="5" t="s">
        <v>1750</v>
      </c>
      <c r="E146" s="5" t="s">
        <v>1751</v>
      </c>
      <c r="F146" s="5" t="s">
        <v>1752</v>
      </c>
      <c r="G146" s="5" t="s">
        <v>1648</v>
      </c>
      <c r="J146" s="5" t="s">
        <v>1890</v>
      </c>
    </row>
    <row r="147" spans="1:10">
      <c r="A147" s="5">
        <v>146</v>
      </c>
      <c r="B147" s="5" t="s">
        <v>1237</v>
      </c>
      <c r="C147" s="5" t="s">
        <v>127</v>
      </c>
      <c r="D147" s="5" t="s">
        <v>1753</v>
      </c>
      <c r="E147" s="5" t="s">
        <v>1754</v>
      </c>
      <c r="F147" s="5" t="s">
        <v>1755</v>
      </c>
      <c r="G147" s="5" t="s">
        <v>1352</v>
      </c>
      <c r="J147" s="5" t="s">
        <v>1890</v>
      </c>
    </row>
    <row r="148" spans="1:10">
      <c r="A148" s="5">
        <v>147</v>
      </c>
      <c r="B148" s="5" t="s">
        <v>1237</v>
      </c>
      <c r="C148" s="5" t="s">
        <v>127</v>
      </c>
      <c r="D148" s="5" t="s">
        <v>1756</v>
      </c>
      <c r="E148" s="5" t="s">
        <v>1757</v>
      </c>
      <c r="F148" s="5" t="s">
        <v>1758</v>
      </c>
      <c r="G148" s="5" t="s">
        <v>1284</v>
      </c>
      <c r="H148" s="5" t="s">
        <v>1759</v>
      </c>
      <c r="J148" s="5" t="s">
        <v>1890</v>
      </c>
    </row>
    <row r="149" spans="1:10">
      <c r="A149" s="5">
        <v>148</v>
      </c>
      <c r="B149" s="5" t="s">
        <v>1237</v>
      </c>
      <c r="C149" s="5" t="s">
        <v>127</v>
      </c>
      <c r="D149" s="5" t="s">
        <v>1760</v>
      </c>
      <c r="E149" s="5" t="s">
        <v>1761</v>
      </c>
      <c r="F149" s="5" t="s">
        <v>1762</v>
      </c>
      <c r="G149" s="5" t="s">
        <v>1342</v>
      </c>
      <c r="J149" s="5" t="s">
        <v>1890</v>
      </c>
    </row>
    <row r="150" spans="1:10">
      <c r="A150" s="5">
        <v>149</v>
      </c>
      <c r="B150" s="5" t="s">
        <v>1237</v>
      </c>
      <c r="C150" s="5" t="s">
        <v>127</v>
      </c>
      <c r="D150" s="5" t="s">
        <v>1763</v>
      </c>
      <c r="E150" s="5" t="s">
        <v>1764</v>
      </c>
      <c r="F150" s="5" t="s">
        <v>1765</v>
      </c>
      <c r="G150" s="5" t="s">
        <v>1272</v>
      </c>
      <c r="J150" s="5" t="s">
        <v>1890</v>
      </c>
    </row>
    <row r="151" spans="1:10">
      <c r="A151" s="5">
        <v>150</v>
      </c>
      <c r="B151" s="5" t="s">
        <v>1237</v>
      </c>
      <c r="C151" s="5" t="s">
        <v>127</v>
      </c>
      <c r="D151" s="5" t="s">
        <v>1766</v>
      </c>
      <c r="E151" s="5" t="s">
        <v>1767</v>
      </c>
      <c r="F151" s="5" t="s">
        <v>1768</v>
      </c>
      <c r="G151" s="5" t="s">
        <v>1387</v>
      </c>
      <c r="J151" s="5" t="s">
        <v>1890</v>
      </c>
    </row>
    <row r="152" spans="1:10">
      <c r="A152" s="5">
        <v>151</v>
      </c>
      <c r="B152" s="5" t="s">
        <v>1237</v>
      </c>
      <c r="C152" s="5" t="s">
        <v>127</v>
      </c>
      <c r="D152" s="5" t="s">
        <v>1769</v>
      </c>
      <c r="E152" s="5" t="s">
        <v>1770</v>
      </c>
      <c r="F152" s="5" t="s">
        <v>1771</v>
      </c>
      <c r="G152" s="5" t="s">
        <v>1272</v>
      </c>
      <c r="H152" s="5" t="s">
        <v>1772</v>
      </c>
      <c r="J152" s="5" t="s">
        <v>1890</v>
      </c>
    </row>
    <row r="153" spans="1:10">
      <c r="A153" s="5">
        <v>152</v>
      </c>
      <c r="B153" s="5" t="s">
        <v>1237</v>
      </c>
      <c r="C153" s="5" t="s">
        <v>127</v>
      </c>
      <c r="D153" s="5" t="s">
        <v>1773</v>
      </c>
      <c r="E153" s="5" t="s">
        <v>1774</v>
      </c>
      <c r="F153" s="5" t="s">
        <v>1775</v>
      </c>
      <c r="G153" s="5" t="s">
        <v>1276</v>
      </c>
      <c r="H153" s="5" t="s">
        <v>1242</v>
      </c>
      <c r="J153" s="5" t="s">
        <v>1890</v>
      </c>
    </row>
    <row r="154" spans="1:10">
      <c r="A154" s="5">
        <v>153</v>
      </c>
      <c r="B154" s="5" t="s">
        <v>1237</v>
      </c>
      <c r="C154" s="5" t="s">
        <v>127</v>
      </c>
      <c r="D154" s="5" t="s">
        <v>1776</v>
      </c>
      <c r="E154" s="5" t="s">
        <v>1777</v>
      </c>
      <c r="F154" s="5" t="s">
        <v>1778</v>
      </c>
      <c r="G154" s="5" t="s">
        <v>1383</v>
      </c>
      <c r="J154" s="5" t="s">
        <v>1890</v>
      </c>
    </row>
    <row r="155" spans="1:10">
      <c r="A155" s="5">
        <v>154</v>
      </c>
      <c r="B155" s="5" t="s">
        <v>1237</v>
      </c>
      <c r="C155" s="5" t="s">
        <v>127</v>
      </c>
      <c r="D155" s="5" t="s">
        <v>1779</v>
      </c>
      <c r="E155" s="5" t="s">
        <v>1780</v>
      </c>
      <c r="F155" s="5" t="s">
        <v>1781</v>
      </c>
      <c r="G155" s="5" t="s">
        <v>1648</v>
      </c>
      <c r="H155" s="5" t="s">
        <v>1782</v>
      </c>
      <c r="J155" s="5" t="s">
        <v>1890</v>
      </c>
    </row>
    <row r="156" spans="1:10">
      <c r="A156" s="5">
        <v>155</v>
      </c>
      <c r="B156" s="5" t="s">
        <v>1237</v>
      </c>
      <c r="C156" s="5" t="s">
        <v>127</v>
      </c>
      <c r="D156" s="5" t="s">
        <v>1783</v>
      </c>
      <c r="E156" s="5" t="s">
        <v>1784</v>
      </c>
      <c r="F156" s="5" t="s">
        <v>1785</v>
      </c>
      <c r="G156" s="5" t="s">
        <v>1311</v>
      </c>
      <c r="J156" s="5" t="s">
        <v>1890</v>
      </c>
    </row>
    <row r="157" spans="1:10">
      <c r="A157" s="5">
        <v>156</v>
      </c>
      <c r="B157" s="5" t="s">
        <v>1237</v>
      </c>
      <c r="C157" s="5" t="s">
        <v>127</v>
      </c>
      <c r="D157" s="5" t="s">
        <v>1786</v>
      </c>
      <c r="E157" s="5" t="s">
        <v>1787</v>
      </c>
      <c r="F157" s="5" t="s">
        <v>1788</v>
      </c>
      <c r="G157" s="5" t="s">
        <v>1276</v>
      </c>
      <c r="J157" s="5" t="s">
        <v>1890</v>
      </c>
    </row>
    <row r="158" spans="1:10">
      <c r="A158" s="5">
        <v>157</v>
      </c>
      <c r="B158" s="5" t="s">
        <v>1237</v>
      </c>
      <c r="C158" s="5" t="s">
        <v>127</v>
      </c>
      <c r="D158" s="5" t="s">
        <v>1789</v>
      </c>
      <c r="E158" s="5" t="s">
        <v>1790</v>
      </c>
      <c r="F158" s="5" t="s">
        <v>1791</v>
      </c>
      <c r="G158" s="5" t="s">
        <v>1387</v>
      </c>
      <c r="J158" s="5" t="s">
        <v>1890</v>
      </c>
    </row>
    <row r="159" spans="1:10">
      <c r="A159" s="5">
        <v>158</v>
      </c>
      <c r="B159" s="5" t="s">
        <v>1237</v>
      </c>
      <c r="C159" s="5" t="s">
        <v>127</v>
      </c>
      <c r="D159" s="5" t="s">
        <v>1792</v>
      </c>
      <c r="E159" s="5" t="s">
        <v>1793</v>
      </c>
      <c r="F159" s="5" t="s">
        <v>1794</v>
      </c>
      <c r="G159" s="5" t="s">
        <v>1648</v>
      </c>
      <c r="J159" s="5" t="s">
        <v>1890</v>
      </c>
    </row>
    <row r="160" spans="1:10">
      <c r="A160" s="5">
        <v>159</v>
      </c>
      <c r="B160" s="5" t="s">
        <v>1237</v>
      </c>
      <c r="C160" s="5" t="s">
        <v>127</v>
      </c>
      <c r="D160" s="5" t="s">
        <v>1795</v>
      </c>
      <c r="E160" s="5" t="s">
        <v>1796</v>
      </c>
      <c r="F160" s="5" t="s">
        <v>1797</v>
      </c>
      <c r="G160" s="5" t="s">
        <v>1631</v>
      </c>
      <c r="J160" s="5" t="s">
        <v>1890</v>
      </c>
    </row>
    <row r="161" spans="1:10">
      <c r="A161" s="5">
        <v>160</v>
      </c>
      <c r="B161" s="5" t="s">
        <v>1237</v>
      </c>
      <c r="C161" s="5" t="s">
        <v>127</v>
      </c>
      <c r="D161" s="5" t="s">
        <v>1798</v>
      </c>
      <c r="E161" s="5" t="s">
        <v>1799</v>
      </c>
      <c r="F161" s="5" t="s">
        <v>1800</v>
      </c>
      <c r="G161" s="5" t="s">
        <v>1311</v>
      </c>
      <c r="H161" s="5" t="s">
        <v>1801</v>
      </c>
      <c r="J161" s="5" t="s">
        <v>1890</v>
      </c>
    </row>
    <row r="162" spans="1:10">
      <c r="A162" s="5">
        <v>161</v>
      </c>
      <c r="B162" s="5" t="s">
        <v>1237</v>
      </c>
      <c r="C162" s="5" t="s">
        <v>127</v>
      </c>
      <c r="D162" s="5" t="s">
        <v>1802</v>
      </c>
      <c r="E162" s="5" t="s">
        <v>1803</v>
      </c>
      <c r="F162" s="5" t="s">
        <v>1804</v>
      </c>
      <c r="G162" s="5" t="s">
        <v>1597</v>
      </c>
      <c r="J162" s="5" t="s">
        <v>1890</v>
      </c>
    </row>
    <row r="163" spans="1:10">
      <c r="A163" s="5">
        <v>162</v>
      </c>
      <c r="B163" s="5" t="s">
        <v>1237</v>
      </c>
      <c r="C163" s="5" t="s">
        <v>127</v>
      </c>
      <c r="D163" s="5" t="s">
        <v>1805</v>
      </c>
      <c r="E163" s="5" t="s">
        <v>1806</v>
      </c>
      <c r="F163" s="5" t="s">
        <v>1807</v>
      </c>
      <c r="G163" s="5" t="s">
        <v>1276</v>
      </c>
      <c r="J163" s="5" t="s">
        <v>1890</v>
      </c>
    </row>
    <row r="164" spans="1:10">
      <c r="A164" s="5">
        <v>163</v>
      </c>
      <c r="B164" s="5" t="s">
        <v>1237</v>
      </c>
      <c r="C164" s="5" t="s">
        <v>127</v>
      </c>
      <c r="D164" s="5" t="s">
        <v>1808</v>
      </c>
      <c r="E164" s="5" t="s">
        <v>1809</v>
      </c>
      <c r="F164" s="5" t="s">
        <v>1810</v>
      </c>
      <c r="G164" s="5" t="s">
        <v>1276</v>
      </c>
      <c r="J164" s="5" t="s">
        <v>1890</v>
      </c>
    </row>
    <row r="165" spans="1:10">
      <c r="A165" s="5">
        <v>164</v>
      </c>
      <c r="B165" s="5" t="s">
        <v>1237</v>
      </c>
      <c r="C165" s="5" t="s">
        <v>127</v>
      </c>
      <c r="D165" s="5" t="s">
        <v>1811</v>
      </c>
      <c r="E165" s="5" t="s">
        <v>1812</v>
      </c>
      <c r="F165" s="5" t="s">
        <v>1813</v>
      </c>
      <c r="G165" s="5" t="s">
        <v>1276</v>
      </c>
      <c r="J165" s="5" t="s">
        <v>1890</v>
      </c>
    </row>
    <row r="166" spans="1:10">
      <c r="A166" s="5">
        <v>165</v>
      </c>
      <c r="B166" s="5" t="s">
        <v>1237</v>
      </c>
      <c r="C166" s="5" t="s">
        <v>127</v>
      </c>
      <c r="D166" s="5" t="s">
        <v>1814</v>
      </c>
      <c r="E166" s="5" t="s">
        <v>1815</v>
      </c>
      <c r="F166" s="5" t="s">
        <v>1816</v>
      </c>
      <c r="G166" s="5" t="s">
        <v>1648</v>
      </c>
      <c r="H166" s="5" t="s">
        <v>1817</v>
      </c>
      <c r="J166" s="5" t="s">
        <v>1890</v>
      </c>
    </row>
    <row r="167" spans="1:10">
      <c r="A167" s="5">
        <v>166</v>
      </c>
      <c r="B167" s="5" t="s">
        <v>1237</v>
      </c>
      <c r="C167" s="5" t="s">
        <v>127</v>
      </c>
      <c r="D167" s="5" t="s">
        <v>1818</v>
      </c>
      <c r="E167" s="5" t="s">
        <v>1819</v>
      </c>
      <c r="F167" s="5" t="s">
        <v>1820</v>
      </c>
      <c r="G167" s="5" t="s">
        <v>1352</v>
      </c>
      <c r="J167" s="5" t="s">
        <v>1890</v>
      </c>
    </row>
    <row r="168" spans="1:10">
      <c r="A168" s="5">
        <v>167</v>
      </c>
      <c r="B168" s="5" t="s">
        <v>1237</v>
      </c>
      <c r="C168" s="5" t="s">
        <v>127</v>
      </c>
      <c r="D168" s="5" t="s">
        <v>1821</v>
      </c>
      <c r="E168" s="5" t="s">
        <v>1822</v>
      </c>
      <c r="F168" s="5" t="s">
        <v>1823</v>
      </c>
      <c r="G168" s="5" t="s">
        <v>1246</v>
      </c>
      <c r="J168" s="5" t="s">
        <v>1890</v>
      </c>
    </row>
    <row r="169" spans="1:10">
      <c r="A169" s="5">
        <v>168</v>
      </c>
      <c r="B169" s="5" t="s">
        <v>1237</v>
      </c>
      <c r="C169" s="5" t="s">
        <v>127</v>
      </c>
      <c r="D169" s="5" t="s">
        <v>1824</v>
      </c>
      <c r="E169" s="5" t="s">
        <v>1825</v>
      </c>
      <c r="F169" s="5" t="s">
        <v>1826</v>
      </c>
      <c r="G169" s="5" t="s">
        <v>1383</v>
      </c>
      <c r="H169" s="5" t="s">
        <v>1242</v>
      </c>
      <c r="J169" s="5" t="s">
        <v>1890</v>
      </c>
    </row>
    <row r="170" spans="1:10">
      <c r="A170" s="5">
        <v>169</v>
      </c>
      <c r="B170" s="5" t="s">
        <v>1237</v>
      </c>
      <c r="C170" s="5" t="s">
        <v>127</v>
      </c>
      <c r="D170" s="5" t="s">
        <v>1827</v>
      </c>
      <c r="E170" s="5" t="s">
        <v>1828</v>
      </c>
      <c r="F170" s="5" t="s">
        <v>1829</v>
      </c>
      <c r="G170" s="5" t="s">
        <v>1830</v>
      </c>
      <c r="J170" s="5" t="s">
        <v>1890</v>
      </c>
    </row>
    <row r="171" spans="1:10">
      <c r="A171" s="5">
        <v>170</v>
      </c>
      <c r="B171" s="5" t="s">
        <v>1237</v>
      </c>
      <c r="C171" s="5" t="s">
        <v>127</v>
      </c>
      <c r="D171" s="5" t="s">
        <v>1831</v>
      </c>
      <c r="E171" s="5" t="s">
        <v>1832</v>
      </c>
      <c r="F171" s="5" t="s">
        <v>1833</v>
      </c>
      <c r="G171" s="5" t="s">
        <v>1311</v>
      </c>
      <c r="J171" s="5" t="s">
        <v>1890</v>
      </c>
    </row>
    <row r="172" spans="1:10">
      <c r="A172" s="5">
        <v>171</v>
      </c>
      <c r="B172" s="5" t="s">
        <v>1237</v>
      </c>
      <c r="C172" s="5" t="s">
        <v>127</v>
      </c>
      <c r="D172" s="5" t="s">
        <v>1834</v>
      </c>
      <c r="E172" s="5" t="s">
        <v>1835</v>
      </c>
      <c r="F172" s="5" t="s">
        <v>1836</v>
      </c>
      <c r="G172" s="5" t="s">
        <v>1837</v>
      </c>
      <c r="J172" s="5" t="s">
        <v>1890</v>
      </c>
    </row>
    <row r="173" spans="1:10">
      <c r="A173" s="5">
        <v>172</v>
      </c>
      <c r="B173" s="5" t="s">
        <v>1237</v>
      </c>
      <c r="C173" s="5" t="s">
        <v>127</v>
      </c>
      <c r="D173" s="5" t="s">
        <v>1838</v>
      </c>
      <c r="E173" s="5" t="s">
        <v>1839</v>
      </c>
      <c r="F173" s="5" t="s">
        <v>1840</v>
      </c>
      <c r="G173" s="5" t="s">
        <v>1841</v>
      </c>
      <c r="J173" s="5" t="s">
        <v>1890</v>
      </c>
    </row>
    <row r="174" spans="1:10">
      <c r="A174" s="5">
        <v>173</v>
      </c>
      <c r="B174" s="5" t="s">
        <v>1237</v>
      </c>
      <c r="C174" s="5" t="s">
        <v>127</v>
      </c>
      <c r="D174" s="5" t="s">
        <v>1842</v>
      </c>
      <c r="E174" s="5" t="s">
        <v>1843</v>
      </c>
      <c r="F174" s="5" t="s">
        <v>1844</v>
      </c>
      <c r="G174" s="5" t="s">
        <v>1383</v>
      </c>
      <c r="H174" s="5" t="s">
        <v>1242</v>
      </c>
      <c r="J174" s="5" t="s">
        <v>1890</v>
      </c>
    </row>
    <row r="175" spans="1:10">
      <c r="A175" s="5">
        <v>174</v>
      </c>
      <c r="B175" s="5" t="s">
        <v>1237</v>
      </c>
      <c r="C175" s="5" t="s">
        <v>127</v>
      </c>
      <c r="D175" s="5" t="s">
        <v>1845</v>
      </c>
      <c r="E175" s="5" t="s">
        <v>1846</v>
      </c>
      <c r="F175" s="5" t="s">
        <v>1847</v>
      </c>
      <c r="G175" s="5" t="s">
        <v>1342</v>
      </c>
      <c r="J175" s="5" t="s">
        <v>1890</v>
      </c>
    </row>
    <row r="176" spans="1:10">
      <c r="A176" s="5">
        <v>175</v>
      </c>
      <c r="B176" s="5" t="s">
        <v>1237</v>
      </c>
      <c r="C176" s="5" t="s">
        <v>127</v>
      </c>
      <c r="D176" s="5" t="s">
        <v>1848</v>
      </c>
      <c r="E176" s="5" t="s">
        <v>1849</v>
      </c>
      <c r="F176" s="5" t="s">
        <v>1850</v>
      </c>
      <c r="G176" s="5" t="s">
        <v>1352</v>
      </c>
      <c r="J176" s="5" t="s">
        <v>1890</v>
      </c>
    </row>
    <row r="177" spans="1:10">
      <c r="A177" s="5">
        <v>176</v>
      </c>
      <c r="B177" s="5" t="s">
        <v>1237</v>
      </c>
      <c r="C177" s="5" t="s">
        <v>127</v>
      </c>
      <c r="D177" s="5" t="s">
        <v>1851</v>
      </c>
      <c r="E177" s="5" t="s">
        <v>1852</v>
      </c>
      <c r="F177" s="5" t="s">
        <v>1853</v>
      </c>
      <c r="G177" s="5" t="s">
        <v>1854</v>
      </c>
      <c r="J177" s="5" t="s">
        <v>1890</v>
      </c>
    </row>
    <row r="178" spans="1:10">
      <c r="A178" s="5">
        <v>177</v>
      </c>
      <c r="B178" s="5" t="s">
        <v>1237</v>
      </c>
      <c r="C178" s="5" t="s">
        <v>127</v>
      </c>
      <c r="D178" s="5" t="s">
        <v>1855</v>
      </c>
      <c r="E178" s="5" t="s">
        <v>1856</v>
      </c>
      <c r="F178" s="5" t="s">
        <v>1857</v>
      </c>
      <c r="G178" s="5" t="s">
        <v>1589</v>
      </c>
      <c r="J178" s="5" t="s">
        <v>1890</v>
      </c>
    </row>
    <row r="179" spans="1:10">
      <c r="A179" s="5">
        <v>178</v>
      </c>
      <c r="B179" s="5" t="s">
        <v>1237</v>
      </c>
      <c r="C179" s="5" t="s">
        <v>127</v>
      </c>
      <c r="D179" s="5" t="s">
        <v>1858</v>
      </c>
      <c r="E179" s="5" t="s">
        <v>1859</v>
      </c>
      <c r="F179" s="5" t="s">
        <v>1860</v>
      </c>
      <c r="G179" s="5" t="s">
        <v>1861</v>
      </c>
      <c r="H179" s="5" t="s">
        <v>1862</v>
      </c>
      <c r="J179" s="5" t="s">
        <v>1890</v>
      </c>
    </row>
    <row r="180" spans="1:10">
      <c r="A180" s="5">
        <v>179</v>
      </c>
      <c r="B180" s="5" t="s">
        <v>1237</v>
      </c>
      <c r="C180" s="5" t="s">
        <v>127</v>
      </c>
      <c r="D180" s="5" t="s">
        <v>1863</v>
      </c>
      <c r="E180" s="5" t="s">
        <v>1864</v>
      </c>
      <c r="F180" s="5" t="s">
        <v>1865</v>
      </c>
      <c r="G180" s="5" t="s">
        <v>1631</v>
      </c>
      <c r="J180" s="5" t="s">
        <v>1890</v>
      </c>
    </row>
    <row r="181" spans="1:10">
      <c r="A181" s="5">
        <v>180</v>
      </c>
      <c r="B181" s="5" t="s">
        <v>1237</v>
      </c>
      <c r="C181" s="5" t="s">
        <v>127</v>
      </c>
      <c r="D181" s="5" t="s">
        <v>1866</v>
      </c>
      <c r="E181" s="5" t="s">
        <v>1867</v>
      </c>
      <c r="F181" s="5" t="s">
        <v>1868</v>
      </c>
      <c r="G181" s="5" t="s">
        <v>1869</v>
      </c>
      <c r="H181" s="5" t="s">
        <v>1870</v>
      </c>
      <c r="J181" s="5" t="s">
        <v>1890</v>
      </c>
    </row>
    <row r="182" spans="1:10">
      <c r="A182" s="5">
        <v>181</v>
      </c>
      <c r="B182" s="5" t="s">
        <v>1237</v>
      </c>
      <c r="C182" s="5" t="s">
        <v>127</v>
      </c>
      <c r="D182" s="5" t="s">
        <v>1871</v>
      </c>
      <c r="E182" s="5" t="s">
        <v>1872</v>
      </c>
      <c r="F182" s="5" t="s">
        <v>1873</v>
      </c>
      <c r="G182" s="5" t="s">
        <v>1246</v>
      </c>
      <c r="J182" s="5" t="s">
        <v>1890</v>
      </c>
    </row>
    <row r="183" spans="1:10">
      <c r="A183" s="5">
        <v>182</v>
      </c>
      <c r="B183" s="5" t="s">
        <v>1237</v>
      </c>
      <c r="C183" s="5" t="s">
        <v>127</v>
      </c>
      <c r="D183" s="5" t="s">
        <v>1874</v>
      </c>
      <c r="E183" s="5" t="s">
        <v>1875</v>
      </c>
      <c r="F183" s="5" t="s">
        <v>1876</v>
      </c>
      <c r="G183" s="5" t="s">
        <v>1324</v>
      </c>
      <c r="J183" s="5" t="s">
        <v>1890</v>
      </c>
    </row>
    <row r="184" spans="1:10">
      <c r="A184" s="5">
        <v>183</v>
      </c>
      <c r="B184" s="5" t="s">
        <v>1237</v>
      </c>
      <c r="C184" s="5" t="s">
        <v>127</v>
      </c>
      <c r="D184" s="5" t="s">
        <v>1877</v>
      </c>
      <c r="E184" s="5" t="s">
        <v>1878</v>
      </c>
      <c r="F184" s="5" t="s">
        <v>1879</v>
      </c>
      <c r="G184" s="5" t="s">
        <v>1324</v>
      </c>
      <c r="J184" s="5" t="s">
        <v>1890</v>
      </c>
    </row>
    <row r="185" spans="1:10">
      <c r="A185" s="5">
        <v>184</v>
      </c>
      <c r="B185" s="5" t="s">
        <v>1237</v>
      </c>
      <c r="C185" s="5" t="s">
        <v>127</v>
      </c>
      <c r="D185" s="5" t="s">
        <v>1880</v>
      </c>
      <c r="E185" s="5" t="s">
        <v>1881</v>
      </c>
      <c r="F185" s="5" t="s">
        <v>1279</v>
      </c>
      <c r="G185" s="5" t="s">
        <v>1837</v>
      </c>
      <c r="J185" s="5" t="s">
        <v>1890</v>
      </c>
    </row>
    <row r="186" spans="1:10">
      <c r="A186" s="5">
        <v>185</v>
      </c>
      <c r="B186" s="5" t="s">
        <v>1237</v>
      </c>
      <c r="C186" s="5" t="s">
        <v>127</v>
      </c>
      <c r="D186" s="5" t="s">
        <v>1882</v>
      </c>
      <c r="E186" s="5" t="s">
        <v>1883</v>
      </c>
      <c r="F186" s="5" t="s">
        <v>1884</v>
      </c>
      <c r="G186" s="5" t="s">
        <v>1885</v>
      </c>
      <c r="H186" s="5" t="s">
        <v>1886</v>
      </c>
      <c r="J186" s="5" t="s">
        <v>1890</v>
      </c>
    </row>
    <row r="187" spans="1:10">
      <c r="A187" s="5">
        <v>186</v>
      </c>
      <c r="B187" s="5" t="s">
        <v>1237</v>
      </c>
      <c r="C187" s="5" t="s">
        <v>127</v>
      </c>
      <c r="D187" s="5" t="s">
        <v>1887</v>
      </c>
      <c r="E187" s="5" t="s">
        <v>1888</v>
      </c>
      <c r="F187" s="5" t="s">
        <v>1889</v>
      </c>
      <c r="G187" s="5" t="s">
        <v>1428</v>
      </c>
      <c r="J187" s="5" t="s">
        <v>1890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2"/>
  <sheetViews>
    <sheetView showGridLines="0" topLeftCell="C3" zoomScaleNormal="100" workbookViewId="0">
      <selection activeCell="K16" sqref="K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514</v>
      </c>
      <c r="L1" s="361" t="s">
        <v>400</v>
      </c>
      <c r="M1" s="396" t="s">
        <v>513</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3" t="s">
        <v>396</v>
      </c>
      <c r="E4" s="1164"/>
      <c r="F4" s="1164"/>
      <c r="G4" s="1164"/>
      <c r="H4" s="1165"/>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6"/>
      <c r="E6" s="1166"/>
      <c r="F6" s="1167" t="s">
        <v>83</v>
      </c>
      <c r="G6" s="1167"/>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4" t="s">
        <v>16</v>
      </c>
      <c r="E8" s="1154"/>
      <c r="F8" s="1154" t="s">
        <v>397</v>
      </c>
      <c r="G8" s="1154"/>
      <c r="H8" s="1154"/>
      <c r="I8" s="1168" t="s">
        <v>398</v>
      </c>
      <c r="J8" s="1168"/>
      <c r="K8" s="1168"/>
      <c r="L8" s="1168"/>
      <c r="M8" s="212"/>
      <c r="N8" s="212"/>
      <c r="O8" s="212"/>
      <c r="P8" s="212"/>
      <c r="Q8" s="360"/>
      <c r="R8" s="212"/>
      <c r="S8" s="357"/>
      <c r="T8" s="357"/>
      <c r="U8" s="357"/>
      <c r="V8" s="357"/>
    </row>
    <row r="9" spans="1:256" s="126" customFormat="1" ht="20.25" customHeight="1">
      <c r="A9" s="125"/>
      <c r="B9" s="36"/>
      <c r="C9" s="230"/>
      <c r="D9" s="240" t="s">
        <v>91</v>
      </c>
      <c r="E9" s="240" t="s">
        <v>399</v>
      </c>
      <c r="F9" s="1159" t="s">
        <v>91</v>
      </c>
      <c r="G9" s="1160"/>
      <c r="H9" s="241" t="s">
        <v>399</v>
      </c>
      <c r="I9" s="1161" t="s">
        <v>91</v>
      </c>
      <c r="J9" s="1161"/>
      <c r="K9" s="241" t="s">
        <v>399</v>
      </c>
      <c r="L9" s="241" t="s">
        <v>400</v>
      </c>
      <c r="M9" s="212"/>
      <c r="N9" s="212"/>
      <c r="O9" s="212"/>
      <c r="P9" s="212"/>
      <c r="Q9" s="360"/>
      <c r="R9" s="212"/>
      <c r="S9" s="357"/>
      <c r="T9" s="357"/>
      <c r="U9" s="357"/>
      <c r="V9" s="357"/>
    </row>
    <row r="10" spans="1:256" ht="12" customHeight="1">
      <c r="C10" s="249"/>
      <c r="D10" s="355" t="s">
        <v>92</v>
      </c>
      <c r="E10" s="355" t="s">
        <v>48</v>
      </c>
      <c r="F10" s="1162" t="s">
        <v>49</v>
      </c>
      <c r="G10" s="1162"/>
      <c r="H10" s="355" t="s">
        <v>50</v>
      </c>
      <c r="I10" s="1162" t="s">
        <v>67</v>
      </c>
      <c r="J10" s="1162"/>
      <c r="K10" s="355" t="s">
        <v>68</v>
      </c>
      <c r="L10" s="355" t="s">
        <v>182</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521</v>
      </c>
      <c r="N11" s="212"/>
      <c r="O11" s="212"/>
      <c r="P11" s="212" t="s">
        <v>519</v>
      </c>
      <c r="Q11" s="360" t="s">
        <v>520</v>
      </c>
      <c r="R11" s="212" t="s">
        <v>583</v>
      </c>
      <c r="S11" s="357"/>
      <c r="T11" s="357"/>
      <c r="U11" s="357"/>
      <c r="V11" s="357"/>
    </row>
    <row r="12" spans="1:256" s="265" customFormat="1" ht="0.95" customHeight="1">
      <c r="A12" s="89"/>
      <c r="B12" s="186" t="s">
        <v>404</v>
      </c>
      <c r="C12" s="1153"/>
      <c r="D12" s="1154">
        <v>1</v>
      </c>
      <c r="E12" s="1155" t="s">
        <v>1898</v>
      </c>
      <c r="F12" s="1122"/>
      <c r="G12" s="1103">
        <v>0</v>
      </c>
      <c r="H12" s="358"/>
      <c r="I12" s="250"/>
      <c r="J12" s="395" t="s">
        <v>518</v>
      </c>
      <c r="K12" s="734"/>
      <c r="L12" s="266"/>
      <c r="M12" s="830">
        <f>mergeValue(H12)</f>
        <v>0</v>
      </c>
      <c r="N12" s="1009"/>
      <c r="O12" s="1009"/>
      <c r="P12" s="830" t="str">
        <f>IF(ISERROR(MATCH(Q12,MODesc,0)),"n","y")</f>
        <v>y</v>
      </c>
      <c r="Q12" s="1009" t="s">
        <v>1898</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404</v>
      </c>
      <c r="C13" s="1153"/>
      <c r="D13" s="1154"/>
      <c r="E13" s="1156"/>
      <c r="F13" s="1157"/>
      <c r="G13" s="1154">
        <v>1</v>
      </c>
      <c r="H13" s="1152" t="s">
        <v>926</v>
      </c>
      <c r="I13" s="250"/>
      <c r="J13" s="395" t="s">
        <v>518</v>
      </c>
      <c r="K13" s="734"/>
      <c r="L13" s="266"/>
      <c r="M13" s="830" t="str">
        <f>mergeValue(H13)</f>
        <v>Гатчинский муниципальный район</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404</v>
      </c>
      <c r="C14" s="1153"/>
      <c r="D14" s="1154"/>
      <c r="E14" s="1156"/>
      <c r="F14" s="1158"/>
      <c r="G14" s="1154"/>
      <c r="H14" s="1152"/>
      <c r="I14" s="1124"/>
      <c r="J14" s="1103">
        <v>1</v>
      </c>
      <c r="K14" s="1121" t="s">
        <v>934</v>
      </c>
      <c r="L14" s="247" t="s">
        <v>935</v>
      </c>
      <c r="M14" s="830" t="str">
        <f>mergeValue(H14)</f>
        <v>Гатчинский муниципальный район</v>
      </c>
      <c r="N14" s="1009"/>
      <c r="O14" s="1009"/>
      <c r="P14" s="1009"/>
      <c r="Q14" s="1009"/>
      <c r="R14" s="830" t="str">
        <f>K14&amp;" ("&amp;L14&amp;")"</f>
        <v>Вырицкое (41618154)</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265" customFormat="1" ht="15" customHeight="1">
      <c r="A15" s="89"/>
      <c r="B15" s="186" t="s">
        <v>404</v>
      </c>
      <c r="C15" s="1153"/>
      <c r="D15" s="1154"/>
      <c r="E15" s="1156"/>
      <c r="F15" s="1158"/>
      <c r="G15" s="1154"/>
      <c r="H15" s="1152"/>
      <c r="I15" s="1124"/>
      <c r="J15" s="1103">
        <v>2</v>
      </c>
      <c r="K15" s="1121" t="s">
        <v>928</v>
      </c>
      <c r="L15" s="247" t="s">
        <v>929</v>
      </c>
      <c r="M15" s="830" t="str">
        <f>mergeValue(H15)</f>
        <v>Гатчинский муниципальный район</v>
      </c>
      <c r="N15" s="1009"/>
      <c r="O15" s="1009"/>
      <c r="P15" s="1009"/>
      <c r="Q15" s="1009"/>
      <c r="R15" s="830" t="str">
        <f>K15&amp;" ("&amp;L15&amp;")"</f>
        <v>Большеколпанское (41618408)</v>
      </c>
      <c r="S15" s="186"/>
      <c r="T15" s="186"/>
      <c r="U15" s="248"/>
      <c r="V15" s="186"/>
      <c r="W15" s="186"/>
      <c r="X15" s="186"/>
      <c r="Y15" s="264"/>
      <c r="Z15" s="264"/>
      <c r="AA15" s="597"/>
      <c r="AB15" s="597"/>
      <c r="AC15" s="597"/>
      <c r="AD15" s="597"/>
      <c r="AE15" s="597"/>
      <c r="AF15" s="597"/>
      <c r="AG15" s="597"/>
      <c r="AH15" s="597"/>
      <c r="AI15" s="597"/>
      <c r="AJ15" s="597"/>
      <c r="AK15" s="597"/>
      <c r="AL15" s="597"/>
      <c r="AM15" s="597"/>
      <c r="AN15" s="597"/>
      <c r="AO15" s="597"/>
      <c r="AP15" s="597"/>
      <c r="AQ15" s="597"/>
      <c r="AR15" s="597"/>
      <c r="AS15" s="597"/>
      <c r="AT15" s="597"/>
      <c r="AU15" s="597"/>
      <c r="AV15" s="597"/>
      <c r="AW15" s="597"/>
      <c r="AX15" s="597"/>
      <c r="AY15" s="597"/>
      <c r="AZ15" s="597"/>
      <c r="BA15" s="597"/>
      <c r="BB15" s="597"/>
      <c r="BC15" s="597"/>
      <c r="BD15" s="597"/>
      <c r="BE15" s="597"/>
      <c r="BF15" s="597"/>
      <c r="BG15" s="597"/>
      <c r="BH15" s="597"/>
      <c r="BI15" s="597"/>
      <c r="BJ15" s="597"/>
      <c r="BK15" s="597"/>
      <c r="BL15" s="597"/>
      <c r="BM15" s="597"/>
      <c r="BN15" s="597"/>
      <c r="BO15" s="597"/>
      <c r="BP15" s="597"/>
      <c r="BQ15" s="597"/>
      <c r="BR15" s="597"/>
      <c r="BS15" s="597"/>
      <c r="BT15" s="597"/>
      <c r="BU15" s="597"/>
      <c r="BV15" s="264"/>
      <c r="BW15" s="264"/>
      <c r="BX15" s="264"/>
      <c r="BY15" s="264"/>
      <c r="BZ15" s="264"/>
      <c r="CA15" s="264"/>
      <c r="CB15" s="264"/>
      <c r="CC15" s="264"/>
      <c r="CD15" s="264"/>
      <c r="CE15" s="264"/>
    </row>
    <row r="16" spans="1:256" s="265" customFormat="1" ht="15" customHeight="1">
      <c r="A16" s="89"/>
      <c r="B16" s="186" t="s">
        <v>404</v>
      </c>
      <c r="C16" s="1153"/>
      <c r="D16" s="1154"/>
      <c r="E16" s="1156"/>
      <c r="F16" s="1158"/>
      <c r="G16" s="1154"/>
      <c r="H16" s="1152"/>
      <c r="I16" s="1124"/>
      <c r="J16" s="1103">
        <v>3</v>
      </c>
      <c r="K16" s="1121" t="s">
        <v>948</v>
      </c>
      <c r="L16" s="247" t="s">
        <v>949</v>
      </c>
      <c r="M16" s="830" t="str">
        <f>mergeValue(H16)</f>
        <v>Гатчинский муниципальный район</v>
      </c>
      <c r="N16" s="1009"/>
      <c r="O16" s="1009"/>
      <c r="P16" s="1009"/>
      <c r="Q16" s="1009"/>
      <c r="R16" s="830" t="str">
        <f>K16&amp;" ("&amp;L16&amp;")"</f>
        <v>Пудомягское (41618404)</v>
      </c>
      <c r="S16" s="186"/>
      <c r="T16" s="186"/>
      <c r="U16" s="248"/>
      <c r="V16" s="186"/>
      <c r="W16" s="186"/>
      <c r="X16" s="186"/>
      <c r="Y16" s="264"/>
      <c r="Z16" s="264"/>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597"/>
      <c r="AZ16" s="597"/>
      <c r="BA16" s="597"/>
      <c r="BB16" s="597"/>
      <c r="BC16" s="597"/>
      <c r="BD16" s="597"/>
      <c r="BE16" s="597"/>
      <c r="BF16" s="597"/>
      <c r="BG16" s="597"/>
      <c r="BH16" s="597"/>
      <c r="BI16" s="597"/>
      <c r="BJ16" s="597"/>
      <c r="BK16" s="597"/>
      <c r="BL16" s="597"/>
      <c r="BM16" s="597"/>
      <c r="BN16" s="597"/>
      <c r="BO16" s="597"/>
      <c r="BP16" s="597"/>
      <c r="BQ16" s="597"/>
      <c r="BR16" s="597"/>
      <c r="BS16" s="597"/>
      <c r="BT16" s="597"/>
      <c r="BU16" s="597"/>
      <c r="BV16" s="264"/>
      <c r="BW16" s="264"/>
      <c r="BX16" s="264"/>
      <c r="BY16" s="264"/>
      <c r="BZ16" s="264"/>
      <c r="CA16" s="264"/>
      <c r="CB16" s="264"/>
      <c r="CC16" s="264"/>
      <c r="CD16" s="264"/>
      <c r="CE16" s="264"/>
    </row>
    <row r="17" spans="1:22" s="126" customFormat="1" ht="0.95" customHeight="1">
      <c r="A17" s="36"/>
      <c r="B17" s="36" t="s">
        <v>401</v>
      </c>
      <c r="C17" s="230"/>
      <c r="D17" s="250"/>
      <c r="E17" s="203"/>
      <c r="F17" s="252"/>
      <c r="G17" s="252"/>
      <c r="H17" s="252"/>
      <c r="I17" s="252"/>
      <c r="J17" s="252"/>
      <c r="K17" s="252"/>
      <c r="L17" s="253"/>
      <c r="M17" s="400"/>
      <c r="N17" s="212"/>
      <c r="O17" s="212"/>
      <c r="P17" s="212"/>
      <c r="Q17" s="360" t="s">
        <v>19</v>
      </c>
      <c r="R17" s="212"/>
      <c r="S17" s="357"/>
      <c r="T17" s="357"/>
      <c r="U17" s="357"/>
      <c r="V17" s="357"/>
    </row>
    <row r="18" spans="1:22" s="126" customFormat="1" ht="21" customHeight="1">
      <c r="A18" s="125"/>
      <c r="B18" s="36"/>
      <c r="C18" s="232"/>
      <c r="D18" s="254"/>
      <c r="E18" s="254"/>
      <c r="F18" s="254"/>
      <c r="G18" s="254"/>
      <c r="H18" s="254"/>
      <c r="I18" s="254"/>
      <c r="J18" s="254"/>
      <c r="K18" s="254"/>
      <c r="L18" s="254"/>
      <c r="M18" s="212"/>
      <c r="N18" s="212"/>
      <c r="O18" s="212"/>
      <c r="P18" s="212"/>
      <c r="Q18" s="360"/>
      <c r="R18" s="212"/>
      <c r="S18" s="357"/>
      <c r="T18" s="357"/>
      <c r="U18" s="357"/>
      <c r="V18" s="357"/>
    </row>
    <row r="19" spans="1:22" s="126" customFormat="1">
      <c r="A19" s="125"/>
      <c r="B19" s="36"/>
      <c r="C19" s="232"/>
      <c r="D19" s="36"/>
      <c r="E19" s="36"/>
      <c r="F19" s="36"/>
      <c r="G19" s="36"/>
      <c r="H19" s="36"/>
      <c r="I19" s="36"/>
      <c r="J19" s="36"/>
      <c r="K19" s="36"/>
      <c r="L19" s="36"/>
      <c r="M19" s="212"/>
      <c r="N19" s="212"/>
      <c r="O19" s="212"/>
      <c r="P19" s="212"/>
      <c r="Q19" s="360"/>
      <c r="R19" s="212"/>
      <c r="S19" s="357"/>
      <c r="T19" s="357"/>
      <c r="U19" s="357"/>
      <c r="V19" s="357"/>
    </row>
    <row r="20" spans="1:22" s="126" customFormat="1" ht="0.75" customHeight="1">
      <c r="A20" s="125"/>
      <c r="B20" s="36"/>
      <c r="C20" s="232"/>
      <c r="D20" s="36"/>
      <c r="E20" s="36"/>
      <c r="F20" s="36"/>
      <c r="G20" s="36"/>
      <c r="H20" s="36"/>
      <c r="I20" s="36"/>
      <c r="J20" s="36"/>
      <c r="K20" s="36"/>
      <c r="L20" s="36"/>
      <c r="M20" s="212"/>
      <c r="N20" s="212"/>
      <c r="O20" s="212"/>
      <c r="P20" s="212"/>
      <c r="Q20" s="360"/>
      <c r="R20" s="212"/>
      <c r="S20" s="357"/>
      <c r="T20" s="357"/>
      <c r="U20" s="357"/>
      <c r="V20" s="357"/>
    </row>
    <row r="21" spans="1:22" s="256" customFormat="1" ht="10.5">
      <c r="A21" s="255"/>
      <c r="C21" s="257"/>
      <c r="D21" s="258"/>
      <c r="E21" s="258"/>
      <c r="M21" s="212"/>
      <c r="N21" s="212"/>
      <c r="O21" s="212"/>
      <c r="P21" s="212"/>
      <c r="Q21" s="360"/>
      <c r="R21" s="212"/>
      <c r="S21" s="357"/>
      <c r="T21" s="357"/>
      <c r="U21" s="357"/>
      <c r="V21" s="357"/>
    </row>
    <row r="22" spans="1:22" s="256" customFormat="1" ht="10.5">
      <c r="A22" s="255"/>
      <c r="C22" s="257"/>
      <c r="D22" s="258"/>
      <c r="E22" s="258"/>
      <c r="M22" s="212"/>
      <c r="N22" s="212"/>
      <c r="O22" s="212"/>
      <c r="P22" s="212"/>
      <c r="Q22" s="360"/>
      <c r="R22" s="212"/>
      <c r="S22" s="357"/>
      <c r="T22" s="357"/>
      <c r="U22" s="357"/>
      <c r="V22" s="357"/>
    </row>
  </sheetData>
  <sheetProtection algorithmName="SHA-512" hashValue="i3VCraJeYKXRiGRsKdSC8n2cCMu7fwJZhM3pmqslFoXSLlMXsgRBqpWDQMke8msEKwlIZK/uydsg40SsKvl53w==" saltValue="DCGnTpoLLuOWPbRy4ZQwb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6"/>
    <mergeCell ref="C12:C16"/>
    <mergeCell ref="D12:D16"/>
    <mergeCell ref="E12:E16"/>
    <mergeCell ref="F13:F16"/>
    <mergeCell ref="G13:G16"/>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17"/>
  <sheetViews>
    <sheetView showGridLines="0" workbookViewId="0"/>
  </sheetViews>
  <sheetFormatPr defaultRowHeight="11.25"/>
  <sheetData>
    <row r="1" spans="1:4">
      <c r="A1" t="s">
        <v>1207</v>
      </c>
      <c r="B1" t="s">
        <v>513</v>
      </c>
      <c r="C1" t="s">
        <v>514</v>
      </c>
      <c r="D1" t="s">
        <v>1206</v>
      </c>
    </row>
    <row r="2" spans="1:4">
      <c r="A2">
        <v>78</v>
      </c>
      <c r="B2" t="s">
        <v>926</v>
      </c>
      <c r="C2" t="s">
        <v>930</v>
      </c>
      <c r="D2" t="s">
        <v>931</v>
      </c>
    </row>
    <row r="3" spans="1:4">
      <c r="A3">
        <v>79</v>
      </c>
      <c r="B3" t="s">
        <v>926</v>
      </c>
      <c r="C3" t="s">
        <v>932</v>
      </c>
      <c r="D3" t="s">
        <v>933</v>
      </c>
    </row>
    <row r="4" spans="1:4">
      <c r="A4">
        <v>81</v>
      </c>
      <c r="B4" t="s">
        <v>926</v>
      </c>
      <c r="C4" t="s">
        <v>926</v>
      </c>
      <c r="D4" t="s">
        <v>927</v>
      </c>
    </row>
    <row r="5" spans="1:4">
      <c r="A5">
        <v>82</v>
      </c>
      <c r="B5" t="s">
        <v>926</v>
      </c>
      <c r="C5" t="s">
        <v>936</v>
      </c>
      <c r="D5" t="s">
        <v>937</v>
      </c>
    </row>
    <row r="6" spans="1:4">
      <c r="A6">
        <v>83</v>
      </c>
      <c r="B6" t="s">
        <v>926</v>
      </c>
      <c r="C6" t="s">
        <v>938</v>
      </c>
      <c r="D6" t="s">
        <v>939</v>
      </c>
    </row>
    <row r="7" spans="1:4">
      <c r="A7">
        <v>84</v>
      </c>
      <c r="B7" t="s">
        <v>926</v>
      </c>
      <c r="C7" t="s">
        <v>940</v>
      </c>
      <c r="D7" t="s">
        <v>941</v>
      </c>
    </row>
    <row r="8" spans="1:4">
      <c r="A8">
        <v>85</v>
      </c>
      <c r="B8" t="s">
        <v>926</v>
      </c>
      <c r="C8" t="s">
        <v>942</v>
      </c>
      <c r="D8" t="s">
        <v>943</v>
      </c>
    </row>
    <row r="9" spans="1:4">
      <c r="A9">
        <v>86</v>
      </c>
      <c r="B9" t="s">
        <v>926</v>
      </c>
      <c r="C9" t="s">
        <v>944</v>
      </c>
      <c r="D9" t="s">
        <v>945</v>
      </c>
    </row>
    <row r="10" spans="1:4">
      <c r="A10">
        <v>87</v>
      </c>
      <c r="B10" t="s">
        <v>926</v>
      </c>
      <c r="C10" t="s">
        <v>946</v>
      </c>
      <c r="D10" t="s">
        <v>947</v>
      </c>
    </row>
    <row r="11" spans="1:4">
      <c r="A11">
        <v>88</v>
      </c>
      <c r="B11" t="s">
        <v>926</v>
      </c>
      <c r="C11" t="s">
        <v>948</v>
      </c>
      <c r="D11" t="s">
        <v>949</v>
      </c>
    </row>
    <row r="12" spans="1:4">
      <c r="A12">
        <v>89</v>
      </c>
      <c r="B12" t="s">
        <v>926</v>
      </c>
      <c r="C12" t="s">
        <v>950</v>
      </c>
      <c r="D12" t="s">
        <v>951</v>
      </c>
    </row>
    <row r="13" spans="1:4">
      <c r="A13">
        <v>90</v>
      </c>
      <c r="B13" t="s">
        <v>926</v>
      </c>
      <c r="C13" t="s">
        <v>952</v>
      </c>
      <c r="D13" t="s">
        <v>953</v>
      </c>
    </row>
    <row r="14" spans="1:4">
      <c r="A14">
        <v>91</v>
      </c>
      <c r="B14" t="s">
        <v>926</v>
      </c>
      <c r="C14" t="s">
        <v>954</v>
      </c>
      <c r="D14" t="s">
        <v>955</v>
      </c>
    </row>
    <row r="15" spans="1:4">
      <c r="A15">
        <v>92</v>
      </c>
      <c r="B15" t="s">
        <v>926</v>
      </c>
      <c r="C15" t="s">
        <v>956</v>
      </c>
      <c r="D15" t="s">
        <v>957</v>
      </c>
    </row>
    <row r="16" spans="1:4">
      <c r="A16">
        <v>93</v>
      </c>
      <c r="B16" t="s">
        <v>926</v>
      </c>
      <c r="C16" t="s">
        <v>958</v>
      </c>
      <c r="D16" t="s">
        <v>959</v>
      </c>
    </row>
    <row r="17" spans="1:4">
      <c r="A17">
        <v>94</v>
      </c>
      <c r="B17" t="s">
        <v>926</v>
      </c>
      <c r="C17" t="s">
        <v>960</v>
      </c>
      <c r="D17" t="s">
        <v>961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57"/>
  </cols>
  <sheetData>
    <row r="1" spans="1:4">
      <c r="A1" s="1057" t="s">
        <v>1207</v>
      </c>
      <c r="B1" t="s">
        <v>513</v>
      </c>
      <c r="C1" t="s">
        <v>514</v>
      </c>
      <c r="D1" t="s">
        <v>1206</v>
      </c>
    </row>
    <row r="2" spans="1:4">
      <c r="A2" s="1057">
        <v>1</v>
      </c>
      <c r="B2" t="s">
        <v>774</v>
      </c>
      <c r="C2" t="s">
        <v>774</v>
      </c>
      <c r="D2" t="s">
        <v>775</v>
      </c>
    </row>
    <row r="3" spans="1:4">
      <c r="A3" s="1057">
        <v>2</v>
      </c>
      <c r="B3" t="s">
        <v>774</v>
      </c>
      <c r="C3" t="s">
        <v>776</v>
      </c>
      <c r="D3" t="s">
        <v>777</v>
      </c>
    </row>
    <row r="4" spans="1:4">
      <c r="A4" s="1057">
        <v>3</v>
      </c>
      <c r="B4" t="s">
        <v>774</v>
      </c>
      <c r="C4" t="s">
        <v>778</v>
      </c>
      <c r="D4" t="s">
        <v>779</v>
      </c>
    </row>
    <row r="5" spans="1:4">
      <c r="A5" s="1057">
        <v>4</v>
      </c>
      <c r="B5" t="s">
        <v>774</v>
      </c>
      <c r="C5" t="s">
        <v>780</v>
      </c>
      <c r="D5" t="s">
        <v>781</v>
      </c>
    </row>
    <row r="6" spans="1:4">
      <c r="A6" s="1057">
        <v>5</v>
      </c>
      <c r="B6" t="s">
        <v>774</v>
      </c>
      <c r="C6" t="s">
        <v>782</v>
      </c>
      <c r="D6" t="s">
        <v>783</v>
      </c>
    </row>
    <row r="7" spans="1:4">
      <c r="A7" s="1057">
        <v>6</v>
      </c>
      <c r="B7" t="s">
        <v>774</v>
      </c>
      <c r="C7" t="s">
        <v>784</v>
      </c>
      <c r="D7" t="s">
        <v>785</v>
      </c>
    </row>
    <row r="8" spans="1:4">
      <c r="A8" s="1057">
        <v>7</v>
      </c>
      <c r="B8" t="s">
        <v>774</v>
      </c>
      <c r="C8" t="s">
        <v>786</v>
      </c>
      <c r="D8" t="s">
        <v>787</v>
      </c>
    </row>
    <row r="9" spans="1:4">
      <c r="A9" s="1057">
        <v>8</v>
      </c>
      <c r="B9" t="s">
        <v>774</v>
      </c>
      <c r="C9" t="s">
        <v>788</v>
      </c>
      <c r="D9" t="s">
        <v>789</v>
      </c>
    </row>
    <row r="10" spans="1:4">
      <c r="A10" s="1057">
        <v>9</v>
      </c>
      <c r="B10" t="s">
        <v>774</v>
      </c>
      <c r="C10" t="s">
        <v>790</v>
      </c>
      <c r="D10" t="s">
        <v>791</v>
      </c>
    </row>
    <row r="11" spans="1:4">
      <c r="A11" s="1057">
        <v>10</v>
      </c>
      <c r="B11" t="s">
        <v>774</v>
      </c>
      <c r="C11" t="s">
        <v>792</v>
      </c>
      <c r="D11" t="s">
        <v>793</v>
      </c>
    </row>
    <row r="12" spans="1:4">
      <c r="A12" s="1057">
        <v>11</v>
      </c>
      <c r="B12" t="s">
        <v>794</v>
      </c>
      <c r="C12" t="s">
        <v>796</v>
      </c>
      <c r="D12" t="s">
        <v>797</v>
      </c>
    </row>
    <row r="13" spans="1:4">
      <c r="A13" s="1057">
        <v>12</v>
      </c>
      <c r="B13" t="s">
        <v>794</v>
      </c>
      <c r="C13" t="s">
        <v>798</v>
      </c>
      <c r="D13" t="s">
        <v>799</v>
      </c>
    </row>
    <row r="14" spans="1:4">
      <c r="A14" s="1057">
        <v>13</v>
      </c>
      <c r="B14" t="s">
        <v>794</v>
      </c>
      <c r="C14" t="s">
        <v>800</v>
      </c>
      <c r="D14" t="s">
        <v>801</v>
      </c>
    </row>
    <row r="15" spans="1:4">
      <c r="A15" s="1057">
        <v>14</v>
      </c>
      <c r="B15" t="s">
        <v>794</v>
      </c>
      <c r="C15" t="s">
        <v>794</v>
      </c>
      <c r="D15" t="s">
        <v>795</v>
      </c>
    </row>
    <row r="16" spans="1:4">
      <c r="A16" s="1057">
        <v>15</v>
      </c>
      <c r="B16" t="s">
        <v>794</v>
      </c>
      <c r="C16" t="s">
        <v>802</v>
      </c>
      <c r="D16" t="s">
        <v>803</v>
      </c>
    </row>
    <row r="17" spans="1:4">
      <c r="A17" s="1057">
        <v>16</v>
      </c>
      <c r="B17" t="s">
        <v>794</v>
      </c>
      <c r="C17" t="s">
        <v>804</v>
      </c>
      <c r="D17" t="s">
        <v>805</v>
      </c>
    </row>
    <row r="18" spans="1:4">
      <c r="A18" s="1057">
        <v>17</v>
      </c>
      <c r="B18" t="s">
        <v>794</v>
      </c>
      <c r="C18" t="s">
        <v>806</v>
      </c>
      <c r="D18" t="s">
        <v>807</v>
      </c>
    </row>
    <row r="19" spans="1:4">
      <c r="A19" s="1057">
        <v>18</v>
      </c>
      <c r="B19" t="s">
        <v>794</v>
      </c>
      <c r="C19" t="s">
        <v>808</v>
      </c>
      <c r="D19" t="s">
        <v>809</v>
      </c>
    </row>
    <row r="20" spans="1:4">
      <c r="A20" s="1057">
        <v>19</v>
      </c>
      <c r="B20" t="s">
        <v>794</v>
      </c>
      <c r="C20" t="s">
        <v>810</v>
      </c>
      <c r="D20" t="s">
        <v>811</v>
      </c>
    </row>
    <row r="21" spans="1:4">
      <c r="A21" s="1057">
        <v>20</v>
      </c>
      <c r="B21" t="s">
        <v>794</v>
      </c>
      <c r="C21" t="s">
        <v>812</v>
      </c>
      <c r="D21" t="s">
        <v>813</v>
      </c>
    </row>
    <row r="22" spans="1:4">
      <c r="A22" s="1057">
        <v>21</v>
      </c>
      <c r="B22" t="s">
        <v>794</v>
      </c>
      <c r="C22" t="s">
        <v>814</v>
      </c>
      <c r="D22" t="s">
        <v>815</v>
      </c>
    </row>
    <row r="23" spans="1:4">
      <c r="A23" s="1057">
        <v>22</v>
      </c>
      <c r="B23" t="s">
        <v>794</v>
      </c>
      <c r="C23" t="s">
        <v>816</v>
      </c>
      <c r="D23" t="s">
        <v>817</v>
      </c>
    </row>
    <row r="24" spans="1:4">
      <c r="A24" s="1057">
        <v>23</v>
      </c>
      <c r="B24" t="s">
        <v>794</v>
      </c>
      <c r="C24" t="s">
        <v>818</v>
      </c>
      <c r="D24" t="s">
        <v>819</v>
      </c>
    </row>
    <row r="25" spans="1:4">
      <c r="A25" s="1057">
        <v>24</v>
      </c>
      <c r="B25" t="s">
        <v>794</v>
      </c>
      <c r="C25" t="s">
        <v>820</v>
      </c>
      <c r="D25" t="s">
        <v>821</v>
      </c>
    </row>
    <row r="26" spans="1:4">
      <c r="A26" s="1057">
        <v>25</v>
      </c>
      <c r="B26" t="s">
        <v>794</v>
      </c>
      <c r="C26" t="s">
        <v>822</v>
      </c>
      <c r="D26" t="s">
        <v>823</v>
      </c>
    </row>
    <row r="27" spans="1:4">
      <c r="A27" s="1057">
        <v>26</v>
      </c>
      <c r="B27" t="s">
        <v>794</v>
      </c>
      <c r="C27" t="s">
        <v>824</v>
      </c>
      <c r="D27" t="s">
        <v>825</v>
      </c>
    </row>
    <row r="28" spans="1:4">
      <c r="A28" s="1057">
        <v>27</v>
      </c>
      <c r="B28" t="s">
        <v>794</v>
      </c>
      <c r="C28" t="s">
        <v>826</v>
      </c>
      <c r="D28" t="s">
        <v>827</v>
      </c>
    </row>
    <row r="29" spans="1:4">
      <c r="A29" s="1057">
        <v>28</v>
      </c>
      <c r="B29" t="s">
        <v>828</v>
      </c>
      <c r="C29" t="s">
        <v>830</v>
      </c>
      <c r="D29" t="s">
        <v>831</v>
      </c>
    </row>
    <row r="30" spans="1:4">
      <c r="A30" s="1057">
        <v>29</v>
      </c>
      <c r="B30" t="s">
        <v>828</v>
      </c>
      <c r="C30" t="s">
        <v>828</v>
      </c>
      <c r="D30" t="s">
        <v>829</v>
      </c>
    </row>
    <row r="31" spans="1:4">
      <c r="A31" s="1057">
        <v>30</v>
      </c>
      <c r="B31" t="s">
        <v>828</v>
      </c>
      <c r="C31" t="s">
        <v>832</v>
      </c>
      <c r="D31" t="s">
        <v>833</v>
      </c>
    </row>
    <row r="32" spans="1:4">
      <c r="A32" s="1057">
        <v>31</v>
      </c>
      <c r="B32" t="s">
        <v>828</v>
      </c>
      <c r="C32" t="s">
        <v>834</v>
      </c>
      <c r="D32" t="s">
        <v>835</v>
      </c>
    </row>
    <row r="33" spans="1:4">
      <c r="A33" s="1057">
        <v>32</v>
      </c>
      <c r="B33" t="s">
        <v>828</v>
      </c>
      <c r="C33" t="s">
        <v>836</v>
      </c>
      <c r="D33" t="s">
        <v>837</v>
      </c>
    </row>
    <row r="34" spans="1:4">
      <c r="A34" s="1057">
        <v>33</v>
      </c>
      <c r="B34" t="s">
        <v>828</v>
      </c>
      <c r="C34" t="s">
        <v>838</v>
      </c>
      <c r="D34" t="s">
        <v>839</v>
      </c>
    </row>
    <row r="35" spans="1:4">
      <c r="A35" s="1057">
        <v>34</v>
      </c>
      <c r="B35" t="s">
        <v>828</v>
      </c>
      <c r="C35" t="s">
        <v>840</v>
      </c>
      <c r="D35" t="s">
        <v>841</v>
      </c>
    </row>
    <row r="36" spans="1:4">
      <c r="A36" s="1057">
        <v>35</v>
      </c>
      <c r="B36" t="s">
        <v>828</v>
      </c>
      <c r="C36" t="s">
        <v>842</v>
      </c>
      <c r="D36" t="s">
        <v>843</v>
      </c>
    </row>
    <row r="37" spans="1:4">
      <c r="A37" s="1057">
        <v>36</v>
      </c>
      <c r="B37" t="s">
        <v>828</v>
      </c>
      <c r="C37" t="s">
        <v>844</v>
      </c>
      <c r="D37" t="s">
        <v>845</v>
      </c>
    </row>
    <row r="38" spans="1:4">
      <c r="A38" s="1057">
        <v>37</v>
      </c>
      <c r="B38" t="s">
        <v>828</v>
      </c>
      <c r="C38" t="s">
        <v>846</v>
      </c>
      <c r="D38" t="s">
        <v>847</v>
      </c>
    </row>
    <row r="39" spans="1:4">
      <c r="A39" s="1057">
        <v>38</v>
      </c>
      <c r="B39" t="s">
        <v>828</v>
      </c>
      <c r="C39" t="s">
        <v>848</v>
      </c>
      <c r="D39" t="s">
        <v>849</v>
      </c>
    </row>
    <row r="40" spans="1:4">
      <c r="A40" s="1057">
        <v>39</v>
      </c>
      <c r="B40" t="s">
        <v>828</v>
      </c>
      <c r="C40" t="s">
        <v>850</v>
      </c>
      <c r="D40" t="s">
        <v>851</v>
      </c>
    </row>
    <row r="41" spans="1:4">
      <c r="A41" s="1057">
        <v>40</v>
      </c>
      <c r="B41" t="s">
        <v>828</v>
      </c>
      <c r="C41" t="s">
        <v>852</v>
      </c>
      <c r="D41" t="s">
        <v>853</v>
      </c>
    </row>
    <row r="42" spans="1:4">
      <c r="A42" s="1057">
        <v>41</v>
      </c>
      <c r="B42" t="s">
        <v>828</v>
      </c>
      <c r="C42" t="s">
        <v>854</v>
      </c>
      <c r="D42" t="s">
        <v>855</v>
      </c>
    </row>
    <row r="43" spans="1:4">
      <c r="A43" s="1057">
        <v>42</v>
      </c>
      <c r="B43" t="s">
        <v>828</v>
      </c>
      <c r="C43" t="s">
        <v>856</v>
      </c>
      <c r="D43" t="s">
        <v>857</v>
      </c>
    </row>
    <row r="44" spans="1:4">
      <c r="A44" s="1057">
        <v>43</v>
      </c>
      <c r="B44" t="s">
        <v>828</v>
      </c>
      <c r="C44" t="s">
        <v>858</v>
      </c>
      <c r="D44" t="s">
        <v>859</v>
      </c>
    </row>
    <row r="45" spans="1:4">
      <c r="A45" s="1057">
        <v>44</v>
      </c>
      <c r="B45" t="s">
        <v>860</v>
      </c>
      <c r="C45" t="s">
        <v>862</v>
      </c>
      <c r="D45" t="s">
        <v>863</v>
      </c>
    </row>
    <row r="46" spans="1:4">
      <c r="A46" s="1057">
        <v>45</v>
      </c>
      <c r="B46" t="s">
        <v>860</v>
      </c>
      <c r="C46" t="s">
        <v>864</v>
      </c>
      <c r="D46" t="s">
        <v>865</v>
      </c>
    </row>
    <row r="47" spans="1:4">
      <c r="A47" s="1057">
        <v>46</v>
      </c>
      <c r="B47" t="s">
        <v>860</v>
      </c>
      <c r="C47" t="s">
        <v>860</v>
      </c>
      <c r="D47" t="s">
        <v>861</v>
      </c>
    </row>
    <row r="48" spans="1:4">
      <c r="A48" s="1057">
        <v>47</v>
      </c>
      <c r="B48" t="s">
        <v>860</v>
      </c>
      <c r="C48" t="s">
        <v>866</v>
      </c>
      <c r="D48" t="s">
        <v>867</v>
      </c>
    </row>
    <row r="49" spans="1:4">
      <c r="A49" s="1057">
        <v>48</v>
      </c>
      <c r="B49" t="s">
        <v>860</v>
      </c>
      <c r="C49" t="s">
        <v>868</v>
      </c>
      <c r="D49" t="s">
        <v>869</v>
      </c>
    </row>
    <row r="50" spans="1:4">
      <c r="A50" s="1057">
        <v>49</v>
      </c>
      <c r="B50" t="s">
        <v>860</v>
      </c>
      <c r="C50" t="s">
        <v>870</v>
      </c>
      <c r="D50" t="s">
        <v>871</v>
      </c>
    </row>
    <row r="51" spans="1:4">
      <c r="A51" s="1057">
        <v>50</v>
      </c>
      <c r="B51" t="s">
        <v>860</v>
      </c>
      <c r="C51" t="s">
        <v>872</v>
      </c>
      <c r="D51" t="s">
        <v>873</v>
      </c>
    </row>
    <row r="52" spans="1:4">
      <c r="A52" s="1057">
        <v>51</v>
      </c>
      <c r="B52" t="s">
        <v>860</v>
      </c>
      <c r="C52" t="s">
        <v>874</v>
      </c>
      <c r="D52" t="s">
        <v>875</v>
      </c>
    </row>
    <row r="53" spans="1:4">
      <c r="A53" s="1057">
        <v>52</v>
      </c>
      <c r="B53" t="s">
        <v>860</v>
      </c>
      <c r="C53" t="s">
        <v>876</v>
      </c>
      <c r="D53" t="s">
        <v>877</v>
      </c>
    </row>
    <row r="54" spans="1:4">
      <c r="A54" s="1057">
        <v>53</v>
      </c>
      <c r="B54" t="s">
        <v>860</v>
      </c>
      <c r="C54" t="s">
        <v>878</v>
      </c>
      <c r="D54" t="s">
        <v>879</v>
      </c>
    </row>
    <row r="55" spans="1:4">
      <c r="A55" s="1057">
        <v>54</v>
      </c>
      <c r="B55" t="s">
        <v>860</v>
      </c>
      <c r="C55" t="s">
        <v>880</v>
      </c>
      <c r="D55" t="s">
        <v>881</v>
      </c>
    </row>
    <row r="56" spans="1:4">
      <c r="A56" s="1057">
        <v>55</v>
      </c>
      <c r="B56" t="s">
        <v>860</v>
      </c>
      <c r="C56" t="s">
        <v>882</v>
      </c>
      <c r="D56" t="s">
        <v>883</v>
      </c>
    </row>
    <row r="57" spans="1:4">
      <c r="A57" s="1057">
        <v>56</v>
      </c>
      <c r="B57" t="s">
        <v>860</v>
      </c>
      <c r="C57" t="s">
        <v>884</v>
      </c>
      <c r="D57" t="s">
        <v>885</v>
      </c>
    </row>
    <row r="58" spans="1:4">
      <c r="A58" s="1057">
        <v>57</v>
      </c>
      <c r="B58" t="s">
        <v>860</v>
      </c>
      <c r="C58" t="s">
        <v>886</v>
      </c>
      <c r="D58" t="s">
        <v>887</v>
      </c>
    </row>
    <row r="59" spans="1:4">
      <c r="A59" s="1057">
        <v>58</v>
      </c>
      <c r="B59" t="s">
        <v>860</v>
      </c>
      <c r="C59" t="s">
        <v>888</v>
      </c>
      <c r="D59" t="s">
        <v>889</v>
      </c>
    </row>
    <row r="60" spans="1:4">
      <c r="A60" s="1057">
        <v>59</v>
      </c>
      <c r="B60" t="s">
        <v>860</v>
      </c>
      <c r="C60" t="s">
        <v>890</v>
      </c>
      <c r="D60" t="s">
        <v>891</v>
      </c>
    </row>
    <row r="61" spans="1:4">
      <c r="A61" s="1057">
        <v>60</v>
      </c>
      <c r="B61" t="s">
        <v>860</v>
      </c>
      <c r="C61" t="s">
        <v>892</v>
      </c>
      <c r="D61" t="s">
        <v>893</v>
      </c>
    </row>
    <row r="62" spans="1:4">
      <c r="A62" s="1057">
        <v>61</v>
      </c>
      <c r="B62" t="s">
        <v>860</v>
      </c>
      <c r="C62" t="s">
        <v>894</v>
      </c>
      <c r="D62" t="s">
        <v>895</v>
      </c>
    </row>
    <row r="63" spans="1:4">
      <c r="A63" s="1057">
        <v>62</v>
      </c>
      <c r="B63" t="s">
        <v>860</v>
      </c>
      <c r="C63" t="s">
        <v>896</v>
      </c>
      <c r="D63" t="s">
        <v>897</v>
      </c>
    </row>
    <row r="64" spans="1:4">
      <c r="A64" s="1057">
        <v>63</v>
      </c>
      <c r="B64" t="s">
        <v>860</v>
      </c>
      <c r="C64" t="s">
        <v>898</v>
      </c>
      <c r="D64" t="s">
        <v>899</v>
      </c>
    </row>
    <row r="65" spans="1:4">
      <c r="A65" s="1057">
        <v>64</v>
      </c>
      <c r="B65" t="s">
        <v>900</v>
      </c>
      <c r="C65" t="s">
        <v>900</v>
      </c>
      <c r="D65" t="s">
        <v>901</v>
      </c>
    </row>
    <row r="66" spans="1:4">
      <c r="A66" s="1057">
        <v>65</v>
      </c>
      <c r="B66" t="s">
        <v>900</v>
      </c>
      <c r="C66" t="s">
        <v>902</v>
      </c>
      <c r="D66" t="s">
        <v>903</v>
      </c>
    </row>
    <row r="67" spans="1:4">
      <c r="A67" s="1057">
        <v>66</v>
      </c>
      <c r="B67" t="s">
        <v>900</v>
      </c>
      <c r="C67" t="s">
        <v>904</v>
      </c>
      <c r="D67" t="s">
        <v>905</v>
      </c>
    </row>
    <row r="68" spans="1:4">
      <c r="A68" s="1057">
        <v>67</v>
      </c>
      <c r="B68" t="s">
        <v>900</v>
      </c>
      <c r="C68" t="s">
        <v>906</v>
      </c>
      <c r="D68" t="s">
        <v>907</v>
      </c>
    </row>
    <row r="69" spans="1:4">
      <c r="A69" s="1057">
        <v>68</v>
      </c>
      <c r="B69" t="s">
        <v>900</v>
      </c>
      <c r="C69" t="s">
        <v>908</v>
      </c>
      <c r="D69" t="s">
        <v>909</v>
      </c>
    </row>
    <row r="70" spans="1:4">
      <c r="A70" s="1057">
        <v>69</v>
      </c>
      <c r="B70" t="s">
        <v>900</v>
      </c>
      <c r="C70" t="s">
        <v>910</v>
      </c>
      <c r="D70" t="s">
        <v>911</v>
      </c>
    </row>
    <row r="71" spans="1:4">
      <c r="A71" s="1057">
        <v>70</v>
      </c>
      <c r="B71" t="s">
        <v>900</v>
      </c>
      <c r="C71" t="s">
        <v>912</v>
      </c>
      <c r="D71" t="s">
        <v>913</v>
      </c>
    </row>
    <row r="72" spans="1:4">
      <c r="A72" s="1057">
        <v>71</v>
      </c>
      <c r="B72" t="s">
        <v>900</v>
      </c>
      <c r="C72" t="s">
        <v>914</v>
      </c>
      <c r="D72" t="s">
        <v>915</v>
      </c>
    </row>
    <row r="73" spans="1:4">
      <c r="A73" s="1057">
        <v>72</v>
      </c>
      <c r="B73" t="s">
        <v>900</v>
      </c>
      <c r="C73" t="s">
        <v>916</v>
      </c>
      <c r="D73" t="s">
        <v>917</v>
      </c>
    </row>
    <row r="74" spans="1:4">
      <c r="A74" s="1057">
        <v>73</v>
      </c>
      <c r="B74" t="s">
        <v>900</v>
      </c>
      <c r="C74" t="s">
        <v>918</v>
      </c>
      <c r="D74" t="s">
        <v>919</v>
      </c>
    </row>
    <row r="75" spans="1:4">
      <c r="A75" s="1057">
        <v>74</v>
      </c>
      <c r="B75" t="s">
        <v>900</v>
      </c>
      <c r="C75" t="s">
        <v>920</v>
      </c>
      <c r="D75" t="s">
        <v>921</v>
      </c>
    </row>
    <row r="76" spans="1:4">
      <c r="A76" s="1057">
        <v>75</v>
      </c>
      <c r="B76" t="s">
        <v>900</v>
      </c>
      <c r="C76" t="s">
        <v>922</v>
      </c>
      <c r="D76" t="s">
        <v>923</v>
      </c>
    </row>
    <row r="77" spans="1:4">
      <c r="A77" s="1057">
        <v>76</v>
      </c>
      <c r="B77" t="s">
        <v>900</v>
      </c>
      <c r="C77" t="s">
        <v>924</v>
      </c>
      <c r="D77" t="s">
        <v>925</v>
      </c>
    </row>
    <row r="78" spans="1:4">
      <c r="A78" s="1057">
        <v>77</v>
      </c>
      <c r="B78" t="s">
        <v>926</v>
      </c>
      <c r="C78" t="s">
        <v>928</v>
      </c>
      <c r="D78" t="s">
        <v>929</v>
      </c>
    </row>
    <row r="79" spans="1:4">
      <c r="A79" s="1057">
        <v>78</v>
      </c>
      <c r="B79" t="s">
        <v>926</v>
      </c>
      <c r="C79" t="s">
        <v>930</v>
      </c>
      <c r="D79" t="s">
        <v>931</v>
      </c>
    </row>
    <row r="80" spans="1:4">
      <c r="A80" s="1057">
        <v>79</v>
      </c>
      <c r="B80" t="s">
        <v>926</v>
      </c>
      <c r="C80" t="s">
        <v>932</v>
      </c>
      <c r="D80" t="s">
        <v>933</v>
      </c>
    </row>
    <row r="81" spans="1:4">
      <c r="A81" s="1057">
        <v>80</v>
      </c>
      <c r="B81" t="s">
        <v>926</v>
      </c>
      <c r="C81" t="s">
        <v>934</v>
      </c>
      <c r="D81" t="s">
        <v>935</v>
      </c>
    </row>
    <row r="82" spans="1:4">
      <c r="A82" s="1057">
        <v>81</v>
      </c>
      <c r="B82" t="s">
        <v>926</v>
      </c>
      <c r="C82" t="s">
        <v>926</v>
      </c>
      <c r="D82" t="s">
        <v>927</v>
      </c>
    </row>
    <row r="83" spans="1:4">
      <c r="A83" s="1057">
        <v>82</v>
      </c>
      <c r="B83" t="s">
        <v>926</v>
      </c>
      <c r="C83" t="s">
        <v>936</v>
      </c>
      <c r="D83" t="s">
        <v>937</v>
      </c>
    </row>
    <row r="84" spans="1:4">
      <c r="A84" s="1057">
        <v>83</v>
      </c>
      <c r="B84" t="s">
        <v>926</v>
      </c>
      <c r="C84" t="s">
        <v>938</v>
      </c>
      <c r="D84" t="s">
        <v>939</v>
      </c>
    </row>
    <row r="85" spans="1:4">
      <c r="A85" s="1057">
        <v>84</v>
      </c>
      <c r="B85" t="s">
        <v>926</v>
      </c>
      <c r="C85" t="s">
        <v>940</v>
      </c>
      <c r="D85" t="s">
        <v>941</v>
      </c>
    </row>
    <row r="86" spans="1:4">
      <c r="A86" s="1057">
        <v>85</v>
      </c>
      <c r="B86" t="s">
        <v>926</v>
      </c>
      <c r="C86" t="s">
        <v>942</v>
      </c>
      <c r="D86" t="s">
        <v>943</v>
      </c>
    </row>
    <row r="87" spans="1:4">
      <c r="A87" s="1057">
        <v>86</v>
      </c>
      <c r="B87" t="s">
        <v>926</v>
      </c>
      <c r="C87" t="s">
        <v>944</v>
      </c>
      <c r="D87" t="s">
        <v>945</v>
      </c>
    </row>
    <row r="88" spans="1:4">
      <c r="A88" s="1057">
        <v>87</v>
      </c>
      <c r="B88" t="s">
        <v>926</v>
      </c>
      <c r="C88" t="s">
        <v>946</v>
      </c>
      <c r="D88" t="s">
        <v>947</v>
      </c>
    </row>
    <row r="89" spans="1:4">
      <c r="A89" s="1057">
        <v>88</v>
      </c>
      <c r="B89" t="s">
        <v>926</v>
      </c>
      <c r="C89" t="s">
        <v>948</v>
      </c>
      <c r="D89" t="s">
        <v>949</v>
      </c>
    </row>
    <row r="90" spans="1:4">
      <c r="A90" s="1057">
        <v>89</v>
      </c>
      <c r="B90" t="s">
        <v>926</v>
      </c>
      <c r="C90" t="s">
        <v>950</v>
      </c>
      <c r="D90" t="s">
        <v>951</v>
      </c>
    </row>
    <row r="91" spans="1:4">
      <c r="A91" s="1057">
        <v>90</v>
      </c>
      <c r="B91" t="s">
        <v>926</v>
      </c>
      <c r="C91" t="s">
        <v>952</v>
      </c>
      <c r="D91" t="s">
        <v>953</v>
      </c>
    </row>
    <row r="92" spans="1:4">
      <c r="A92" s="1057">
        <v>91</v>
      </c>
      <c r="B92" t="s">
        <v>926</v>
      </c>
      <c r="C92" t="s">
        <v>954</v>
      </c>
      <c r="D92" t="s">
        <v>955</v>
      </c>
    </row>
    <row r="93" spans="1:4">
      <c r="A93" s="1057">
        <v>92</v>
      </c>
      <c r="B93" t="s">
        <v>926</v>
      </c>
      <c r="C93" t="s">
        <v>956</v>
      </c>
      <c r="D93" t="s">
        <v>957</v>
      </c>
    </row>
    <row r="94" spans="1:4">
      <c r="A94" s="1057">
        <v>93</v>
      </c>
      <c r="B94" t="s">
        <v>926</v>
      </c>
      <c r="C94" t="s">
        <v>958</v>
      </c>
      <c r="D94" t="s">
        <v>959</v>
      </c>
    </row>
    <row r="95" spans="1:4">
      <c r="A95" s="1057">
        <v>94</v>
      </c>
      <c r="B95" t="s">
        <v>926</v>
      </c>
      <c r="C95" t="s">
        <v>960</v>
      </c>
      <c r="D95" t="s">
        <v>961</v>
      </c>
    </row>
    <row r="96" spans="1:4">
      <c r="A96" s="1057">
        <v>95</v>
      </c>
      <c r="B96" t="s">
        <v>962</v>
      </c>
      <c r="C96" t="s">
        <v>964</v>
      </c>
      <c r="D96" t="s">
        <v>965</v>
      </c>
    </row>
    <row r="97" spans="1:4">
      <c r="A97" s="1057">
        <v>96</v>
      </c>
      <c r="B97" t="s">
        <v>962</v>
      </c>
      <c r="C97" t="s">
        <v>966</v>
      </c>
      <c r="D97" t="s">
        <v>967</v>
      </c>
    </row>
    <row r="98" spans="1:4">
      <c r="A98" s="1057">
        <v>97</v>
      </c>
      <c r="B98" t="s">
        <v>962</v>
      </c>
      <c r="C98" t="s">
        <v>968</v>
      </c>
      <c r="D98" t="s">
        <v>969</v>
      </c>
    </row>
    <row r="99" spans="1:4">
      <c r="A99" s="1057">
        <v>98</v>
      </c>
      <c r="B99" t="s">
        <v>962</v>
      </c>
      <c r="C99" t="s">
        <v>962</v>
      </c>
      <c r="D99" t="s">
        <v>963</v>
      </c>
    </row>
    <row r="100" spans="1:4">
      <c r="A100" s="1057">
        <v>99</v>
      </c>
      <c r="B100" t="s">
        <v>962</v>
      </c>
      <c r="C100" t="s">
        <v>970</v>
      </c>
      <c r="D100" t="s">
        <v>971</v>
      </c>
    </row>
    <row r="101" spans="1:4">
      <c r="A101" s="1057">
        <v>100</v>
      </c>
      <c r="B101" t="s">
        <v>962</v>
      </c>
      <c r="C101" t="s">
        <v>972</v>
      </c>
      <c r="D101" t="s">
        <v>973</v>
      </c>
    </row>
    <row r="102" spans="1:4">
      <c r="A102" s="1057">
        <v>101</v>
      </c>
      <c r="B102" t="s">
        <v>962</v>
      </c>
      <c r="C102" t="s">
        <v>974</v>
      </c>
      <c r="D102" t="s">
        <v>975</v>
      </c>
    </row>
    <row r="103" spans="1:4">
      <c r="A103" s="1057">
        <v>102</v>
      </c>
      <c r="B103" t="s">
        <v>962</v>
      </c>
      <c r="C103" t="s">
        <v>976</v>
      </c>
      <c r="D103" t="s">
        <v>977</v>
      </c>
    </row>
    <row r="104" spans="1:4">
      <c r="A104" s="1057">
        <v>103</v>
      </c>
      <c r="B104" t="s">
        <v>962</v>
      </c>
      <c r="C104" t="s">
        <v>978</v>
      </c>
      <c r="D104" t="s">
        <v>979</v>
      </c>
    </row>
    <row r="105" spans="1:4">
      <c r="A105" s="1057">
        <v>104</v>
      </c>
      <c r="B105" t="s">
        <v>962</v>
      </c>
      <c r="C105" t="s">
        <v>980</v>
      </c>
      <c r="D105" t="s">
        <v>981</v>
      </c>
    </row>
    <row r="106" spans="1:4">
      <c r="A106" s="1057">
        <v>105</v>
      </c>
      <c r="B106" t="s">
        <v>962</v>
      </c>
      <c r="C106" t="s">
        <v>982</v>
      </c>
      <c r="D106" t="s">
        <v>983</v>
      </c>
    </row>
    <row r="107" spans="1:4">
      <c r="A107" s="1057">
        <v>106</v>
      </c>
      <c r="B107" t="s">
        <v>962</v>
      </c>
      <c r="C107" t="s">
        <v>984</v>
      </c>
      <c r="D107" t="s">
        <v>985</v>
      </c>
    </row>
    <row r="108" spans="1:4">
      <c r="A108" s="1057">
        <v>107</v>
      </c>
      <c r="B108" t="s">
        <v>986</v>
      </c>
      <c r="C108" t="s">
        <v>988</v>
      </c>
      <c r="D108" t="s">
        <v>989</v>
      </c>
    </row>
    <row r="109" spans="1:4">
      <c r="A109" s="1057">
        <v>108</v>
      </c>
      <c r="B109" t="s">
        <v>986</v>
      </c>
      <c r="C109" t="s">
        <v>990</v>
      </c>
      <c r="D109" t="s">
        <v>991</v>
      </c>
    </row>
    <row r="110" spans="1:4">
      <c r="A110" s="1057">
        <v>109</v>
      </c>
      <c r="B110" t="s">
        <v>986</v>
      </c>
      <c r="C110" t="s">
        <v>986</v>
      </c>
      <c r="D110" t="s">
        <v>987</v>
      </c>
    </row>
    <row r="111" spans="1:4">
      <c r="A111" s="1057">
        <v>110</v>
      </c>
      <c r="B111" t="s">
        <v>986</v>
      </c>
      <c r="C111" t="s">
        <v>992</v>
      </c>
      <c r="D111" t="s">
        <v>993</v>
      </c>
    </row>
    <row r="112" spans="1:4">
      <c r="A112" s="1057">
        <v>111</v>
      </c>
      <c r="B112" t="s">
        <v>986</v>
      </c>
      <c r="C112" t="s">
        <v>994</v>
      </c>
      <c r="D112" t="s">
        <v>995</v>
      </c>
    </row>
    <row r="113" spans="1:4">
      <c r="A113" s="1057">
        <v>112</v>
      </c>
      <c r="B113" t="s">
        <v>986</v>
      </c>
      <c r="C113" t="s">
        <v>996</v>
      </c>
      <c r="D113" t="s">
        <v>997</v>
      </c>
    </row>
    <row r="114" spans="1:4">
      <c r="A114" s="1057">
        <v>113</v>
      </c>
      <c r="B114" t="s">
        <v>986</v>
      </c>
      <c r="C114" t="s">
        <v>998</v>
      </c>
      <c r="D114" t="s">
        <v>999</v>
      </c>
    </row>
    <row r="115" spans="1:4">
      <c r="A115" s="1057">
        <v>114</v>
      </c>
      <c r="B115" t="s">
        <v>1000</v>
      </c>
      <c r="C115" t="s">
        <v>1000</v>
      </c>
      <c r="D115" t="s">
        <v>1001</v>
      </c>
    </row>
    <row r="116" spans="1:4">
      <c r="A116" s="1057">
        <v>115</v>
      </c>
      <c r="B116" t="s">
        <v>1000</v>
      </c>
      <c r="C116" t="s">
        <v>1002</v>
      </c>
      <c r="D116" t="s">
        <v>1003</v>
      </c>
    </row>
    <row r="117" spans="1:4">
      <c r="A117" s="1057">
        <v>116</v>
      </c>
      <c r="B117" t="s">
        <v>1000</v>
      </c>
      <c r="C117" t="s">
        <v>1004</v>
      </c>
      <c r="D117" t="s">
        <v>1005</v>
      </c>
    </row>
    <row r="118" spans="1:4">
      <c r="A118" s="1057">
        <v>117</v>
      </c>
      <c r="B118" t="s">
        <v>1000</v>
      </c>
      <c r="C118" t="s">
        <v>1006</v>
      </c>
      <c r="D118" t="s">
        <v>1007</v>
      </c>
    </row>
    <row r="119" spans="1:4">
      <c r="A119" s="1057">
        <v>118</v>
      </c>
      <c r="B119" t="s">
        <v>1000</v>
      </c>
      <c r="C119" t="s">
        <v>1008</v>
      </c>
      <c r="D119" t="s">
        <v>1009</v>
      </c>
    </row>
    <row r="120" spans="1:4">
      <c r="A120" s="1057">
        <v>119</v>
      </c>
      <c r="B120" t="s">
        <v>1000</v>
      </c>
      <c r="C120" t="s">
        <v>1010</v>
      </c>
      <c r="D120" t="s">
        <v>1011</v>
      </c>
    </row>
    <row r="121" spans="1:4">
      <c r="A121" s="1057">
        <v>120</v>
      </c>
      <c r="B121" t="s">
        <v>1000</v>
      </c>
      <c r="C121" t="s">
        <v>1012</v>
      </c>
      <c r="D121" t="s">
        <v>1013</v>
      </c>
    </row>
    <row r="122" spans="1:4">
      <c r="A122" s="1057">
        <v>121</v>
      </c>
      <c r="B122" t="s">
        <v>1000</v>
      </c>
      <c r="C122" t="s">
        <v>1014</v>
      </c>
      <c r="D122" t="s">
        <v>1015</v>
      </c>
    </row>
    <row r="123" spans="1:4">
      <c r="A123" s="1057">
        <v>122</v>
      </c>
      <c r="B123" t="s">
        <v>1000</v>
      </c>
      <c r="C123" t="s">
        <v>1016</v>
      </c>
      <c r="D123" t="s">
        <v>1017</v>
      </c>
    </row>
    <row r="124" spans="1:4">
      <c r="A124" s="1057">
        <v>123</v>
      </c>
      <c r="B124" t="s">
        <v>1000</v>
      </c>
      <c r="C124" t="s">
        <v>1018</v>
      </c>
      <c r="D124" t="s">
        <v>1019</v>
      </c>
    </row>
    <row r="125" spans="1:4">
      <c r="A125" s="1057">
        <v>124</v>
      </c>
      <c r="B125" t="s">
        <v>1000</v>
      </c>
      <c r="C125" t="s">
        <v>1020</v>
      </c>
      <c r="D125" t="s">
        <v>1021</v>
      </c>
    </row>
    <row r="126" spans="1:4">
      <c r="A126" s="1057">
        <v>125</v>
      </c>
      <c r="B126" t="s">
        <v>1000</v>
      </c>
      <c r="C126" t="s">
        <v>1022</v>
      </c>
      <c r="D126" t="s">
        <v>1023</v>
      </c>
    </row>
    <row r="127" spans="1:4">
      <c r="A127" s="1057">
        <v>126</v>
      </c>
      <c r="B127" t="s">
        <v>1024</v>
      </c>
      <c r="C127" t="s">
        <v>1026</v>
      </c>
      <c r="D127" t="s">
        <v>1027</v>
      </c>
    </row>
    <row r="128" spans="1:4">
      <c r="A128" s="1057">
        <v>127</v>
      </c>
      <c r="B128" t="s">
        <v>1024</v>
      </c>
      <c r="C128" t="s">
        <v>1028</v>
      </c>
      <c r="D128" t="s">
        <v>1029</v>
      </c>
    </row>
    <row r="129" spans="1:4">
      <c r="A129" s="1057">
        <v>128</v>
      </c>
      <c r="B129" t="s">
        <v>1024</v>
      </c>
      <c r="C129" t="s">
        <v>1024</v>
      </c>
      <c r="D129" t="s">
        <v>1025</v>
      </c>
    </row>
    <row r="130" spans="1:4">
      <c r="A130" s="1057">
        <v>129</v>
      </c>
      <c r="B130" t="s">
        <v>1024</v>
      </c>
      <c r="C130" t="s">
        <v>1030</v>
      </c>
      <c r="D130" t="s">
        <v>1031</v>
      </c>
    </row>
    <row r="131" spans="1:4">
      <c r="A131" s="1057">
        <v>130</v>
      </c>
      <c r="B131" t="s">
        <v>1024</v>
      </c>
      <c r="C131" t="s">
        <v>1032</v>
      </c>
      <c r="D131" t="s">
        <v>1033</v>
      </c>
    </row>
    <row r="132" spans="1:4">
      <c r="A132" s="1057">
        <v>131</v>
      </c>
      <c r="B132" t="s">
        <v>1024</v>
      </c>
      <c r="C132" t="s">
        <v>1034</v>
      </c>
      <c r="D132" t="s">
        <v>1035</v>
      </c>
    </row>
    <row r="133" spans="1:4">
      <c r="A133" s="1057">
        <v>132</v>
      </c>
      <c r="B133" t="s">
        <v>1036</v>
      </c>
      <c r="C133" t="s">
        <v>1038</v>
      </c>
      <c r="D133" t="s">
        <v>1039</v>
      </c>
    </row>
    <row r="134" spans="1:4">
      <c r="A134" s="1057">
        <v>133</v>
      </c>
      <c r="B134" t="s">
        <v>1036</v>
      </c>
      <c r="C134" t="s">
        <v>1040</v>
      </c>
      <c r="D134" t="s">
        <v>1041</v>
      </c>
    </row>
    <row r="135" spans="1:4">
      <c r="A135" s="1057">
        <v>134</v>
      </c>
      <c r="B135" t="s">
        <v>1036</v>
      </c>
      <c r="C135" t="s">
        <v>1042</v>
      </c>
      <c r="D135" t="s">
        <v>1043</v>
      </c>
    </row>
    <row r="136" spans="1:4">
      <c r="A136" s="1057">
        <v>135</v>
      </c>
      <c r="B136" t="s">
        <v>1036</v>
      </c>
      <c r="C136" t="s">
        <v>1044</v>
      </c>
      <c r="D136" t="s">
        <v>1045</v>
      </c>
    </row>
    <row r="137" spans="1:4">
      <c r="A137" s="1057">
        <v>136</v>
      </c>
      <c r="B137" t="s">
        <v>1036</v>
      </c>
      <c r="C137" t="s">
        <v>1046</v>
      </c>
      <c r="D137" t="s">
        <v>1047</v>
      </c>
    </row>
    <row r="138" spans="1:4">
      <c r="A138" s="1057">
        <v>137</v>
      </c>
      <c r="B138" t="s">
        <v>1036</v>
      </c>
      <c r="C138" t="s">
        <v>1048</v>
      </c>
      <c r="D138" t="s">
        <v>1049</v>
      </c>
    </row>
    <row r="139" spans="1:4">
      <c r="A139" s="1057">
        <v>138</v>
      </c>
      <c r="B139" t="s">
        <v>1036</v>
      </c>
      <c r="C139" t="s">
        <v>1050</v>
      </c>
      <c r="D139" t="s">
        <v>1051</v>
      </c>
    </row>
    <row r="140" spans="1:4">
      <c r="A140" s="1057">
        <v>139</v>
      </c>
      <c r="B140" t="s">
        <v>1036</v>
      </c>
      <c r="C140" t="s">
        <v>1052</v>
      </c>
      <c r="D140" t="s">
        <v>1053</v>
      </c>
    </row>
    <row r="141" spans="1:4">
      <c r="A141" s="1057">
        <v>140</v>
      </c>
      <c r="B141" t="s">
        <v>1036</v>
      </c>
      <c r="C141" t="s">
        <v>1054</v>
      </c>
      <c r="D141" t="s">
        <v>1055</v>
      </c>
    </row>
    <row r="142" spans="1:4">
      <c r="A142" s="1057">
        <v>141</v>
      </c>
      <c r="B142" t="s">
        <v>1036</v>
      </c>
      <c r="C142" t="s">
        <v>1036</v>
      </c>
      <c r="D142" t="s">
        <v>1037</v>
      </c>
    </row>
    <row r="143" spans="1:4">
      <c r="A143" s="1057">
        <v>142</v>
      </c>
      <c r="B143" t="s">
        <v>1036</v>
      </c>
      <c r="C143" t="s">
        <v>1056</v>
      </c>
      <c r="D143" t="s">
        <v>1057</v>
      </c>
    </row>
    <row r="144" spans="1:4">
      <c r="A144" s="1057">
        <v>143</v>
      </c>
      <c r="B144" t="s">
        <v>1036</v>
      </c>
      <c r="C144" t="s">
        <v>1058</v>
      </c>
      <c r="D144" t="s">
        <v>1059</v>
      </c>
    </row>
    <row r="145" spans="1:4">
      <c r="A145" s="1057">
        <v>144</v>
      </c>
      <c r="B145" t="s">
        <v>1036</v>
      </c>
      <c r="C145" t="s">
        <v>1060</v>
      </c>
      <c r="D145" t="s">
        <v>1061</v>
      </c>
    </row>
    <row r="146" spans="1:4">
      <c r="A146" s="1057">
        <v>145</v>
      </c>
      <c r="B146" t="s">
        <v>1036</v>
      </c>
      <c r="C146" t="s">
        <v>1062</v>
      </c>
      <c r="D146" t="s">
        <v>1063</v>
      </c>
    </row>
    <row r="147" spans="1:4">
      <c r="A147" s="1057">
        <v>146</v>
      </c>
      <c r="B147" t="s">
        <v>1036</v>
      </c>
      <c r="C147" t="s">
        <v>1064</v>
      </c>
      <c r="D147" t="s">
        <v>1065</v>
      </c>
    </row>
    <row r="148" spans="1:4">
      <c r="A148" s="1057">
        <v>147</v>
      </c>
      <c r="B148" t="s">
        <v>1036</v>
      </c>
      <c r="C148" t="s">
        <v>1066</v>
      </c>
      <c r="D148" t="s">
        <v>1067</v>
      </c>
    </row>
    <row r="149" spans="1:4">
      <c r="A149" s="1057">
        <v>148</v>
      </c>
      <c r="B149" t="s">
        <v>1068</v>
      </c>
      <c r="C149" t="s">
        <v>1070</v>
      </c>
      <c r="D149" t="s">
        <v>1071</v>
      </c>
    </row>
    <row r="150" spans="1:4">
      <c r="A150" s="1057">
        <v>149</v>
      </c>
      <c r="B150" t="s">
        <v>1068</v>
      </c>
      <c r="C150" t="s">
        <v>1072</v>
      </c>
      <c r="D150" t="s">
        <v>1073</v>
      </c>
    </row>
    <row r="151" spans="1:4">
      <c r="A151" s="1057">
        <v>150</v>
      </c>
      <c r="B151" t="s">
        <v>1068</v>
      </c>
      <c r="C151" t="s">
        <v>1074</v>
      </c>
      <c r="D151" t="s">
        <v>1075</v>
      </c>
    </row>
    <row r="152" spans="1:4">
      <c r="A152" s="1057">
        <v>151</v>
      </c>
      <c r="B152" t="s">
        <v>1068</v>
      </c>
      <c r="C152" t="s">
        <v>1076</v>
      </c>
      <c r="D152" t="s">
        <v>1077</v>
      </c>
    </row>
    <row r="153" spans="1:4">
      <c r="A153" s="1057">
        <v>152</v>
      </c>
      <c r="B153" t="s">
        <v>1068</v>
      </c>
      <c r="C153" t="s">
        <v>1068</v>
      </c>
      <c r="D153" t="s">
        <v>1069</v>
      </c>
    </row>
    <row r="154" spans="1:4">
      <c r="A154" s="1057">
        <v>153</v>
      </c>
      <c r="B154" t="s">
        <v>1068</v>
      </c>
      <c r="C154" t="s">
        <v>1078</v>
      </c>
      <c r="D154" t="s">
        <v>1079</v>
      </c>
    </row>
    <row r="155" spans="1:4">
      <c r="A155" s="1057">
        <v>154</v>
      </c>
      <c r="B155" t="s">
        <v>1068</v>
      </c>
      <c r="C155" t="s">
        <v>1080</v>
      </c>
      <c r="D155" t="s">
        <v>1081</v>
      </c>
    </row>
    <row r="156" spans="1:4">
      <c r="A156" s="1057">
        <v>155</v>
      </c>
      <c r="B156" t="s">
        <v>1068</v>
      </c>
      <c r="C156" t="s">
        <v>1082</v>
      </c>
      <c r="D156" t="s">
        <v>1083</v>
      </c>
    </row>
    <row r="157" spans="1:4">
      <c r="A157" s="1057">
        <v>156</v>
      </c>
      <c r="B157" t="s">
        <v>1068</v>
      </c>
      <c r="C157" t="s">
        <v>1084</v>
      </c>
      <c r="D157" t="s">
        <v>1085</v>
      </c>
    </row>
    <row r="158" spans="1:4">
      <c r="A158" s="1057">
        <v>157</v>
      </c>
      <c r="B158" t="s">
        <v>1068</v>
      </c>
      <c r="C158" t="s">
        <v>1086</v>
      </c>
      <c r="D158" t="s">
        <v>1087</v>
      </c>
    </row>
    <row r="159" spans="1:4">
      <c r="A159" s="1057">
        <v>158</v>
      </c>
      <c r="B159" t="s">
        <v>1068</v>
      </c>
      <c r="C159" t="s">
        <v>1088</v>
      </c>
      <c r="D159" t="s">
        <v>1089</v>
      </c>
    </row>
    <row r="160" spans="1:4">
      <c r="A160" s="1057">
        <v>159</v>
      </c>
      <c r="B160" t="s">
        <v>1068</v>
      </c>
      <c r="C160" t="s">
        <v>1090</v>
      </c>
      <c r="D160" t="s">
        <v>1091</v>
      </c>
    </row>
    <row r="161" spans="1:4">
      <c r="A161" s="1057">
        <v>160</v>
      </c>
      <c r="B161" t="s">
        <v>1068</v>
      </c>
      <c r="C161" t="s">
        <v>1092</v>
      </c>
      <c r="D161" t="s">
        <v>1093</v>
      </c>
    </row>
    <row r="162" spans="1:4">
      <c r="A162" s="1057">
        <v>161</v>
      </c>
      <c r="B162" t="s">
        <v>1068</v>
      </c>
      <c r="C162" t="s">
        <v>1094</v>
      </c>
      <c r="D162" t="s">
        <v>1095</v>
      </c>
    </row>
    <row r="163" spans="1:4">
      <c r="A163" s="1057">
        <v>162</v>
      </c>
      <c r="B163" t="s">
        <v>1068</v>
      </c>
      <c r="C163" t="s">
        <v>1096</v>
      </c>
      <c r="D163" t="s">
        <v>1097</v>
      </c>
    </row>
    <row r="164" spans="1:4">
      <c r="A164" s="1057">
        <v>163</v>
      </c>
      <c r="B164" t="s">
        <v>1068</v>
      </c>
      <c r="C164" t="s">
        <v>1098</v>
      </c>
      <c r="D164" t="s">
        <v>1099</v>
      </c>
    </row>
    <row r="165" spans="1:4">
      <c r="A165" s="1057">
        <v>164</v>
      </c>
      <c r="B165" t="s">
        <v>1100</v>
      </c>
      <c r="C165" t="s">
        <v>1102</v>
      </c>
      <c r="D165" t="s">
        <v>1103</v>
      </c>
    </row>
    <row r="166" spans="1:4">
      <c r="A166" s="1057">
        <v>165</v>
      </c>
      <c r="B166" t="s">
        <v>1100</v>
      </c>
      <c r="C166" t="s">
        <v>1104</v>
      </c>
      <c r="D166" t="s">
        <v>1105</v>
      </c>
    </row>
    <row r="167" spans="1:4">
      <c r="A167" s="1057">
        <v>166</v>
      </c>
      <c r="B167" t="s">
        <v>1100</v>
      </c>
      <c r="C167" t="s">
        <v>1106</v>
      </c>
      <c r="D167" t="s">
        <v>1107</v>
      </c>
    </row>
    <row r="168" spans="1:4">
      <c r="A168" s="1057">
        <v>167</v>
      </c>
      <c r="B168" t="s">
        <v>1100</v>
      </c>
      <c r="C168" t="s">
        <v>1108</v>
      </c>
      <c r="D168" t="s">
        <v>1109</v>
      </c>
    </row>
    <row r="169" spans="1:4">
      <c r="A169" s="1057">
        <v>168</v>
      </c>
      <c r="B169" t="s">
        <v>1100</v>
      </c>
      <c r="C169" t="s">
        <v>1100</v>
      </c>
      <c r="D169" t="s">
        <v>1101</v>
      </c>
    </row>
    <row r="170" spans="1:4">
      <c r="A170" s="1057">
        <v>169</v>
      </c>
      <c r="B170" t="s">
        <v>1100</v>
      </c>
      <c r="C170" t="s">
        <v>1110</v>
      </c>
      <c r="D170" t="s">
        <v>1111</v>
      </c>
    </row>
    <row r="171" spans="1:4">
      <c r="A171" s="1057">
        <v>170</v>
      </c>
      <c r="B171" t="s">
        <v>1112</v>
      </c>
      <c r="C171" t="s">
        <v>1114</v>
      </c>
      <c r="D171" t="s">
        <v>1115</v>
      </c>
    </row>
    <row r="172" spans="1:4">
      <c r="A172" s="1057">
        <v>171</v>
      </c>
      <c r="B172" t="s">
        <v>1112</v>
      </c>
      <c r="C172" t="s">
        <v>1116</v>
      </c>
      <c r="D172" t="s">
        <v>1117</v>
      </c>
    </row>
    <row r="173" spans="1:4">
      <c r="A173" s="1057">
        <v>172</v>
      </c>
      <c r="B173" t="s">
        <v>1112</v>
      </c>
      <c r="C173" t="s">
        <v>1118</v>
      </c>
      <c r="D173" t="s">
        <v>1119</v>
      </c>
    </row>
    <row r="174" spans="1:4">
      <c r="A174" s="1057">
        <v>173</v>
      </c>
      <c r="B174" t="s">
        <v>1112</v>
      </c>
      <c r="C174" t="s">
        <v>1120</v>
      </c>
      <c r="D174" t="s">
        <v>1121</v>
      </c>
    </row>
    <row r="175" spans="1:4">
      <c r="A175" s="1057">
        <v>174</v>
      </c>
      <c r="B175" t="s">
        <v>1112</v>
      </c>
      <c r="C175" t="s">
        <v>1122</v>
      </c>
      <c r="D175" t="s">
        <v>1123</v>
      </c>
    </row>
    <row r="176" spans="1:4">
      <c r="A176" s="1057">
        <v>175</v>
      </c>
      <c r="B176" t="s">
        <v>1112</v>
      </c>
      <c r="C176" t="s">
        <v>1124</v>
      </c>
      <c r="D176" t="s">
        <v>1125</v>
      </c>
    </row>
    <row r="177" spans="1:4">
      <c r="A177" s="1057">
        <v>176</v>
      </c>
      <c r="B177" t="s">
        <v>1112</v>
      </c>
      <c r="C177" t="s">
        <v>1126</v>
      </c>
      <c r="D177" t="s">
        <v>1127</v>
      </c>
    </row>
    <row r="178" spans="1:4">
      <c r="A178" s="1057">
        <v>177</v>
      </c>
      <c r="B178" t="s">
        <v>1112</v>
      </c>
      <c r="C178" t="s">
        <v>1128</v>
      </c>
      <c r="D178" t="s">
        <v>1129</v>
      </c>
    </row>
    <row r="179" spans="1:4">
      <c r="A179" s="1057">
        <v>178</v>
      </c>
      <c r="B179" t="s">
        <v>1112</v>
      </c>
      <c r="C179" t="s">
        <v>1130</v>
      </c>
      <c r="D179" t="s">
        <v>1131</v>
      </c>
    </row>
    <row r="180" spans="1:4">
      <c r="A180" s="1057">
        <v>179</v>
      </c>
      <c r="B180" t="s">
        <v>1112</v>
      </c>
      <c r="C180" t="s">
        <v>1112</v>
      </c>
      <c r="D180" t="s">
        <v>1113</v>
      </c>
    </row>
    <row r="181" spans="1:4">
      <c r="A181" s="1057">
        <v>180</v>
      </c>
      <c r="B181" t="s">
        <v>1112</v>
      </c>
      <c r="C181" t="s">
        <v>1132</v>
      </c>
      <c r="D181" t="s">
        <v>1133</v>
      </c>
    </row>
    <row r="182" spans="1:4">
      <c r="A182" s="1057">
        <v>181</v>
      </c>
      <c r="B182" t="s">
        <v>1112</v>
      </c>
      <c r="C182" t="s">
        <v>1134</v>
      </c>
      <c r="D182" t="s">
        <v>1135</v>
      </c>
    </row>
    <row r="183" spans="1:4">
      <c r="A183" s="1057">
        <v>182</v>
      </c>
      <c r="B183" t="s">
        <v>1112</v>
      </c>
      <c r="C183" t="s">
        <v>1136</v>
      </c>
      <c r="D183" t="s">
        <v>1137</v>
      </c>
    </row>
    <row r="184" spans="1:4">
      <c r="A184" s="1057">
        <v>183</v>
      </c>
      <c r="B184" t="s">
        <v>1112</v>
      </c>
      <c r="C184" t="s">
        <v>1138</v>
      </c>
      <c r="D184" t="s">
        <v>1139</v>
      </c>
    </row>
    <row r="185" spans="1:4">
      <c r="A185" s="1057">
        <v>184</v>
      </c>
      <c r="B185" t="s">
        <v>1112</v>
      </c>
      <c r="C185" t="s">
        <v>1140</v>
      </c>
      <c r="D185" t="s">
        <v>1141</v>
      </c>
    </row>
    <row r="186" spans="1:4">
      <c r="A186" s="1057">
        <v>185</v>
      </c>
      <c r="B186" t="s">
        <v>1142</v>
      </c>
      <c r="C186" t="s">
        <v>1144</v>
      </c>
      <c r="D186" t="s">
        <v>1145</v>
      </c>
    </row>
    <row r="187" spans="1:4">
      <c r="A187" s="1057">
        <v>186</v>
      </c>
      <c r="B187" t="s">
        <v>1142</v>
      </c>
      <c r="C187" t="s">
        <v>1146</v>
      </c>
      <c r="D187" t="s">
        <v>1147</v>
      </c>
    </row>
    <row r="188" spans="1:4">
      <c r="A188" s="1057">
        <v>187</v>
      </c>
      <c r="B188" t="s">
        <v>1142</v>
      </c>
      <c r="C188" t="s">
        <v>1148</v>
      </c>
      <c r="D188" t="s">
        <v>1149</v>
      </c>
    </row>
    <row r="189" spans="1:4">
      <c r="A189" s="1057">
        <v>188</v>
      </c>
      <c r="B189" t="s">
        <v>1142</v>
      </c>
      <c r="C189" t="s">
        <v>1150</v>
      </c>
      <c r="D189" t="s">
        <v>1151</v>
      </c>
    </row>
    <row r="190" spans="1:4">
      <c r="A190" s="1057">
        <v>189</v>
      </c>
      <c r="B190" t="s">
        <v>1142</v>
      </c>
      <c r="C190" t="s">
        <v>1142</v>
      </c>
      <c r="D190" t="s">
        <v>1143</v>
      </c>
    </row>
    <row r="191" spans="1:4">
      <c r="A191" s="1057">
        <v>190</v>
      </c>
      <c r="B191" t="s">
        <v>1142</v>
      </c>
      <c r="C191" t="s">
        <v>1152</v>
      </c>
      <c r="D191" t="s">
        <v>1153</v>
      </c>
    </row>
    <row r="192" spans="1:4">
      <c r="A192" s="1057">
        <v>191</v>
      </c>
      <c r="B192" t="s">
        <v>1142</v>
      </c>
      <c r="C192" t="s">
        <v>1154</v>
      </c>
      <c r="D192" t="s">
        <v>1155</v>
      </c>
    </row>
    <row r="193" spans="1:4">
      <c r="A193" s="1057">
        <v>192</v>
      </c>
      <c r="B193" t="s">
        <v>1142</v>
      </c>
      <c r="C193" t="s">
        <v>1156</v>
      </c>
      <c r="D193" t="s">
        <v>1157</v>
      </c>
    </row>
    <row r="194" spans="1:4">
      <c r="A194" s="1057">
        <v>193</v>
      </c>
      <c r="B194" t="s">
        <v>1158</v>
      </c>
      <c r="C194" t="s">
        <v>1158</v>
      </c>
      <c r="D194" t="s">
        <v>1159</v>
      </c>
    </row>
    <row r="195" spans="1:4">
      <c r="A195" s="1057">
        <v>194</v>
      </c>
      <c r="B195" t="s">
        <v>1160</v>
      </c>
      <c r="C195" t="s">
        <v>780</v>
      </c>
      <c r="D195" t="s">
        <v>1162</v>
      </c>
    </row>
    <row r="196" spans="1:4">
      <c r="A196" s="1057">
        <v>195</v>
      </c>
      <c r="B196" t="s">
        <v>1160</v>
      </c>
      <c r="C196" t="s">
        <v>1163</v>
      </c>
      <c r="D196" t="s">
        <v>1164</v>
      </c>
    </row>
    <row r="197" spans="1:4">
      <c r="A197" s="1057">
        <v>196</v>
      </c>
      <c r="B197" t="s">
        <v>1160</v>
      </c>
      <c r="C197" t="s">
        <v>1165</v>
      </c>
      <c r="D197" t="s">
        <v>1166</v>
      </c>
    </row>
    <row r="198" spans="1:4">
      <c r="A198" s="1057">
        <v>197</v>
      </c>
      <c r="B198" t="s">
        <v>1160</v>
      </c>
      <c r="C198" t="s">
        <v>1167</v>
      </c>
      <c r="D198" t="s">
        <v>1168</v>
      </c>
    </row>
    <row r="199" spans="1:4">
      <c r="A199" s="1057">
        <v>198</v>
      </c>
      <c r="B199" t="s">
        <v>1160</v>
      </c>
      <c r="C199" t="s">
        <v>1169</v>
      </c>
      <c r="D199" t="s">
        <v>1170</v>
      </c>
    </row>
    <row r="200" spans="1:4">
      <c r="A200" s="1057">
        <v>199</v>
      </c>
      <c r="B200" t="s">
        <v>1160</v>
      </c>
      <c r="C200" t="s">
        <v>1171</v>
      </c>
      <c r="D200" t="s">
        <v>1172</v>
      </c>
    </row>
    <row r="201" spans="1:4">
      <c r="A201" s="1057">
        <v>200</v>
      </c>
      <c r="B201" t="s">
        <v>1160</v>
      </c>
      <c r="C201" t="s">
        <v>1160</v>
      </c>
      <c r="D201" t="s">
        <v>1161</v>
      </c>
    </row>
    <row r="202" spans="1:4">
      <c r="A202" s="1057">
        <v>201</v>
      </c>
      <c r="B202" t="s">
        <v>1160</v>
      </c>
      <c r="C202" t="s">
        <v>1173</v>
      </c>
      <c r="D202" t="s">
        <v>1174</v>
      </c>
    </row>
    <row r="203" spans="1:4">
      <c r="A203" s="1057">
        <v>202</v>
      </c>
      <c r="B203" t="s">
        <v>1160</v>
      </c>
      <c r="C203" t="s">
        <v>1175</v>
      </c>
      <c r="D203" t="s">
        <v>1176</v>
      </c>
    </row>
    <row r="204" spans="1:4">
      <c r="A204" s="1057">
        <v>203</v>
      </c>
      <c r="B204" t="s">
        <v>1160</v>
      </c>
      <c r="C204" t="s">
        <v>1177</v>
      </c>
      <c r="D204" t="s">
        <v>1178</v>
      </c>
    </row>
    <row r="205" spans="1:4">
      <c r="A205" s="1057">
        <v>204</v>
      </c>
      <c r="B205" t="s">
        <v>1179</v>
      </c>
      <c r="C205" t="s">
        <v>1181</v>
      </c>
      <c r="D205" t="s">
        <v>1182</v>
      </c>
    </row>
    <row r="206" spans="1:4">
      <c r="A206" s="1057">
        <v>205</v>
      </c>
      <c r="B206" t="s">
        <v>1179</v>
      </c>
      <c r="C206" t="s">
        <v>1183</v>
      </c>
      <c r="D206" t="s">
        <v>1184</v>
      </c>
    </row>
    <row r="207" spans="1:4">
      <c r="A207" s="1057">
        <v>206</v>
      </c>
      <c r="B207" t="s">
        <v>1179</v>
      </c>
      <c r="C207" t="s">
        <v>1185</v>
      </c>
      <c r="D207" t="s">
        <v>1186</v>
      </c>
    </row>
    <row r="208" spans="1:4">
      <c r="A208" s="1057">
        <v>207</v>
      </c>
      <c r="B208" t="s">
        <v>1179</v>
      </c>
      <c r="C208" t="s">
        <v>1108</v>
      </c>
      <c r="D208" t="s">
        <v>1187</v>
      </c>
    </row>
    <row r="209" spans="1:4">
      <c r="A209" s="1057">
        <v>208</v>
      </c>
      <c r="B209" t="s">
        <v>1179</v>
      </c>
      <c r="C209" t="s">
        <v>1188</v>
      </c>
      <c r="D209" t="s">
        <v>1189</v>
      </c>
    </row>
    <row r="210" spans="1:4">
      <c r="A210" s="1057">
        <v>209</v>
      </c>
      <c r="B210" t="s">
        <v>1179</v>
      </c>
      <c r="C210" t="s">
        <v>1190</v>
      </c>
      <c r="D210" t="s">
        <v>1191</v>
      </c>
    </row>
    <row r="211" spans="1:4">
      <c r="A211" s="1057">
        <v>210</v>
      </c>
      <c r="B211" t="s">
        <v>1179</v>
      </c>
      <c r="C211" t="s">
        <v>1192</v>
      </c>
      <c r="D211" t="s">
        <v>1193</v>
      </c>
    </row>
    <row r="212" spans="1:4">
      <c r="A212" s="1057">
        <v>211</v>
      </c>
      <c r="B212" t="s">
        <v>1179</v>
      </c>
      <c r="C212" t="s">
        <v>1179</v>
      </c>
      <c r="D212" t="s">
        <v>1180</v>
      </c>
    </row>
    <row r="213" spans="1:4">
      <c r="A213" s="1057">
        <v>212</v>
      </c>
      <c r="B213" t="s">
        <v>1179</v>
      </c>
      <c r="C213" t="s">
        <v>1194</v>
      </c>
      <c r="D213" t="s">
        <v>1195</v>
      </c>
    </row>
    <row r="214" spans="1:4">
      <c r="A214" s="1057">
        <v>213</v>
      </c>
      <c r="B214" t="s">
        <v>1179</v>
      </c>
      <c r="C214" t="s">
        <v>1196</v>
      </c>
      <c r="D214" t="s">
        <v>1197</v>
      </c>
    </row>
    <row r="215" spans="1:4">
      <c r="A215" s="1057">
        <v>214</v>
      </c>
      <c r="B215" t="s">
        <v>1179</v>
      </c>
      <c r="C215" t="s">
        <v>1198</v>
      </c>
      <c r="D215" t="s">
        <v>1199</v>
      </c>
    </row>
    <row r="216" spans="1:4">
      <c r="A216" s="1057">
        <v>215</v>
      </c>
      <c r="B216" t="s">
        <v>1179</v>
      </c>
      <c r="C216" t="s">
        <v>1200</v>
      </c>
      <c r="D216" t="s">
        <v>1201</v>
      </c>
    </row>
    <row r="217" spans="1:4">
      <c r="A217" s="1057">
        <v>216</v>
      </c>
      <c r="B217" t="s">
        <v>1179</v>
      </c>
      <c r="C217" t="s">
        <v>1202</v>
      </c>
      <c r="D217" t="s">
        <v>1203</v>
      </c>
    </row>
    <row r="218" spans="1:4">
      <c r="A218" s="1057">
        <v>217</v>
      </c>
      <c r="B218" t="s">
        <v>1179</v>
      </c>
      <c r="C218" t="s">
        <v>1204</v>
      </c>
      <c r="D218" t="s">
        <v>1205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1" t="s">
        <v>389</v>
      </c>
    </row>
    <row r="30" spans="1:2" ht="22.5">
      <c r="B30" s="223" t="s">
        <v>602</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9"/>
  <sheetViews>
    <sheetView showGridLines="0" topLeftCell="C6" zoomScaleNormal="100" workbookViewId="0">
      <selection activeCell="G12" sqref="G1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3" t="s">
        <v>710</v>
      </c>
      <c r="E5" s="1164"/>
      <c r="F5" s="1164"/>
      <c r="G5" s="1164"/>
      <c r="H5" s="1164"/>
      <c r="I5" s="1164"/>
      <c r="J5" s="1165"/>
      <c r="K5" s="437"/>
      <c r="L5" s="176"/>
      <c r="M5" s="176"/>
      <c r="N5" s="176"/>
      <c r="O5" s="176"/>
      <c r="P5" s="176"/>
      <c r="Q5" s="176"/>
      <c r="R5" s="176"/>
      <c r="S5" s="568"/>
      <c r="T5" s="568"/>
      <c r="U5" s="568"/>
      <c r="V5" s="568"/>
      <c r="W5" s="176"/>
    </row>
    <row r="6" spans="1:24" s="470" customFormat="1" ht="3" customHeight="1">
      <c r="A6" s="312"/>
      <c r="B6" s="312"/>
      <c r="D6" s="1197"/>
      <c r="E6" s="1198"/>
      <c r="F6" s="1198"/>
      <c r="G6" s="1198"/>
      <c r="H6" s="1198"/>
      <c r="I6" s="1198"/>
      <c r="J6" s="1199"/>
      <c r="S6" s="646"/>
      <c r="T6" s="646"/>
      <c r="U6" s="646"/>
      <c r="V6" s="646"/>
    </row>
    <row r="7" spans="1:24" s="470" customFormat="1" ht="5.25" hidden="1" customHeight="1">
      <c r="A7" s="312"/>
      <c r="B7" s="312"/>
      <c r="E7" s="1200"/>
      <c r="F7" s="1200"/>
      <c r="G7" s="1192"/>
      <c r="H7" s="1192"/>
      <c r="I7" s="1192"/>
      <c r="J7" s="1192"/>
      <c r="S7" s="646"/>
      <c r="T7" s="646"/>
      <c r="U7" s="646"/>
      <c r="V7" s="646"/>
    </row>
    <row r="8" spans="1:24" s="470" customFormat="1" ht="5.25" hidden="1" customHeight="1">
      <c r="A8" s="312"/>
      <c r="B8" s="312"/>
      <c r="E8" s="1200"/>
      <c r="F8" s="1200"/>
      <c r="G8" s="1192"/>
      <c r="H8" s="1192"/>
      <c r="I8" s="1192"/>
      <c r="J8" s="1192"/>
      <c r="S8" s="646"/>
      <c r="T8" s="646"/>
      <c r="U8" s="646"/>
      <c r="V8" s="646"/>
    </row>
    <row r="9" spans="1:24" s="470" customFormat="1" ht="5.25" hidden="1" customHeight="1">
      <c r="A9" s="312"/>
      <c r="B9" s="312"/>
      <c r="E9" s="1200"/>
      <c r="F9" s="1200"/>
      <c r="G9" s="1192"/>
      <c r="H9" s="1192"/>
      <c r="I9" s="1192"/>
      <c r="J9" s="1192"/>
      <c r="S9" s="646"/>
      <c r="T9" s="646"/>
      <c r="U9" s="646"/>
      <c r="V9" s="646"/>
    </row>
    <row r="10" spans="1:24" s="646" customFormat="1" ht="5.25" hidden="1">
      <c r="A10" s="312"/>
      <c r="B10" s="312"/>
      <c r="E10" s="1201"/>
      <c r="F10" s="1201"/>
      <c r="G10" s="841"/>
      <c r="H10" s="466"/>
      <c r="I10" s="794"/>
      <c r="J10" s="794"/>
    </row>
    <row r="11" spans="1:24" s="159" customFormat="1" ht="18.75" customHeight="1">
      <c r="A11" s="312"/>
      <c r="B11" s="312"/>
      <c r="D11" s="152"/>
      <c r="E11" s="1202" t="s">
        <v>717</v>
      </c>
      <c r="F11" s="1202"/>
      <c r="G11" s="1125" t="s">
        <v>84</v>
      </c>
      <c r="H11" s="468"/>
      <c r="I11" s="166"/>
      <c r="J11" s="152"/>
      <c r="K11" s="153"/>
      <c r="L11" s="152"/>
      <c r="M11" s="152"/>
      <c r="N11" s="153"/>
      <c r="O11" s="153"/>
      <c r="P11" s="152"/>
      <c r="Q11" s="152"/>
      <c r="R11" s="153"/>
      <c r="S11" s="554"/>
      <c r="T11" s="553"/>
      <c r="U11" s="553"/>
      <c r="V11" s="554"/>
    </row>
    <row r="12" spans="1:24" s="470" customFormat="1" ht="18.75">
      <c r="A12" s="312"/>
      <c r="B12" s="312"/>
      <c r="E12" s="1202" t="s">
        <v>718</v>
      </c>
      <c r="F12" s="1202"/>
      <c r="G12" s="1125" t="s">
        <v>84</v>
      </c>
      <c r="H12" s="468"/>
      <c r="I12" s="466"/>
      <c r="J12" s="469"/>
      <c r="K12" s="465"/>
      <c r="L12" s="465"/>
      <c r="M12" s="465"/>
      <c r="N12" s="464"/>
      <c r="O12" s="465"/>
      <c r="P12" s="465"/>
      <c r="Q12" s="465"/>
      <c r="R12" s="464"/>
      <c r="S12" s="645"/>
      <c r="T12" s="645"/>
      <c r="U12" s="645"/>
      <c r="V12" s="644"/>
    </row>
    <row r="13" spans="1:24" s="470" customFormat="1" ht="5.25" hidden="1" customHeight="1">
      <c r="A13" s="312"/>
      <c r="B13" s="312"/>
      <c r="E13" s="1196"/>
      <c r="F13" s="1196"/>
      <c r="G13" s="467"/>
      <c r="H13" s="466"/>
      <c r="I13" s="465"/>
      <c r="J13" s="465"/>
      <c r="K13" s="465"/>
      <c r="L13" s="465"/>
      <c r="M13" s="465"/>
      <c r="N13" s="464"/>
      <c r="O13" s="465"/>
      <c r="P13" s="465"/>
      <c r="Q13" s="465"/>
      <c r="R13" s="464"/>
      <c r="S13" s="645"/>
      <c r="T13" s="645"/>
      <c r="U13" s="645"/>
      <c r="V13" s="644"/>
    </row>
    <row r="14" spans="1:24" s="470" customFormat="1" ht="5.25" hidden="1" customHeight="1">
      <c r="A14" s="312"/>
      <c r="B14" s="312"/>
      <c r="S14" s="646"/>
      <c r="T14" s="646"/>
      <c r="U14" s="646"/>
      <c r="V14" s="646"/>
    </row>
    <row r="15" spans="1:24" s="463" customFormat="1" ht="5.25" hidden="1" customHeight="1">
      <c r="A15" s="472"/>
      <c r="B15" s="472"/>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3" t="s">
        <v>91</v>
      </c>
      <c r="E17" s="1193" t="s">
        <v>296</v>
      </c>
      <c r="F17" s="1193" t="s">
        <v>79</v>
      </c>
      <c r="G17" s="1193" t="s">
        <v>438</v>
      </c>
      <c r="H17" s="1193" t="s">
        <v>91</v>
      </c>
      <c r="I17" s="1193"/>
      <c r="J17" s="1193" t="s">
        <v>20</v>
      </c>
      <c r="K17" s="1195" t="s">
        <v>478</v>
      </c>
      <c r="L17" s="1195"/>
      <c r="M17" s="1195"/>
      <c r="N17" s="1195"/>
      <c r="O17" s="1195" t="s">
        <v>708</v>
      </c>
      <c r="P17" s="1195"/>
      <c r="Q17" s="1195"/>
      <c r="R17" s="1195"/>
      <c r="S17" s="1195" t="s">
        <v>709</v>
      </c>
      <c r="T17" s="1195"/>
      <c r="U17" s="1195"/>
      <c r="V17" s="1195"/>
      <c r="W17" s="1193" t="s">
        <v>243</v>
      </c>
    </row>
    <row r="18" spans="1:24" ht="30.75" customHeight="1">
      <c r="D18" s="1193"/>
      <c r="E18" s="1193"/>
      <c r="F18" s="1193"/>
      <c r="G18" s="1193"/>
      <c r="H18" s="1193"/>
      <c r="I18" s="1193"/>
      <c r="J18" s="1193"/>
      <c r="K18" s="115" t="s">
        <v>299</v>
      </c>
      <c r="L18" s="1193" t="s">
        <v>91</v>
      </c>
      <c r="M18" s="1193"/>
      <c r="N18" s="115" t="s">
        <v>229</v>
      </c>
      <c r="O18" s="115" t="s">
        <v>299</v>
      </c>
      <c r="P18" s="1193" t="s">
        <v>91</v>
      </c>
      <c r="Q18" s="1193"/>
      <c r="R18" s="115" t="s">
        <v>229</v>
      </c>
      <c r="S18" s="541" t="s">
        <v>299</v>
      </c>
      <c r="T18" s="1193" t="s">
        <v>91</v>
      </c>
      <c r="U18" s="1193"/>
      <c r="V18" s="541" t="s">
        <v>399</v>
      </c>
      <c r="W18" s="1193"/>
    </row>
    <row r="19" spans="1:24" s="406" customFormat="1" ht="12" customHeight="1">
      <c r="A19" s="405"/>
      <c r="B19" s="405"/>
      <c r="D19" s="42" t="s">
        <v>92</v>
      </c>
      <c r="E19" s="42" t="s">
        <v>48</v>
      </c>
      <c r="F19" s="42" t="s">
        <v>49</v>
      </c>
      <c r="G19" s="42" t="s">
        <v>50</v>
      </c>
      <c r="H19" s="1194" t="s">
        <v>67</v>
      </c>
      <c r="I19" s="1194"/>
      <c r="J19" s="42" t="s">
        <v>68</v>
      </c>
      <c r="K19" s="42" t="s">
        <v>182</v>
      </c>
      <c r="L19" s="1194" t="s">
        <v>183</v>
      </c>
      <c r="M19" s="1194"/>
      <c r="N19" s="42" t="s">
        <v>207</v>
      </c>
      <c r="O19" s="42" t="s">
        <v>208</v>
      </c>
      <c r="P19" s="1194" t="s">
        <v>209</v>
      </c>
      <c r="Q19" s="1194"/>
      <c r="R19" s="42" t="s">
        <v>210</v>
      </c>
      <c r="S19" s="526" t="s">
        <v>209</v>
      </c>
      <c r="T19" s="1194" t="s">
        <v>210</v>
      </c>
      <c r="U19" s="1194"/>
      <c r="V19" s="526" t="s">
        <v>211</v>
      </c>
      <c r="W19" s="42" t="s">
        <v>212</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102" customFormat="1" ht="20.100000000000001" customHeight="1">
      <c r="A21" s="749">
        <v>13</v>
      </c>
      <c r="C21" s="310"/>
      <c r="D21" s="1176">
        <v>1</v>
      </c>
      <c r="E21" s="1178" t="s">
        <v>769</v>
      </c>
      <c r="F21" s="1180" t="s">
        <v>1899</v>
      </c>
      <c r="G21" s="1183" t="s">
        <v>84</v>
      </c>
      <c r="H21" s="1176"/>
      <c r="I21" s="1176">
        <v>1</v>
      </c>
      <c r="J21" s="1185" t="s">
        <v>1900</v>
      </c>
      <c r="K21" s="1173" t="s">
        <v>83</v>
      </c>
      <c r="L21" s="1171"/>
      <c r="M21" s="1171" t="s">
        <v>92</v>
      </c>
      <c r="N21" s="1188" t="s">
        <v>1898</v>
      </c>
      <c r="O21" s="1173" t="s">
        <v>84</v>
      </c>
      <c r="P21" s="1171"/>
      <c r="Q21" s="1171" t="s">
        <v>92</v>
      </c>
      <c r="R21" s="1172"/>
      <c r="S21" s="1173" t="s">
        <v>84</v>
      </c>
      <c r="T21" s="1084"/>
      <c r="U21" s="1084" t="s">
        <v>92</v>
      </c>
      <c r="V21" s="1126"/>
      <c r="W21" s="308"/>
    </row>
    <row r="22" spans="1:24" s="1102" customFormat="1" ht="20.100000000000001" customHeight="1">
      <c r="A22" s="749"/>
      <c r="C22" s="748"/>
      <c r="D22" s="1176"/>
      <c r="E22" s="1178"/>
      <c r="F22" s="1181"/>
      <c r="G22" s="1183"/>
      <c r="H22" s="1176"/>
      <c r="I22" s="1176"/>
      <c r="J22" s="1186"/>
      <c r="K22" s="1173"/>
      <c r="L22" s="1171"/>
      <c r="M22" s="1171"/>
      <c r="N22" s="1188"/>
      <c r="O22" s="1173"/>
      <c r="P22" s="1171"/>
      <c r="Q22" s="1171"/>
      <c r="R22" s="1172"/>
      <c r="S22" s="1173"/>
      <c r="T22" s="1086"/>
      <c r="U22" s="745"/>
      <c r="V22" s="746"/>
      <c r="W22" s="747"/>
    </row>
    <row r="23" spans="1:24" s="1102" customFormat="1" ht="20.100000000000001" customHeight="1">
      <c r="A23" s="749"/>
      <c r="C23" s="748"/>
      <c r="D23" s="1177"/>
      <c r="E23" s="1179"/>
      <c r="F23" s="1181"/>
      <c r="G23" s="1184"/>
      <c r="H23" s="1177"/>
      <c r="I23" s="1177"/>
      <c r="J23" s="1186"/>
      <c r="K23" s="1184"/>
      <c r="L23" s="1177"/>
      <c r="M23" s="1177"/>
      <c r="N23" s="1172"/>
      <c r="O23" s="1184"/>
      <c r="P23" s="1117"/>
      <c r="Q23" s="745"/>
      <c r="R23" s="746"/>
      <c r="S23" s="742"/>
      <c r="T23" s="742"/>
      <c r="U23" s="742"/>
      <c r="V23" s="742"/>
      <c r="W23" s="747"/>
    </row>
    <row r="24" spans="1:24" s="1102" customFormat="1" ht="15" customHeight="1">
      <c r="A24" s="749"/>
      <c r="C24" s="748"/>
      <c r="D24" s="1177"/>
      <c r="E24" s="1179"/>
      <c r="F24" s="1181"/>
      <c r="G24" s="1184"/>
      <c r="H24" s="1177"/>
      <c r="I24" s="1177"/>
      <c r="J24" s="1187"/>
      <c r="K24" s="1184"/>
      <c r="L24" s="745"/>
      <c r="M24" s="746"/>
      <c r="N24" s="746"/>
      <c r="O24" s="746"/>
      <c r="P24" s="746"/>
      <c r="Q24" s="746"/>
      <c r="R24" s="746"/>
      <c r="S24" s="742"/>
      <c r="T24" s="742"/>
      <c r="U24" s="742"/>
      <c r="V24" s="742"/>
      <c r="W24" s="747"/>
    </row>
    <row r="25" spans="1:24" s="1102" customFormat="1" ht="15" customHeight="1">
      <c r="A25" s="749"/>
      <c r="C25" s="748"/>
      <c r="D25" s="1177"/>
      <c r="E25" s="1179"/>
      <c r="F25" s="1182"/>
      <c r="G25" s="1184"/>
      <c r="H25" s="745"/>
      <c r="I25" s="746"/>
      <c r="J25" s="746"/>
      <c r="K25" s="746"/>
      <c r="L25" s="746"/>
      <c r="M25" s="746"/>
      <c r="N25" s="746"/>
      <c r="O25" s="746"/>
      <c r="P25" s="746"/>
      <c r="Q25" s="746"/>
      <c r="R25" s="746"/>
      <c r="S25" s="742"/>
      <c r="T25" s="742"/>
      <c r="U25" s="742"/>
      <c r="V25" s="742"/>
      <c r="W25" s="747"/>
    </row>
    <row r="26" spans="1:24" s="1102" customFormat="1" ht="17.100000000000001" customHeight="1">
      <c r="A26" s="749">
        <v>5</v>
      </c>
      <c r="C26" s="310"/>
      <c r="D26" s="1176">
        <v>2</v>
      </c>
      <c r="E26" s="1178" t="s">
        <v>613</v>
      </c>
      <c r="F26" s="1180" t="s">
        <v>1899</v>
      </c>
      <c r="G26" s="1183" t="s">
        <v>84</v>
      </c>
      <c r="H26" s="1176"/>
      <c r="I26" s="1176">
        <v>1</v>
      </c>
      <c r="J26" s="1185" t="s">
        <v>1909</v>
      </c>
      <c r="K26" s="1173" t="s">
        <v>83</v>
      </c>
      <c r="L26" s="1171"/>
      <c r="M26" s="1171" t="s">
        <v>92</v>
      </c>
      <c r="N26" s="1188" t="s">
        <v>1898</v>
      </c>
      <c r="O26" s="1173" t="s">
        <v>83</v>
      </c>
      <c r="P26" s="1171"/>
      <c r="Q26" s="1171" t="s">
        <v>92</v>
      </c>
      <c r="R26" s="1174" t="s">
        <v>1901</v>
      </c>
      <c r="S26" s="1173" t="s">
        <v>84</v>
      </c>
      <c r="T26" s="1084"/>
      <c r="U26" s="1084" t="s">
        <v>92</v>
      </c>
      <c r="V26" s="1126"/>
      <c r="W26" s="308"/>
    </row>
    <row r="27" spans="1:24" s="1102" customFormat="1" ht="17.100000000000001" customHeight="1">
      <c r="A27" s="749"/>
      <c r="C27" s="748"/>
      <c r="D27" s="1176"/>
      <c r="E27" s="1178"/>
      <c r="F27" s="1181"/>
      <c r="G27" s="1183"/>
      <c r="H27" s="1176"/>
      <c r="I27" s="1176"/>
      <c r="J27" s="1186"/>
      <c r="K27" s="1173"/>
      <c r="L27" s="1171"/>
      <c r="M27" s="1171"/>
      <c r="N27" s="1188"/>
      <c r="O27" s="1173"/>
      <c r="P27" s="1171"/>
      <c r="Q27" s="1171"/>
      <c r="R27" s="1175"/>
      <c r="S27" s="1173"/>
      <c r="T27" s="1086"/>
      <c r="U27" s="745"/>
      <c r="V27" s="746"/>
      <c r="W27" s="747"/>
    </row>
    <row r="28" spans="1:24" s="1102" customFormat="1" ht="17.100000000000001" customHeight="1">
      <c r="A28" s="749"/>
      <c r="C28" s="748"/>
      <c r="D28" s="1176"/>
      <c r="E28" s="1178"/>
      <c r="F28" s="1181"/>
      <c r="G28" s="1183"/>
      <c r="H28" s="1176"/>
      <c r="I28" s="1176"/>
      <c r="J28" s="1186"/>
      <c r="K28" s="1173"/>
      <c r="L28" s="1171"/>
      <c r="M28" s="1171"/>
      <c r="N28" s="1188"/>
      <c r="O28" s="1173"/>
      <c r="P28" s="1169"/>
      <c r="Q28" s="1171" t="s">
        <v>48</v>
      </c>
      <c r="R28" s="1172" t="s">
        <v>1902</v>
      </c>
      <c r="S28" s="1173" t="s">
        <v>84</v>
      </c>
      <c r="T28" s="1084"/>
      <c r="U28" s="1084" t="s">
        <v>92</v>
      </c>
      <c r="V28" s="1126"/>
      <c r="W28" s="308"/>
    </row>
    <row r="29" spans="1:24" s="1102" customFormat="1" ht="17.100000000000001" customHeight="1">
      <c r="A29" s="749"/>
      <c r="C29" s="748"/>
      <c r="D29" s="1176"/>
      <c r="E29" s="1178"/>
      <c r="F29" s="1181"/>
      <c r="G29" s="1183"/>
      <c r="H29" s="1176"/>
      <c r="I29" s="1176"/>
      <c r="J29" s="1186"/>
      <c r="K29" s="1173"/>
      <c r="L29" s="1171"/>
      <c r="M29" s="1171"/>
      <c r="N29" s="1188"/>
      <c r="O29" s="1173"/>
      <c r="P29" s="1170"/>
      <c r="Q29" s="1171"/>
      <c r="R29" s="1172"/>
      <c r="S29" s="1173"/>
      <c r="T29" s="1086"/>
      <c r="U29" s="745"/>
      <c r="V29" s="746"/>
      <c r="W29" s="747"/>
    </row>
    <row r="30" spans="1:24" s="1102" customFormat="1" ht="17.100000000000001" customHeight="1">
      <c r="A30" s="749"/>
      <c r="C30" s="748"/>
      <c r="D30" s="1176"/>
      <c r="E30" s="1178"/>
      <c r="F30" s="1181"/>
      <c r="G30" s="1183"/>
      <c r="H30" s="1176"/>
      <c r="I30" s="1176"/>
      <c r="J30" s="1186"/>
      <c r="K30" s="1173"/>
      <c r="L30" s="1171"/>
      <c r="M30" s="1171"/>
      <c r="N30" s="1188"/>
      <c r="O30" s="1173"/>
      <c r="P30" s="1169"/>
      <c r="Q30" s="1171" t="s">
        <v>49</v>
      </c>
      <c r="R30" s="1172" t="s">
        <v>1903</v>
      </c>
      <c r="S30" s="1173" t="s">
        <v>84</v>
      </c>
      <c r="T30" s="1084"/>
      <c r="U30" s="1084" t="s">
        <v>92</v>
      </c>
      <c r="V30" s="1126"/>
      <c r="W30" s="308"/>
    </row>
    <row r="31" spans="1:24" s="1102" customFormat="1" ht="17.100000000000001" customHeight="1">
      <c r="A31" s="749"/>
      <c r="C31" s="748"/>
      <c r="D31" s="1176"/>
      <c r="E31" s="1178"/>
      <c r="F31" s="1181"/>
      <c r="G31" s="1183"/>
      <c r="H31" s="1176"/>
      <c r="I31" s="1176"/>
      <c r="J31" s="1186"/>
      <c r="K31" s="1173"/>
      <c r="L31" s="1171"/>
      <c r="M31" s="1171"/>
      <c r="N31" s="1188"/>
      <c r="O31" s="1173"/>
      <c r="P31" s="1170"/>
      <c r="Q31" s="1171"/>
      <c r="R31" s="1172"/>
      <c r="S31" s="1173"/>
      <c r="T31" s="1086"/>
      <c r="U31" s="745"/>
      <c r="V31" s="746"/>
      <c r="W31" s="747"/>
    </row>
    <row r="32" spans="1:24" s="1102" customFormat="1" ht="17.100000000000001" customHeight="1">
      <c r="A32" s="749"/>
      <c r="C32" s="748"/>
      <c r="D32" s="1176"/>
      <c r="E32" s="1178"/>
      <c r="F32" s="1181"/>
      <c r="G32" s="1183"/>
      <c r="H32" s="1176"/>
      <c r="I32" s="1176"/>
      <c r="J32" s="1186"/>
      <c r="K32" s="1173"/>
      <c r="L32" s="1171"/>
      <c r="M32" s="1171"/>
      <c r="N32" s="1188"/>
      <c r="O32" s="1173"/>
      <c r="P32" s="1169"/>
      <c r="Q32" s="1171" t="s">
        <v>50</v>
      </c>
      <c r="R32" s="1172" t="s">
        <v>1904</v>
      </c>
      <c r="S32" s="1173" t="s">
        <v>84</v>
      </c>
      <c r="T32" s="1084"/>
      <c r="U32" s="1084" t="s">
        <v>92</v>
      </c>
      <c r="V32" s="1126"/>
      <c r="W32" s="308"/>
    </row>
    <row r="33" spans="1:23" s="1102" customFormat="1" ht="17.100000000000001" customHeight="1">
      <c r="A33" s="749"/>
      <c r="C33" s="748"/>
      <c r="D33" s="1176"/>
      <c r="E33" s="1178"/>
      <c r="F33" s="1181"/>
      <c r="G33" s="1183"/>
      <c r="H33" s="1176"/>
      <c r="I33" s="1176"/>
      <c r="J33" s="1186"/>
      <c r="K33" s="1173"/>
      <c r="L33" s="1171"/>
      <c r="M33" s="1171"/>
      <c r="N33" s="1188"/>
      <c r="O33" s="1173"/>
      <c r="P33" s="1170"/>
      <c r="Q33" s="1171"/>
      <c r="R33" s="1172"/>
      <c r="S33" s="1173"/>
      <c r="T33" s="1086"/>
      <c r="U33" s="745"/>
      <c r="V33" s="746"/>
      <c r="W33" s="747"/>
    </row>
    <row r="34" spans="1:23" s="1102" customFormat="1" ht="17.100000000000001" customHeight="1">
      <c r="A34" s="749"/>
      <c r="C34" s="748"/>
      <c r="D34" s="1176"/>
      <c r="E34" s="1178"/>
      <c r="F34" s="1181"/>
      <c r="G34" s="1183"/>
      <c r="H34" s="1176"/>
      <c r="I34" s="1176"/>
      <c r="J34" s="1186"/>
      <c r="K34" s="1173"/>
      <c r="L34" s="1171"/>
      <c r="M34" s="1171"/>
      <c r="N34" s="1188"/>
      <c r="O34" s="1173"/>
      <c r="P34" s="1169"/>
      <c r="Q34" s="1171" t="s">
        <v>67</v>
      </c>
      <c r="R34" s="1172" t="s">
        <v>1905</v>
      </c>
      <c r="S34" s="1173" t="s">
        <v>84</v>
      </c>
      <c r="T34" s="1084"/>
      <c r="U34" s="1084" t="s">
        <v>92</v>
      </c>
      <c r="V34" s="1126"/>
      <c r="W34" s="308"/>
    </row>
    <row r="35" spans="1:23" s="1102" customFormat="1" ht="17.100000000000001" customHeight="1">
      <c r="A35" s="749"/>
      <c r="C35" s="748"/>
      <c r="D35" s="1176"/>
      <c r="E35" s="1178"/>
      <c r="F35" s="1181"/>
      <c r="G35" s="1183"/>
      <c r="H35" s="1176"/>
      <c r="I35" s="1176"/>
      <c r="J35" s="1186"/>
      <c r="K35" s="1173"/>
      <c r="L35" s="1171"/>
      <c r="M35" s="1171"/>
      <c r="N35" s="1188"/>
      <c r="O35" s="1173"/>
      <c r="P35" s="1170"/>
      <c r="Q35" s="1171"/>
      <c r="R35" s="1172"/>
      <c r="S35" s="1173"/>
      <c r="T35" s="1086"/>
      <c r="U35" s="745"/>
      <c r="V35" s="746"/>
      <c r="W35" s="747"/>
    </row>
    <row r="36" spans="1:23" s="1102" customFormat="1" ht="17.100000000000001" customHeight="1">
      <c r="A36" s="749"/>
      <c r="C36" s="748"/>
      <c r="D36" s="1176"/>
      <c r="E36" s="1178"/>
      <c r="F36" s="1181"/>
      <c r="G36" s="1183"/>
      <c r="H36" s="1176"/>
      <c r="I36" s="1176"/>
      <c r="J36" s="1186"/>
      <c r="K36" s="1173"/>
      <c r="L36" s="1171"/>
      <c r="M36" s="1171"/>
      <c r="N36" s="1188"/>
      <c r="O36" s="1173"/>
      <c r="P36" s="1169"/>
      <c r="Q36" s="1171" t="s">
        <v>68</v>
      </c>
      <c r="R36" s="1172" t="s">
        <v>1906</v>
      </c>
      <c r="S36" s="1173" t="s">
        <v>84</v>
      </c>
      <c r="T36" s="1084"/>
      <c r="U36" s="1084" t="s">
        <v>92</v>
      </c>
      <c r="V36" s="1126"/>
      <c r="W36" s="308"/>
    </row>
    <row r="37" spans="1:23" s="1102" customFormat="1" ht="17.100000000000001" customHeight="1">
      <c r="A37" s="749"/>
      <c r="C37" s="748"/>
      <c r="D37" s="1176"/>
      <c r="E37" s="1178"/>
      <c r="F37" s="1181"/>
      <c r="G37" s="1183"/>
      <c r="H37" s="1176"/>
      <c r="I37" s="1176"/>
      <c r="J37" s="1186"/>
      <c r="K37" s="1173"/>
      <c r="L37" s="1171"/>
      <c r="M37" s="1171"/>
      <c r="N37" s="1188"/>
      <c r="O37" s="1173"/>
      <c r="P37" s="1170"/>
      <c r="Q37" s="1171"/>
      <c r="R37" s="1172"/>
      <c r="S37" s="1173"/>
      <c r="T37" s="1086"/>
      <c r="U37" s="745"/>
      <c r="V37" s="746"/>
      <c r="W37" s="747"/>
    </row>
    <row r="38" spans="1:23" s="1102" customFormat="1" ht="17.100000000000001" customHeight="1">
      <c r="A38" s="749"/>
      <c r="C38" s="748"/>
      <c r="D38" s="1176"/>
      <c r="E38" s="1178"/>
      <c r="F38" s="1181"/>
      <c r="G38" s="1183"/>
      <c r="H38" s="1176"/>
      <c r="I38" s="1176"/>
      <c r="J38" s="1186"/>
      <c r="K38" s="1173"/>
      <c r="L38" s="1171"/>
      <c r="M38" s="1171"/>
      <c r="N38" s="1188"/>
      <c r="O38" s="1173"/>
      <c r="P38" s="1169"/>
      <c r="Q38" s="1171" t="s">
        <v>182</v>
      </c>
      <c r="R38" s="1172" t="s">
        <v>1907</v>
      </c>
      <c r="S38" s="1173" t="s">
        <v>84</v>
      </c>
      <c r="T38" s="1084"/>
      <c r="U38" s="1084" t="s">
        <v>92</v>
      </c>
      <c r="V38" s="1126"/>
      <c r="W38" s="308"/>
    </row>
    <row r="39" spans="1:23" s="1102" customFormat="1" ht="17.100000000000001" customHeight="1">
      <c r="A39" s="749"/>
      <c r="C39" s="748"/>
      <c r="D39" s="1176"/>
      <c r="E39" s="1178"/>
      <c r="F39" s="1181"/>
      <c r="G39" s="1183"/>
      <c r="H39" s="1176"/>
      <c r="I39" s="1176"/>
      <c r="J39" s="1186"/>
      <c r="K39" s="1173"/>
      <c r="L39" s="1171"/>
      <c r="M39" s="1171"/>
      <c r="N39" s="1188"/>
      <c r="O39" s="1173"/>
      <c r="P39" s="1170"/>
      <c r="Q39" s="1171"/>
      <c r="R39" s="1172"/>
      <c r="S39" s="1173"/>
      <c r="T39" s="1086"/>
      <c r="U39" s="745"/>
      <c r="V39" s="746"/>
      <c r="W39" s="747"/>
    </row>
    <row r="40" spans="1:23" s="1102" customFormat="1" ht="17.100000000000001" customHeight="1">
      <c r="A40" s="749"/>
      <c r="C40" s="748"/>
      <c r="D40" s="1176"/>
      <c r="E40" s="1178"/>
      <c r="F40" s="1181"/>
      <c r="G40" s="1183"/>
      <c r="H40" s="1176"/>
      <c r="I40" s="1176"/>
      <c r="J40" s="1186"/>
      <c r="K40" s="1173"/>
      <c r="L40" s="1171"/>
      <c r="M40" s="1171"/>
      <c r="N40" s="1188"/>
      <c r="O40" s="1173"/>
      <c r="P40" s="1169"/>
      <c r="Q40" s="1171" t="s">
        <v>183</v>
      </c>
      <c r="R40" s="1172" t="s">
        <v>1908</v>
      </c>
      <c r="S40" s="1173" t="s">
        <v>84</v>
      </c>
      <c r="T40" s="1084"/>
      <c r="U40" s="1084" t="s">
        <v>92</v>
      </c>
      <c r="V40" s="1126"/>
      <c r="W40" s="308"/>
    </row>
    <row r="41" spans="1:23" s="1102" customFormat="1" ht="17.100000000000001" customHeight="1">
      <c r="A41" s="749"/>
      <c r="C41" s="748"/>
      <c r="D41" s="1176"/>
      <c r="E41" s="1178"/>
      <c r="F41" s="1181"/>
      <c r="G41" s="1183"/>
      <c r="H41" s="1176"/>
      <c r="I41" s="1176"/>
      <c r="J41" s="1186"/>
      <c r="K41" s="1173"/>
      <c r="L41" s="1171"/>
      <c r="M41" s="1171"/>
      <c r="N41" s="1188"/>
      <c r="O41" s="1173"/>
      <c r="P41" s="1170"/>
      <c r="Q41" s="1171"/>
      <c r="R41" s="1172"/>
      <c r="S41" s="1173"/>
      <c r="T41" s="1086"/>
      <c r="U41" s="745"/>
      <c r="V41" s="746"/>
      <c r="W41" s="747"/>
    </row>
    <row r="42" spans="1:23" s="1102" customFormat="1" ht="17.100000000000001" customHeight="1">
      <c r="A42" s="749"/>
      <c r="C42" s="748"/>
      <c r="D42" s="1177"/>
      <c r="E42" s="1179"/>
      <c r="F42" s="1181"/>
      <c r="G42" s="1184"/>
      <c r="H42" s="1177"/>
      <c r="I42" s="1177"/>
      <c r="J42" s="1186"/>
      <c r="K42" s="1184"/>
      <c r="L42" s="1177"/>
      <c r="M42" s="1177"/>
      <c r="N42" s="1172"/>
      <c r="O42" s="1184"/>
      <c r="P42" s="1117"/>
      <c r="Q42" s="745"/>
      <c r="R42" s="746"/>
      <c r="S42" s="742"/>
      <c r="T42" s="742"/>
      <c r="U42" s="742"/>
      <c r="V42" s="742"/>
      <c r="W42" s="747"/>
    </row>
    <row r="43" spans="1:23" s="1102" customFormat="1" ht="15" customHeight="1">
      <c r="A43" s="749"/>
      <c r="C43" s="748"/>
      <c r="D43" s="1177"/>
      <c r="E43" s="1179"/>
      <c r="F43" s="1181"/>
      <c r="G43" s="1184"/>
      <c r="H43" s="1177"/>
      <c r="I43" s="1177"/>
      <c r="J43" s="1187"/>
      <c r="K43" s="1184"/>
      <c r="L43" s="745"/>
      <c r="M43" s="746"/>
      <c r="N43" s="746"/>
      <c r="O43" s="746"/>
      <c r="P43" s="746"/>
      <c r="Q43" s="746"/>
      <c r="R43" s="746"/>
      <c r="S43" s="742"/>
      <c r="T43" s="742"/>
      <c r="U43" s="742"/>
      <c r="V43" s="742"/>
      <c r="W43" s="747"/>
    </row>
    <row r="44" spans="1:23" s="1102" customFormat="1" ht="15" customHeight="1">
      <c r="A44" s="749"/>
      <c r="C44" s="748"/>
      <c r="D44" s="1177"/>
      <c r="E44" s="1179"/>
      <c r="F44" s="1182"/>
      <c r="G44" s="1184"/>
      <c r="H44" s="745"/>
      <c r="I44" s="746"/>
      <c r="J44" s="746"/>
      <c r="K44" s="746"/>
      <c r="L44" s="746"/>
      <c r="M44" s="746"/>
      <c r="N44" s="746"/>
      <c r="O44" s="746"/>
      <c r="P44" s="746"/>
      <c r="Q44" s="746"/>
      <c r="R44" s="746"/>
      <c r="S44" s="742"/>
      <c r="T44" s="742"/>
      <c r="U44" s="742"/>
      <c r="V44" s="742"/>
      <c r="W44" s="747"/>
    </row>
    <row r="45" spans="1:23" ht="17.100000000000001" customHeight="1">
      <c r="D45" s="117"/>
      <c r="E45" s="118"/>
      <c r="F45" s="118"/>
      <c r="G45" s="118"/>
      <c r="H45" s="118"/>
      <c r="I45" s="118"/>
      <c r="J45" s="118"/>
      <c r="K45" s="118"/>
      <c r="L45" s="118"/>
      <c r="M45" s="118"/>
      <c r="N45" s="118"/>
      <c r="O45" s="118"/>
      <c r="P45" s="118"/>
      <c r="Q45" s="118"/>
      <c r="R45" s="118"/>
      <c r="S45" s="542"/>
      <c r="T45" s="542"/>
      <c r="U45" s="542"/>
      <c r="V45" s="542"/>
      <c r="W45" s="119"/>
    </row>
    <row r="46" spans="1:23" ht="3" customHeight="1"/>
    <row r="47" spans="1:23" ht="11.25" hidden="1" customHeight="1"/>
    <row r="48" spans="1:23" ht="0.95" customHeight="1"/>
    <row r="49" spans="5:23" ht="23.25" customHeight="1"/>
    <row r="50" spans="5:23" ht="3" customHeight="1"/>
    <row r="51" spans="5:23" ht="17.100000000000001" customHeight="1">
      <c r="E51" s="1189" t="s">
        <v>734</v>
      </c>
      <c r="F51" s="1189"/>
      <c r="G51" s="1189"/>
      <c r="H51" s="1189"/>
      <c r="I51" s="1189"/>
      <c r="J51" s="1189"/>
      <c r="K51" s="1189"/>
      <c r="L51" s="1189"/>
      <c r="M51" s="1189"/>
      <c r="N51" s="1189"/>
      <c r="O51" s="1189"/>
      <c r="P51" s="1189"/>
      <c r="Q51" s="1189"/>
      <c r="R51" s="1189"/>
      <c r="S51" s="1189"/>
      <c r="T51" s="1189"/>
      <c r="U51" s="1189"/>
      <c r="V51" s="1189"/>
      <c r="W51" s="1189"/>
    </row>
    <row r="52" spans="5:23" ht="36.950000000000003" customHeight="1">
      <c r="E52" s="1190" t="s">
        <v>736</v>
      </c>
      <c r="F52" s="1191"/>
      <c r="G52" s="1191"/>
      <c r="H52" s="1191"/>
      <c r="I52" s="1191"/>
      <c r="J52" s="1191"/>
      <c r="K52" s="1191"/>
      <c r="L52" s="1191"/>
      <c r="M52" s="1191"/>
      <c r="N52" s="1191"/>
      <c r="O52" s="1191"/>
      <c r="P52" s="1191"/>
      <c r="Q52" s="1191"/>
      <c r="R52" s="1191"/>
      <c r="S52" s="1191"/>
      <c r="T52" s="1191"/>
      <c r="U52" s="1191"/>
      <c r="V52" s="1191"/>
      <c r="W52" s="1191"/>
    </row>
    <row r="53" spans="5:23" ht="17.100000000000001" customHeight="1">
      <c r="E53" s="1190" t="s">
        <v>737</v>
      </c>
      <c r="F53" s="1191"/>
      <c r="G53" s="1191"/>
      <c r="H53" s="1191"/>
      <c r="I53" s="1191"/>
      <c r="J53" s="1191"/>
      <c r="K53" s="1191"/>
      <c r="L53" s="1191"/>
      <c r="M53" s="1191"/>
      <c r="N53" s="1191"/>
      <c r="O53" s="1191"/>
      <c r="P53" s="1191"/>
      <c r="Q53" s="1191"/>
      <c r="R53" s="1191"/>
      <c r="S53" s="1191"/>
      <c r="T53" s="1191"/>
      <c r="U53" s="1191"/>
      <c r="V53" s="1191"/>
      <c r="W53" s="1191"/>
    </row>
    <row r="54" spans="5:23" ht="27" customHeight="1">
      <c r="E54" s="1190" t="s">
        <v>738</v>
      </c>
      <c r="F54" s="1191"/>
      <c r="G54" s="1191"/>
      <c r="H54" s="1191"/>
      <c r="I54" s="1191"/>
      <c r="J54" s="1191"/>
      <c r="K54" s="1191"/>
      <c r="L54" s="1191"/>
      <c r="M54" s="1191"/>
      <c r="N54" s="1191"/>
      <c r="O54" s="1191"/>
      <c r="P54" s="1191"/>
      <c r="Q54" s="1191"/>
      <c r="R54" s="1191"/>
      <c r="S54" s="1191"/>
      <c r="T54" s="1191"/>
      <c r="U54" s="1191"/>
      <c r="V54" s="1191"/>
      <c r="W54" s="1191"/>
    </row>
    <row r="55" spans="5:23" ht="17.100000000000001" customHeight="1">
      <c r="E55" s="1190" t="s">
        <v>739</v>
      </c>
      <c r="F55" s="1191"/>
      <c r="G55" s="1191"/>
      <c r="H55" s="1191"/>
      <c r="I55" s="1191"/>
      <c r="J55" s="1191"/>
      <c r="K55" s="1191"/>
      <c r="L55" s="1191"/>
      <c r="M55" s="1191"/>
      <c r="N55" s="1191"/>
      <c r="O55" s="1191"/>
      <c r="P55" s="1191"/>
      <c r="Q55" s="1191"/>
      <c r="R55" s="1191"/>
      <c r="S55" s="1191"/>
      <c r="T55" s="1191"/>
      <c r="U55" s="1191"/>
      <c r="V55" s="1191"/>
      <c r="W55" s="1191"/>
    </row>
    <row r="56" spans="5:23" ht="15" customHeight="1">
      <c r="E56" s="793"/>
      <c r="F56" s="218"/>
      <c r="G56" s="218"/>
      <c r="H56" s="218"/>
      <c r="I56" s="218"/>
      <c r="J56" s="218"/>
      <c r="K56" s="218"/>
      <c r="L56" s="218"/>
      <c r="M56" s="218"/>
      <c r="N56" s="218"/>
      <c r="O56" s="218"/>
      <c r="P56" s="218"/>
      <c r="Q56" s="218"/>
      <c r="R56" s="218"/>
      <c r="S56" s="218"/>
      <c r="T56" s="218"/>
      <c r="U56" s="218"/>
      <c r="V56" s="218"/>
      <c r="W56" s="218"/>
    </row>
    <row r="57" spans="5:23" ht="15" customHeight="1">
      <c r="E57" s="1189" t="s">
        <v>735</v>
      </c>
      <c r="F57" s="1189"/>
      <c r="G57" s="1189"/>
      <c r="H57" s="1189"/>
      <c r="I57" s="1189"/>
      <c r="J57" s="1189"/>
      <c r="K57" s="1189"/>
      <c r="L57" s="1189"/>
      <c r="M57" s="1189"/>
      <c r="N57" s="1189"/>
      <c r="O57" s="1189"/>
      <c r="P57" s="1189"/>
      <c r="Q57" s="1189"/>
      <c r="R57" s="1189"/>
      <c r="S57" s="1189"/>
      <c r="T57" s="1189"/>
      <c r="U57" s="1189"/>
      <c r="V57" s="1189"/>
      <c r="W57" s="1189"/>
    </row>
    <row r="58" spans="5:23" ht="17.100000000000001" customHeight="1">
      <c r="E58" s="1190" t="s">
        <v>740</v>
      </c>
      <c r="F58" s="1191"/>
      <c r="G58" s="1191"/>
      <c r="H58" s="1191"/>
      <c r="I58" s="1191"/>
      <c r="J58" s="1191"/>
      <c r="K58" s="1191"/>
      <c r="L58" s="1191"/>
      <c r="M58" s="1191"/>
      <c r="N58" s="1191"/>
      <c r="O58" s="1191"/>
      <c r="P58" s="1191"/>
      <c r="Q58" s="1191"/>
      <c r="R58" s="1191"/>
      <c r="S58" s="1191"/>
      <c r="T58" s="1191"/>
      <c r="U58" s="1191"/>
      <c r="V58" s="1191"/>
      <c r="W58" s="1191"/>
    </row>
    <row r="59" spans="5:23" ht="17.100000000000001" customHeight="1">
      <c r="E59" s="1190" t="s">
        <v>741</v>
      </c>
      <c r="F59" s="1191"/>
      <c r="G59" s="1191"/>
      <c r="H59" s="1191"/>
      <c r="I59" s="1191"/>
      <c r="J59" s="1191"/>
      <c r="K59" s="1191"/>
      <c r="L59" s="1191"/>
      <c r="M59" s="1191"/>
      <c r="N59" s="1191"/>
      <c r="O59" s="1191"/>
      <c r="P59" s="1191"/>
      <c r="Q59" s="1191"/>
      <c r="R59" s="1191"/>
      <c r="S59" s="1191"/>
      <c r="T59" s="1191"/>
      <c r="U59" s="1191"/>
      <c r="V59" s="1191"/>
      <c r="W59" s="1191"/>
    </row>
  </sheetData>
  <sheetProtection algorithmName="SHA-512" hashValue="smDraTSkF9xq7pPAT0g/rUugHRNa9H1eoAfyTFb4m1M61k5Fs2aBEIdHdRtEVX8fMADGgGC95MBvAOrgJFpfwQ==" saltValue="5fKb3gPrS0XPzvmGE0GpZg==" spinCount="100000" sheet="1" objects="1" scenarios="1" formatColumns="0" formatRows="0"/>
  <dataConsolidate/>
  <mergeCells count="97">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55:W55"/>
    <mergeCell ref="P19:Q19"/>
    <mergeCell ref="W17:W18"/>
    <mergeCell ref="O17:R17"/>
    <mergeCell ref="K17:N17"/>
    <mergeCell ref="T19:U19"/>
    <mergeCell ref="S17:V17"/>
    <mergeCell ref="T18:U18"/>
    <mergeCell ref="L18:M18"/>
    <mergeCell ref="P18:Q18"/>
    <mergeCell ref="I21:I24"/>
    <mergeCell ref="J21:J24"/>
    <mergeCell ref="E57:W57"/>
    <mergeCell ref="E58:W58"/>
    <mergeCell ref="E59:W59"/>
    <mergeCell ref="E51:W51"/>
    <mergeCell ref="E52:W52"/>
    <mergeCell ref="E53:W53"/>
    <mergeCell ref="E54:W54"/>
    <mergeCell ref="D21:D25"/>
    <mergeCell ref="E21:E25"/>
    <mergeCell ref="F21:F25"/>
    <mergeCell ref="G21:G25"/>
    <mergeCell ref="H21:H24"/>
    <mergeCell ref="K21:K24"/>
    <mergeCell ref="L21:L23"/>
    <mergeCell ref="M21:M23"/>
    <mergeCell ref="N21:N23"/>
    <mergeCell ref="O21:O23"/>
    <mergeCell ref="P21:P22"/>
    <mergeCell ref="Q21:Q22"/>
    <mergeCell ref="R21:R22"/>
    <mergeCell ref="S21:S22"/>
    <mergeCell ref="D26:D44"/>
    <mergeCell ref="E26:E44"/>
    <mergeCell ref="F26:F44"/>
    <mergeCell ref="G26:G44"/>
    <mergeCell ref="H26:H43"/>
    <mergeCell ref="I26:I43"/>
    <mergeCell ref="J26:J43"/>
    <mergeCell ref="K26:K43"/>
    <mergeCell ref="L26:L42"/>
    <mergeCell ref="M26:M42"/>
    <mergeCell ref="N26:N42"/>
    <mergeCell ref="O26:O42"/>
    <mergeCell ref="P26:P27"/>
    <mergeCell ref="Q26:Q27"/>
    <mergeCell ref="R26:R27"/>
    <mergeCell ref="S26:S27"/>
    <mergeCell ref="P28:P29"/>
    <mergeCell ref="Q28:Q29"/>
    <mergeCell ref="R28:R29"/>
    <mergeCell ref="S28:S29"/>
    <mergeCell ref="P30:P31"/>
    <mergeCell ref="Q30:Q31"/>
    <mergeCell ref="R30:R31"/>
    <mergeCell ref="S30:S31"/>
    <mergeCell ref="P32:P33"/>
    <mergeCell ref="Q32:Q33"/>
    <mergeCell ref="R32:R33"/>
    <mergeCell ref="S32:S33"/>
    <mergeCell ref="P34:P35"/>
    <mergeCell ref="Q34:Q35"/>
    <mergeCell ref="R34:R35"/>
    <mergeCell ref="S34:S35"/>
    <mergeCell ref="P36:P37"/>
    <mergeCell ref="Q36:Q37"/>
    <mergeCell ref="R36:R37"/>
    <mergeCell ref="S36:S37"/>
    <mergeCell ref="P38:P39"/>
    <mergeCell ref="Q38:Q39"/>
    <mergeCell ref="R38:R39"/>
    <mergeCell ref="S38:S39"/>
    <mergeCell ref="P40:P41"/>
    <mergeCell ref="Q40:Q41"/>
    <mergeCell ref="R40:R41"/>
    <mergeCell ref="S40:S41"/>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S26:S41 G26:G41 K26:K41 O26:O4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42">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6 F28:F41"/>
    <dataValidation type="textLength" operator="lessThanOrEqual" allowBlank="1" showInputMessage="1" showErrorMessage="1" errorTitle="Ошибка" error="Допускается ввод не более 900 символов!" sqref="V21:W21 R21:R22 J21 V26:W26 V28:W28 V30:W30 V32:W32 V34:W34 V36:W36 V38:W38 R28:R41 V40:W40 R26 J26">
      <formula1>900</formula1>
    </dataValidation>
    <dataValidation type="list" allowBlank="1" showInputMessage="1" showErrorMessage="1" errorTitle="Ошибка" error="Выберите значение из списка" prompt="Выберите значение из списка" sqref="E28:E41">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92</v>
      </c>
    </row>
    <row r="2" spans="1:14" ht="22.5">
      <c r="F2" s="1204" t="s">
        <v>490</v>
      </c>
      <c r="G2" s="1205"/>
      <c r="H2" s="1206"/>
      <c r="I2" s="641"/>
    </row>
    <row r="3" spans="1:14" ht="3" customHeight="1"/>
    <row r="4" spans="1:14" s="571" customFormat="1" ht="11.25">
      <c r="A4" s="591"/>
      <c r="B4" s="591"/>
      <c r="C4" s="591"/>
      <c r="D4" s="591"/>
      <c r="F4" s="1154" t="s">
        <v>453</v>
      </c>
      <c r="G4" s="1154"/>
      <c r="H4" s="1154"/>
      <c r="I4" s="1207" t="s">
        <v>454</v>
      </c>
      <c r="J4" s="591"/>
      <c r="K4" s="591"/>
      <c r="L4" s="591"/>
      <c r="M4" s="591"/>
      <c r="N4" s="591"/>
    </row>
    <row r="5" spans="1:14" s="571" customFormat="1" ht="11.25" customHeight="1">
      <c r="A5" s="591"/>
      <c r="B5" s="591"/>
      <c r="C5" s="591"/>
      <c r="D5" s="591"/>
      <c r="F5" s="607" t="s">
        <v>91</v>
      </c>
      <c r="G5" s="619" t="s">
        <v>456</v>
      </c>
      <c r="H5" s="606" t="s">
        <v>441</v>
      </c>
      <c r="I5" s="1207"/>
      <c r="J5" s="591"/>
      <c r="K5" s="591"/>
      <c r="L5" s="591"/>
      <c r="M5" s="591"/>
      <c r="N5" s="591"/>
    </row>
    <row r="6" spans="1:14" s="571" customFormat="1" ht="12" customHeight="1">
      <c r="A6" s="591"/>
      <c r="B6" s="591"/>
      <c r="C6" s="591"/>
      <c r="D6" s="591"/>
      <c r="F6" s="608" t="s">
        <v>92</v>
      </c>
      <c r="G6" s="610">
        <v>2</v>
      </c>
      <c r="H6" s="611">
        <v>3</v>
      </c>
      <c r="I6" s="609">
        <v>4</v>
      </c>
      <c r="J6" s="591">
        <v>4</v>
      </c>
      <c r="K6" s="591"/>
      <c r="L6" s="591"/>
      <c r="M6" s="591"/>
      <c r="N6" s="591"/>
    </row>
    <row r="7" spans="1:14" s="571" customFormat="1" ht="18.75">
      <c r="A7" s="591"/>
      <c r="B7" s="591"/>
      <c r="C7" s="591"/>
      <c r="D7" s="591"/>
      <c r="F7" s="617">
        <v>1</v>
      </c>
      <c r="G7" s="633" t="s">
        <v>491</v>
      </c>
      <c r="H7" s="605" t="str">
        <f>IF(dateCh="","",dateCh)</f>
        <v>23.12.2019</v>
      </c>
      <c r="I7" s="582" t="s">
        <v>492</v>
      </c>
      <c r="J7" s="616"/>
      <c r="K7" s="591"/>
      <c r="L7" s="591"/>
      <c r="M7" s="591"/>
      <c r="N7" s="591"/>
    </row>
    <row r="8" spans="1:14" s="571" customFormat="1" ht="45">
      <c r="A8" s="1208">
        <v>1</v>
      </c>
      <c r="B8" s="591"/>
      <c r="C8" s="591"/>
      <c r="D8" s="591"/>
      <c r="F8" s="617" t="str">
        <f>"2." &amp;mergeValue(A8)</f>
        <v>2.1</v>
      </c>
      <c r="G8" s="633" t="s">
        <v>493</v>
      </c>
      <c r="H8" s="605"/>
      <c r="I8" s="582" t="s">
        <v>589</v>
      </c>
      <c r="J8" s="616"/>
      <c r="K8" s="591"/>
      <c r="L8" s="591"/>
      <c r="M8" s="591"/>
      <c r="N8" s="591"/>
    </row>
    <row r="9" spans="1:14" s="571" customFormat="1" ht="22.5">
      <c r="A9" s="1208"/>
      <c r="B9" s="591"/>
      <c r="C9" s="591"/>
      <c r="D9" s="591"/>
      <c r="F9" s="617" t="str">
        <f>"3." &amp;mergeValue(A9)</f>
        <v>3.1</v>
      </c>
      <c r="G9" s="633" t="s">
        <v>494</v>
      </c>
      <c r="H9" s="605"/>
      <c r="I9" s="582" t="s">
        <v>587</v>
      </c>
      <c r="J9" s="616"/>
      <c r="K9" s="591"/>
      <c r="L9" s="591"/>
      <c r="M9" s="591"/>
      <c r="N9" s="591"/>
    </row>
    <row r="10" spans="1:14" s="571" customFormat="1" ht="22.5">
      <c r="A10" s="1208"/>
      <c r="B10" s="591"/>
      <c r="C10" s="591"/>
      <c r="D10" s="591"/>
      <c r="F10" s="617" t="str">
        <f>"4."&amp;mergeValue(A10)</f>
        <v>4.1</v>
      </c>
      <c r="G10" s="633" t="s">
        <v>495</v>
      </c>
      <c r="H10" s="606" t="s">
        <v>457</v>
      </c>
      <c r="I10" s="582"/>
      <c r="J10" s="616"/>
      <c r="K10" s="591"/>
      <c r="L10" s="591"/>
      <c r="M10" s="591"/>
      <c r="N10" s="591"/>
    </row>
    <row r="11" spans="1:14" s="571" customFormat="1" ht="18.75">
      <c r="A11" s="1208"/>
      <c r="B11" s="1208">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row>
    <row r="12" spans="1:14" s="571" customFormat="1" ht="22.5">
      <c r="A12" s="1208"/>
      <c r="B12" s="1208"/>
      <c r="C12" s="1208">
        <v>1</v>
      </c>
      <c r="D12" s="624"/>
      <c r="F12" s="617" t="str">
        <f>"4."&amp;mergeValue(A12) &amp;"."&amp;mergeValue(B12)&amp;"."&amp;mergeValue(C12)</f>
        <v>4.1.1.1</v>
      </c>
      <c r="G12" s="623" t="s">
        <v>496</v>
      </c>
      <c r="H12" s="605"/>
      <c r="I12" s="582" t="s">
        <v>499</v>
      </c>
      <c r="J12" s="616"/>
      <c r="K12" s="591"/>
      <c r="L12" s="591"/>
      <c r="M12" s="591"/>
      <c r="N12" s="591"/>
    </row>
    <row r="13" spans="1:14" s="571" customFormat="1" ht="39" customHeight="1">
      <c r="A13" s="1208"/>
      <c r="B13" s="1208"/>
      <c r="C13" s="1208"/>
      <c r="D13" s="624">
        <v>1</v>
      </c>
      <c r="F13" s="617" t="str">
        <f>"4."&amp;mergeValue(A13) &amp;"."&amp;mergeValue(B13)&amp;"."&amp;mergeValue(C13)&amp;"."&amp;mergeValue(D13)</f>
        <v>4.1.1.1.1</v>
      </c>
      <c r="G13" s="634" t="s">
        <v>497</v>
      </c>
      <c r="H13" s="605"/>
      <c r="I13" s="1209" t="s">
        <v>590</v>
      </c>
      <c r="J13" s="616"/>
      <c r="K13" s="591"/>
      <c r="L13" s="591"/>
      <c r="M13" s="591"/>
      <c r="N13" s="591"/>
    </row>
    <row r="14" spans="1:14" s="571" customFormat="1" ht="18.75">
      <c r="A14" s="1208"/>
      <c r="B14" s="1208"/>
      <c r="C14" s="1208"/>
      <c r="D14" s="624"/>
      <c r="F14" s="620"/>
      <c r="G14" s="551" t="s">
        <v>4</v>
      </c>
      <c r="H14" s="625"/>
      <c r="I14" s="1209"/>
      <c r="J14" s="616"/>
      <c r="K14" s="591"/>
      <c r="L14" s="591"/>
      <c r="M14" s="591"/>
      <c r="N14" s="591"/>
    </row>
    <row r="15" spans="1:14" s="571" customFormat="1" ht="18.75">
      <c r="A15" s="1208"/>
      <c r="B15" s="1208"/>
      <c r="C15" s="624"/>
      <c r="D15" s="624"/>
      <c r="F15" s="635"/>
      <c r="G15" s="578" t="s">
        <v>402</v>
      </c>
      <c r="H15" s="636"/>
      <c r="I15" s="637"/>
      <c r="J15" s="616"/>
      <c r="K15" s="591"/>
      <c r="L15" s="591"/>
      <c r="M15" s="591"/>
      <c r="N15" s="591"/>
    </row>
    <row r="16" spans="1:14" s="571" customFormat="1" ht="18.75">
      <c r="A16" s="1208"/>
      <c r="B16" s="591"/>
      <c r="C16" s="591"/>
      <c r="D16" s="591"/>
      <c r="F16" s="620"/>
      <c r="G16" s="559" t="s">
        <v>505</v>
      </c>
      <c r="H16" s="621"/>
      <c r="I16" s="622"/>
      <c r="J16" s="616"/>
      <c r="K16" s="591"/>
      <c r="L16" s="591"/>
      <c r="M16" s="591"/>
      <c r="N16" s="591"/>
    </row>
    <row r="17" spans="1:14" s="571" customFormat="1" ht="18.75">
      <c r="A17" s="591"/>
      <c r="B17" s="591"/>
      <c r="C17" s="591"/>
      <c r="D17" s="591"/>
      <c r="F17" s="620"/>
      <c r="G17" s="566" t="s">
        <v>504</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3" t="s">
        <v>592</v>
      </c>
      <c r="H19" s="1203"/>
      <c r="I19" s="595"/>
      <c r="J19" s="615"/>
      <c r="K19" s="615"/>
      <c r="L19" s="615"/>
      <c r="M19" s="615"/>
      <c r="N19" s="615"/>
    </row>
  </sheetData>
  <sheetProtection algorithmName="SHA-512" hashValue="KwOnc/ETxZJCLIRvaMcWnNlzda20hUgEo6Rq8qbkELh17Fmj3F9jD73ltfNeehvneYVwT1eZSCFjnruaw/8vkA==" saltValue="/2YD+Lvoe4paBttXG/MrC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6" t="s">
        <v>630</v>
      </c>
      <c r="M5" s="1236"/>
      <c r="N5" s="1236"/>
      <c r="O5" s="1236"/>
      <c r="P5" s="1236"/>
      <c r="Q5" s="1236"/>
      <c r="R5" s="1236"/>
      <c r="S5" s="1236"/>
      <c r="T5" s="1236"/>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501</v>
      </c>
      <c r="N7" s="667"/>
      <c r="O7" s="1213" t="str">
        <f>IF(NameOrPr_ch="",IF(NameOrPr="","",NameOrPr),NameOrPr_ch)</f>
        <v>Комитет по тарифам и ценовой политике Лен.области (ЛенРТК)</v>
      </c>
      <c r="P7" s="1213"/>
      <c r="Q7" s="1213"/>
      <c r="R7" s="1213"/>
      <c r="S7" s="1213"/>
      <c r="T7" s="1213"/>
      <c r="U7" s="583"/>
      <c r="V7" s="583"/>
      <c r="W7" s="520"/>
      <c r="X7" s="591"/>
      <c r="Y7" s="591"/>
      <c r="Z7" s="591"/>
      <c r="AA7" s="591"/>
      <c r="AB7" s="591"/>
    </row>
    <row r="8" spans="1:28" s="571" customFormat="1" ht="18.75">
      <c r="A8" s="591"/>
      <c r="B8" s="591"/>
      <c r="C8" s="591"/>
      <c r="D8" s="591"/>
      <c r="E8" s="591"/>
      <c r="F8" s="591"/>
      <c r="G8" s="591"/>
      <c r="H8" s="591"/>
      <c r="L8" s="500"/>
      <c r="M8" s="618" t="s">
        <v>595</v>
      </c>
      <c r="N8" s="667"/>
      <c r="O8" s="1213" t="str">
        <f>IF(datePr_ch="",IF(datePr="","",datePr),datePr_ch)</f>
        <v>20.12.2019</v>
      </c>
      <c r="P8" s="1213"/>
      <c r="Q8" s="1213"/>
      <c r="R8" s="1213"/>
      <c r="S8" s="1213"/>
      <c r="T8" s="1213"/>
      <c r="U8" s="583"/>
      <c r="V8" s="583"/>
      <c r="W8" s="520"/>
      <c r="X8" s="591"/>
      <c r="Y8" s="591"/>
      <c r="Z8" s="591"/>
      <c r="AA8" s="591"/>
      <c r="AB8" s="591"/>
    </row>
    <row r="9" spans="1:28" s="571" customFormat="1" ht="18.75">
      <c r="A9" s="591"/>
      <c r="B9" s="591"/>
      <c r="C9" s="591"/>
      <c r="D9" s="591"/>
      <c r="E9" s="591"/>
      <c r="F9" s="591"/>
      <c r="G9" s="591"/>
      <c r="H9" s="591"/>
      <c r="L9" s="553"/>
      <c r="M9" s="618" t="s">
        <v>594</v>
      </c>
      <c r="N9" s="667"/>
      <c r="O9" s="1213" t="str">
        <f>IF(numberPr_ch="",IF(numberPr="","",numberPr),numberPr_ch)</f>
        <v>711-п</v>
      </c>
      <c r="P9" s="1213"/>
      <c r="Q9" s="1213"/>
      <c r="R9" s="1213"/>
      <c r="S9" s="1213"/>
      <c r="T9" s="1213"/>
      <c r="U9" s="583"/>
      <c r="V9" s="583"/>
      <c r="W9" s="520"/>
      <c r="X9" s="591"/>
      <c r="Y9" s="591"/>
      <c r="Z9" s="591"/>
      <c r="AA9" s="591"/>
      <c r="AB9" s="591"/>
    </row>
    <row r="10" spans="1:28" s="571" customFormat="1" ht="18.75">
      <c r="A10" s="591"/>
      <c r="B10" s="591"/>
      <c r="C10" s="591"/>
      <c r="D10" s="591"/>
      <c r="E10" s="591"/>
      <c r="F10" s="591"/>
      <c r="G10" s="591"/>
      <c r="H10" s="591"/>
      <c r="L10" s="553"/>
      <c r="M10" s="618" t="s">
        <v>500</v>
      </c>
      <c r="N10" s="667"/>
      <c r="O10" s="1213" t="str">
        <f>IF(IstPub_ch="",IF(IstPub="","",IstPub),IstPub_ch)</f>
        <v>http://tarif.lenobl.ru/dokumenty/docs_category_3/</v>
      </c>
      <c r="P10" s="1213"/>
      <c r="Q10" s="1213"/>
      <c r="R10" s="1213"/>
      <c r="S10" s="1213"/>
      <c r="T10" s="1213"/>
      <c r="U10" s="583"/>
      <c r="V10" s="583"/>
      <c r="W10" s="520"/>
      <c r="X10" s="591"/>
      <c r="Y10" s="591"/>
      <c r="Z10" s="591"/>
      <c r="AA10" s="591"/>
      <c r="AB10" s="591"/>
    </row>
    <row r="11" spans="1:28" s="571" customFormat="1" ht="11.25" hidden="1">
      <c r="A11" s="591"/>
      <c r="B11" s="591"/>
      <c r="C11" s="591"/>
      <c r="D11" s="591"/>
      <c r="E11" s="591"/>
      <c r="F11" s="591"/>
      <c r="G11" s="591"/>
      <c r="H11" s="591"/>
      <c r="L11" s="1237"/>
      <c r="M11" s="1237"/>
      <c r="N11" s="567"/>
      <c r="O11" s="583"/>
      <c r="P11" s="583"/>
      <c r="Q11" s="583"/>
      <c r="R11" s="583"/>
      <c r="S11" s="583"/>
      <c r="T11" s="583"/>
      <c r="U11" s="589" t="s">
        <v>372</v>
      </c>
      <c r="X11" s="591"/>
      <c r="Y11" s="591"/>
      <c r="Z11" s="591"/>
      <c r="AA11" s="591"/>
      <c r="AB11" s="591"/>
    </row>
    <row r="12" spans="1:28">
      <c r="J12" s="530"/>
      <c r="K12" s="530"/>
      <c r="L12" s="525"/>
      <c r="M12" s="525"/>
      <c r="N12" s="503"/>
      <c r="O12" s="1214"/>
      <c r="P12" s="1214"/>
      <c r="Q12" s="1214"/>
      <c r="R12" s="1214"/>
      <c r="S12" s="1214"/>
      <c r="T12" s="1214"/>
      <c r="U12" s="1214"/>
    </row>
    <row r="13" spans="1:28">
      <c r="J13" s="530"/>
      <c r="K13" s="530"/>
      <c r="L13" s="1154" t="s">
        <v>453</v>
      </c>
      <c r="M13" s="1154"/>
      <c r="N13" s="1154"/>
      <c r="O13" s="1154"/>
      <c r="P13" s="1154"/>
      <c r="Q13" s="1154"/>
      <c r="R13" s="1154"/>
      <c r="S13" s="1154"/>
      <c r="T13" s="1154"/>
      <c r="U13" s="1154"/>
      <c r="V13" s="1154"/>
      <c r="W13" s="1154" t="s">
        <v>454</v>
      </c>
    </row>
    <row r="14" spans="1:28" ht="14.25" customHeight="1">
      <c r="J14" s="530"/>
      <c r="K14" s="530"/>
      <c r="L14" s="1220" t="s">
        <v>91</v>
      </c>
      <c r="M14" s="1220" t="s">
        <v>638</v>
      </c>
      <c r="N14" s="662"/>
      <c r="O14" s="1221" t="s">
        <v>640</v>
      </c>
      <c r="P14" s="1222"/>
      <c r="Q14" s="1222"/>
      <c r="R14" s="1222"/>
      <c r="S14" s="1222"/>
      <c r="T14" s="1223"/>
      <c r="U14" s="1231" t="s">
        <v>340</v>
      </c>
      <c r="V14" s="1217" t="s">
        <v>274</v>
      </c>
      <c r="W14" s="1154"/>
    </row>
    <row r="15" spans="1:28" ht="14.25" customHeight="1">
      <c r="J15" s="530"/>
      <c r="K15" s="530"/>
      <c r="L15" s="1220"/>
      <c r="M15" s="1220"/>
      <c r="N15" s="663"/>
      <c r="O15" s="1226" t="s">
        <v>604</v>
      </c>
      <c r="P15" s="1224" t="s">
        <v>270</v>
      </c>
      <c r="Q15" s="1225"/>
      <c r="R15" s="1228" t="s">
        <v>653</v>
      </c>
      <c r="S15" s="1229"/>
      <c r="T15" s="1230"/>
      <c r="U15" s="1232"/>
      <c r="V15" s="1218"/>
      <c r="W15" s="1154"/>
    </row>
    <row r="16" spans="1:28" ht="33.75" customHeight="1">
      <c r="J16" s="530"/>
      <c r="K16" s="530"/>
      <c r="L16" s="1220"/>
      <c r="M16" s="1220"/>
      <c r="N16" s="664"/>
      <c r="O16" s="1227"/>
      <c r="P16" s="536" t="s">
        <v>605</v>
      </c>
      <c r="Q16" s="536" t="s">
        <v>6</v>
      </c>
      <c r="R16" s="537" t="s">
        <v>273</v>
      </c>
      <c r="S16" s="1215" t="s">
        <v>272</v>
      </c>
      <c r="T16" s="1216"/>
      <c r="U16" s="1233"/>
      <c r="V16" s="1219"/>
      <c r="W16" s="1154"/>
    </row>
    <row r="17" spans="1:28">
      <c r="J17" s="530"/>
      <c r="K17" s="570">
        <v>1</v>
      </c>
      <c r="L17" s="648" t="s">
        <v>92</v>
      </c>
      <c r="M17" s="648" t="s">
        <v>48</v>
      </c>
      <c r="N17" s="650" t="str">
        <f ca="1">OFFSET(N17,0,-1)</f>
        <v>2</v>
      </c>
      <c r="O17" s="649">
        <f ca="1">OFFSET(O17,0,-1)+1</f>
        <v>3</v>
      </c>
      <c r="P17" s="649">
        <f ca="1">OFFSET(P17,0,-1)+1</f>
        <v>4</v>
      </c>
      <c r="Q17" s="649">
        <f ca="1">OFFSET(Q17,0,-1)+1</f>
        <v>5</v>
      </c>
      <c r="R17" s="649">
        <f ca="1">OFFSET(R17,0,-1)+1</f>
        <v>6</v>
      </c>
      <c r="S17" s="1238">
        <f ca="1">OFFSET(S17,0,-1)+1</f>
        <v>7</v>
      </c>
      <c r="T17" s="1238"/>
      <c r="U17" s="649">
        <f ca="1">OFFSET(U17,0,-2)+1</f>
        <v>8</v>
      </c>
      <c r="V17" s="650">
        <f ca="1">OFFSET(V17,0,-1)</f>
        <v>8</v>
      </c>
      <c r="W17" s="649">
        <f ca="1">OFFSET(W17,0,-1)+1</f>
        <v>9</v>
      </c>
    </row>
    <row r="18" spans="1:28" ht="22.5">
      <c r="A18" s="1239">
        <v>1</v>
      </c>
      <c r="B18" s="848"/>
      <c r="C18" s="848"/>
      <c r="D18" s="848"/>
      <c r="E18" s="849"/>
      <c r="F18" s="850"/>
      <c r="G18" s="850"/>
      <c r="H18" s="850"/>
      <c r="I18" s="851"/>
      <c r="J18" s="846"/>
      <c r="K18" s="853"/>
      <c r="L18" s="594">
        <f>mergeValue(A18)</f>
        <v>1</v>
      </c>
      <c r="M18" s="642" t="s">
        <v>20</v>
      </c>
      <c r="N18" s="647"/>
      <c r="O18" s="1240"/>
      <c r="P18" s="1240"/>
      <c r="Q18" s="1240"/>
      <c r="R18" s="1240"/>
      <c r="S18" s="1240"/>
      <c r="T18" s="1240"/>
      <c r="U18" s="1240"/>
      <c r="V18" s="1240"/>
      <c r="W18" s="631" t="s">
        <v>475</v>
      </c>
      <c r="Y18" s="590"/>
      <c r="Z18" s="590" t="str">
        <f t="shared" ref="Z18:Z31" si="0">IF(M18="","",M18 )</f>
        <v>Наименование тарифа</v>
      </c>
      <c r="AA18" s="590"/>
      <c r="AB18" s="590"/>
    </row>
    <row r="19" spans="1:28" ht="22.5">
      <c r="A19" s="1239"/>
      <c r="B19" s="1239">
        <v>1</v>
      </c>
      <c r="C19" s="848"/>
      <c r="D19" s="848"/>
      <c r="E19" s="850"/>
      <c r="F19" s="850"/>
      <c r="G19" s="850"/>
      <c r="H19" s="850"/>
      <c r="I19" s="845"/>
      <c r="J19" s="844"/>
      <c r="K19" s="847"/>
      <c r="L19" s="594" t="str">
        <f>mergeValue(A19) &amp;"."&amp; mergeValue(B19)</f>
        <v>1.1</v>
      </c>
      <c r="M19" s="547" t="s">
        <v>16</v>
      </c>
      <c r="N19" s="647"/>
      <c r="O19" s="1240"/>
      <c r="P19" s="1240"/>
      <c r="Q19" s="1240"/>
      <c r="R19" s="1240"/>
      <c r="S19" s="1240"/>
      <c r="T19" s="1240"/>
      <c r="U19" s="1240"/>
      <c r="V19" s="1240"/>
      <c r="W19" s="631" t="s">
        <v>476</v>
      </c>
      <c r="Y19" s="590"/>
      <c r="Z19" s="590" t="str">
        <f t="shared" si="0"/>
        <v>Территория действия тарифа</v>
      </c>
      <c r="AA19" s="590"/>
      <c r="AB19" s="590"/>
    </row>
    <row r="20" spans="1:28" ht="22.5">
      <c r="A20" s="1239"/>
      <c r="B20" s="1239"/>
      <c r="C20" s="1239">
        <v>1</v>
      </c>
      <c r="D20" s="848"/>
      <c r="E20" s="850"/>
      <c r="F20" s="850"/>
      <c r="G20" s="850"/>
      <c r="H20" s="850"/>
      <c r="I20" s="852"/>
      <c r="J20" s="844"/>
      <c r="K20" s="847"/>
      <c r="L20" s="594" t="str">
        <f>mergeValue(A20) &amp;"."&amp; mergeValue(B20)&amp;"."&amp; mergeValue(C20)</f>
        <v>1.1.1</v>
      </c>
      <c r="M20" s="548" t="s">
        <v>7</v>
      </c>
      <c r="N20" s="647"/>
      <c r="O20" s="1240"/>
      <c r="P20" s="1240"/>
      <c r="Q20" s="1240"/>
      <c r="R20" s="1240"/>
      <c r="S20" s="1240"/>
      <c r="T20" s="1240"/>
      <c r="U20" s="1240"/>
      <c r="V20" s="1240"/>
      <c r="W20" s="631" t="s">
        <v>632</v>
      </c>
      <c r="Y20" s="590"/>
      <c r="Z20" s="590" t="str">
        <f t="shared" si="0"/>
        <v xml:space="preserve">Наименование системы теплоснабжения </v>
      </c>
      <c r="AA20" s="590"/>
      <c r="AB20" s="590"/>
    </row>
    <row r="21" spans="1:28" ht="22.5">
      <c r="A21" s="1239"/>
      <c r="B21" s="1239"/>
      <c r="C21" s="1239"/>
      <c r="D21" s="1239">
        <v>1</v>
      </c>
      <c r="E21" s="850"/>
      <c r="F21" s="850"/>
      <c r="G21" s="850"/>
      <c r="H21" s="850"/>
      <c r="I21" s="852"/>
      <c r="J21" s="844"/>
      <c r="K21" s="847"/>
      <c r="L21" s="594" t="str">
        <f>mergeValue(A21) &amp;"."&amp; mergeValue(B21)&amp;"."&amp; mergeValue(C21)&amp;"."&amp; mergeValue(D21)</f>
        <v>1.1.1.1</v>
      </c>
      <c r="M21" s="549" t="s">
        <v>22</v>
      </c>
      <c r="N21" s="647"/>
      <c r="O21" s="1240"/>
      <c r="P21" s="1240"/>
      <c r="Q21" s="1240"/>
      <c r="R21" s="1240"/>
      <c r="S21" s="1240"/>
      <c r="T21" s="1240"/>
      <c r="U21" s="1240"/>
      <c r="V21" s="1240"/>
      <c r="W21" s="631" t="s">
        <v>633</v>
      </c>
      <c r="Y21" s="590"/>
      <c r="Z21" s="590" t="str">
        <f t="shared" si="0"/>
        <v xml:space="preserve">Источник тепловой энергии  </v>
      </c>
      <c r="AA21" s="590"/>
      <c r="AB21" s="590"/>
    </row>
    <row r="22" spans="1:28" ht="101.25">
      <c r="A22" s="1239"/>
      <c r="B22" s="1239"/>
      <c r="C22" s="1239"/>
      <c r="D22" s="1239"/>
      <c r="E22" s="1239">
        <v>1</v>
      </c>
      <c r="F22" s="850"/>
      <c r="G22" s="850"/>
      <c r="H22" s="848">
        <v>1</v>
      </c>
      <c r="I22" s="1239">
        <v>1</v>
      </c>
      <c r="J22" s="850"/>
      <c r="K22" s="855"/>
      <c r="L22" s="594" t="str">
        <f>mergeValue(A22) &amp;"."&amp; mergeValue(B22)&amp;"."&amp; mergeValue(C22)&amp;"."&amp; mergeValue(D22)&amp;"."&amp; mergeValue(E22)</f>
        <v>1.1.1.1.1</v>
      </c>
      <c r="M22" s="555" t="s">
        <v>9</v>
      </c>
      <c r="N22" s="647"/>
      <c r="O22" s="1241"/>
      <c r="P22" s="1241"/>
      <c r="Q22" s="1241"/>
      <c r="R22" s="1241"/>
      <c r="S22" s="1241"/>
      <c r="T22" s="1241"/>
      <c r="U22" s="1241"/>
      <c r="V22" s="1241"/>
      <c r="W22" s="631" t="s">
        <v>637</v>
      </c>
      <c r="Y22" s="590"/>
      <c r="Z22" s="590" t="str">
        <f t="shared" si="0"/>
        <v>Схема подключения теплопотребляющей установки к коллектору источника тепловой энергии</v>
      </c>
      <c r="AA22" s="590"/>
      <c r="AB22" s="590"/>
    </row>
    <row r="23" spans="1:28" ht="90">
      <c r="A23" s="1239"/>
      <c r="B23" s="1239"/>
      <c r="C23" s="1239"/>
      <c r="D23" s="1239"/>
      <c r="E23" s="1239"/>
      <c r="F23" s="1239">
        <v>1</v>
      </c>
      <c r="G23" s="848"/>
      <c r="H23" s="848"/>
      <c r="I23" s="1239"/>
      <c r="J23" s="1239">
        <v>1</v>
      </c>
      <c r="K23" s="856"/>
      <c r="L23" s="594" t="str">
        <f>mergeValue(A23) &amp;"."&amp; mergeValue(B23)&amp;"."&amp; mergeValue(C23)&amp;"."&amp; mergeValue(D23)&amp;"."&amp; mergeValue(E23)&amp;"."&amp; mergeValue(F23)</f>
        <v>1.1.1.1.1.1</v>
      </c>
      <c r="M23" s="556" t="s">
        <v>10</v>
      </c>
      <c r="N23" s="647"/>
      <c r="O23" s="1242"/>
      <c r="P23" s="1243"/>
      <c r="Q23" s="1243"/>
      <c r="R23" s="1243"/>
      <c r="S23" s="1243"/>
      <c r="T23" s="1243"/>
      <c r="U23" s="1243"/>
      <c r="V23" s="1244"/>
      <c r="W23" s="631" t="s">
        <v>635</v>
      </c>
      <c r="Y23" s="590"/>
      <c r="Z23" s="590" t="str">
        <f t="shared" si="0"/>
        <v>Группа потребителей</v>
      </c>
      <c r="AA23" s="590"/>
      <c r="AB23" s="590"/>
    </row>
    <row r="24" spans="1:28" ht="189" customHeight="1">
      <c r="A24" s="1239"/>
      <c r="B24" s="1239"/>
      <c r="C24" s="1239"/>
      <c r="D24" s="1239"/>
      <c r="E24" s="1239"/>
      <c r="F24" s="1239"/>
      <c r="G24" s="848">
        <v>1</v>
      </c>
      <c r="H24" s="848"/>
      <c r="I24" s="1239"/>
      <c r="J24" s="1239"/>
      <c r="K24" s="856">
        <v>1</v>
      </c>
      <c r="L24" s="594" t="str">
        <f>mergeValue(A24) &amp;"."&amp; mergeValue(B24)&amp;"."&amp; mergeValue(C24)&amp;"."&amp; mergeValue(D24)&amp;"."&amp; mergeValue(E24)&amp;"."&amp; mergeValue(F24)&amp;"."&amp; mergeValue(G24)</f>
        <v>1.1.1.1.1.1.1</v>
      </c>
      <c r="M24" s="1066"/>
      <c r="N24" s="647"/>
      <c r="O24" s="563"/>
      <c r="P24" s="563"/>
      <c r="Q24" s="1091"/>
      <c r="R24" s="1234"/>
      <c r="S24" s="1235" t="s">
        <v>83</v>
      </c>
      <c r="T24" s="1234"/>
      <c r="U24" s="1235" t="s">
        <v>84</v>
      </c>
      <c r="V24" s="563"/>
      <c r="W24" s="1210" t="s">
        <v>654</v>
      </c>
      <c r="X24" s="586" t="str">
        <f>strCheckDate(O25:V25)</f>
        <v/>
      </c>
      <c r="Y24" s="590"/>
      <c r="Z24" s="590" t="str">
        <f t="shared" si="0"/>
        <v/>
      </c>
      <c r="AA24" s="590"/>
      <c r="AB24" s="590"/>
    </row>
    <row r="25" spans="1:28" ht="11.25" hidden="1" customHeight="1">
      <c r="A25" s="1239"/>
      <c r="B25" s="1239"/>
      <c r="C25" s="1239"/>
      <c r="D25" s="1239"/>
      <c r="E25" s="1239"/>
      <c r="F25" s="1239"/>
      <c r="G25" s="848"/>
      <c r="H25" s="848"/>
      <c r="I25" s="1239"/>
      <c r="J25" s="1239"/>
      <c r="K25" s="856"/>
      <c r="L25" s="601"/>
      <c r="M25" s="647"/>
      <c r="N25" s="647"/>
      <c r="O25" s="563"/>
      <c r="P25" s="563"/>
      <c r="Q25" s="585" t="str">
        <f>R24 &amp; "-" &amp; T24</f>
        <v>-</v>
      </c>
      <c r="R25" s="1234"/>
      <c r="S25" s="1235"/>
      <c r="T25" s="1234"/>
      <c r="U25" s="1235"/>
      <c r="V25" s="563"/>
      <c r="W25" s="1211"/>
      <c r="Y25" s="590"/>
      <c r="Z25" s="590" t="str">
        <f t="shared" si="0"/>
        <v/>
      </c>
      <c r="AA25" s="590"/>
      <c r="AB25" s="590"/>
    </row>
    <row r="26" spans="1:28" ht="15" customHeight="1">
      <c r="A26" s="1239"/>
      <c r="B26" s="1239"/>
      <c r="C26" s="1239"/>
      <c r="D26" s="1239"/>
      <c r="E26" s="1239"/>
      <c r="F26" s="1239"/>
      <c r="G26" s="850"/>
      <c r="H26" s="848"/>
      <c r="I26" s="1239"/>
      <c r="J26" s="1239"/>
      <c r="K26" s="855"/>
      <c r="L26" s="539"/>
      <c r="M26" s="558" t="s">
        <v>25</v>
      </c>
      <c r="N26" s="565"/>
      <c r="O26" s="565"/>
      <c r="P26" s="565"/>
      <c r="Q26" s="565"/>
      <c r="R26" s="565"/>
      <c r="S26" s="565"/>
      <c r="T26" s="565"/>
      <c r="U26" s="565"/>
      <c r="V26" s="561"/>
      <c r="W26" s="1212"/>
      <c r="Y26" s="590"/>
      <c r="Z26" s="590" t="str">
        <f t="shared" si="0"/>
        <v>Добавить вид теплоносителя (параметры теплоносителя)</v>
      </c>
      <c r="AA26" s="590"/>
      <c r="AB26" s="590"/>
    </row>
    <row r="27" spans="1:28" ht="15" customHeight="1">
      <c r="A27" s="1239"/>
      <c r="B27" s="1239"/>
      <c r="C27" s="1239"/>
      <c r="D27" s="1239"/>
      <c r="E27" s="1239"/>
      <c r="F27" s="850"/>
      <c r="G27" s="850"/>
      <c r="H27" s="848"/>
      <c r="I27" s="1239"/>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9"/>
      <c r="B28" s="1239"/>
      <c r="C28" s="1239"/>
      <c r="D28" s="1239"/>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9"/>
      <c r="B29" s="1239"/>
      <c r="C29" s="1239"/>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9"/>
      <c r="B30" s="1239"/>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9"/>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4"/>
      <c r="M32" s="566" t="s">
        <v>308</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3" t="s">
        <v>631</v>
      </c>
      <c r="N34" s="1203"/>
      <c r="O34" s="1203"/>
      <c r="P34" s="1203"/>
      <c r="Q34" s="1203"/>
      <c r="R34" s="1203"/>
      <c r="S34" s="1203"/>
      <c r="T34" s="1203"/>
      <c r="U34" s="1203"/>
      <c r="V34" s="1203"/>
      <c r="W34" s="1203"/>
    </row>
  </sheetData>
  <sheetProtection algorithmName="SHA-512" hashValue="BYcpSgzjL1zxtkxU1oOas8jDGWNX88rR9SCACzgUcZe+LdRzq58KAxpqzyTlRLAwO4uqGykil7qKqF209zgiPg==" saltValue="M2RaI2ZO8BYbg69O6AMIYw==" spinCount="100000"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811</vt:i4>
      </vt:variant>
    </vt:vector>
  </HeadingPairs>
  <TitlesOfParts>
    <vt:vector size="826"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Т-гор.вода</vt:lpstr>
      <vt:lpstr>Форма 4.2.3 | Т-гор.вода</vt:lpstr>
      <vt:lpstr>Форма 1.0.1 | Форма 4.7</vt:lpstr>
      <vt:lpstr>Форма 4.7</vt:lpstr>
      <vt:lpstr>Форма 1.0.1 | Форма 4.8</vt:lpstr>
      <vt:lpstr>Форма 4.8</vt:lpstr>
      <vt:lpstr>Комментарии</vt:lpstr>
      <vt:lpstr>Проверка</vt:lpstr>
      <vt:lpstr>Лист1</vt:lpstr>
      <vt:lpstr>activity</vt:lpstr>
      <vt:lpstr>add_CS_List05_1</vt:lpstr>
      <vt:lpstr>add_CS_List05_10</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add_CT_6</vt:lpstr>
      <vt:lpstr>add_CT_7</vt:lpstr>
      <vt:lpstr>add_CT_8</vt:lpstr>
      <vt:lpstr>add_CT_9</vt:lpstr>
      <vt:lpstr>add_MO_1</vt:lpstr>
      <vt:lpstr>add_MO_10</vt:lpstr>
      <vt:lpstr>add_MO_2</vt:lpstr>
      <vt:lpstr>add_MO_3</vt:lpstr>
      <vt:lpstr>add_MO_3_i</vt:lpstr>
      <vt:lpstr>add_MO_4</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Руслан Юрьевич</cp:lastModifiedBy>
  <cp:lastPrinted>2013-08-29T08:11:20Z</cp:lastPrinted>
  <dcterms:created xsi:type="dcterms:W3CDTF">2004-05-21T07:18:45Z</dcterms:created>
  <dcterms:modified xsi:type="dcterms:W3CDTF">2020-01-10T06:43:51Z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