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0" yWindow="0" windowWidth="15645" windowHeight="9120" tabRatio="887" firstSheet="31" activeTab="33"/>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потр'!$M$18:$AD$34</definedName>
    <definedName name="checkCell_List06_13_double_date">'Форма 4.2.1 | Т-ТЭ | потр'!$AE$18:$AE$34</definedName>
    <definedName name="checkCell_List06_13_unique_t">'Форма 4.2.1 | Т-ТЭ | потр'!$M$18:$M$34</definedName>
    <definedName name="checkCell_List06_13_unique_t1">'Форма 4.2.1 | Т-ТЭ | потр'!$AF$18:$AF$34</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Т-ТН'!$M$18:$AD$28</definedName>
    <definedName name="checkCell_List06_4_double_date">'Форма 4.2.2 | Т-ТН'!$AE$18:$AE$28</definedName>
    <definedName name="checkCell_List06_4_unique_t">'Форма 4.2.2 | Т-ТН'!$M$18:$M$28</definedName>
    <definedName name="checkCell_List06_4_unique_t1">'Форма 4.2.2 | Т-ТН'!$AF$18:$AF$28</definedName>
    <definedName name="checkCell_List06_5">'Форма 4.2.3 | Т-гор.вода'!$M$18:$AN$29</definedName>
    <definedName name="checkCell_List06_5_double_date">'Форма 4.2.3 | Т-гор.вода'!$AO$18:$AO$29</definedName>
    <definedName name="checkCell_List06_5_unique_t">'Форма 4.2.3 | Т-гор.вода'!$M$18:$M$29</definedName>
    <definedName name="checkCell_List06_5_unique_t1">'Форма 4.2.3 | Т-гор.вода'!$AP$18:$AP$29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et_union_hor!$AC$85:$AC$98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4.2.4 | Т-подкл'!$N$18:$N$31</definedName>
    <definedName name="flagTS">'Форма 4.2.4 | Т-подкл'!$R$18:$R$31</definedName>
    <definedName name="flagTwoTariff">'Перечень тарифов'!$G$20:$G$36</definedName>
    <definedName name="flagUsedTer_List01">Территории!$P$11:$P$15</definedName>
    <definedName name="group_rates">'Перечень тарифов'!$E$20:$E$36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потр'!$O$18:$O$34</definedName>
    <definedName name="List06_13_MC2">'Форма 4.2.1 | Т-ТЭ | потр'!$AC$18:$AC$34</definedName>
    <definedName name="List06_13_note">'Форма 4.2.1 | Т-ТЭ | потр'!$AD$18:$AD$34</definedName>
    <definedName name="List06_13_Period">'Форма 4.2.1 | Т-ТЭ | потр'!$O$18:$U$34</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Т-ТН'!$AC$18:$AC$28</definedName>
    <definedName name="List06_4_note">'Форма 4.2.2 | Т-ТН'!$AD$18:$AD$28</definedName>
    <definedName name="List06_4_Period">'Форма 4.2.2 | Т-ТН'!$O$18:$U$28</definedName>
    <definedName name="List06_5_DP">'Форма 4.2.3 | Т-гор.вода'!$11:$11</definedName>
    <definedName name="List06_5_MC">'Форма 4.2.3 | Т-гор.вода'!$O$18:$O$29</definedName>
    <definedName name="List06_5_MC2">'Форма 4.2.3 | Т-гор.вода'!$AM$18:$AM$29</definedName>
    <definedName name="List06_5_note">'Форма 4.2.3 | Т-гор.вода'!$AN$18:$AN$29</definedName>
    <definedName name="List06_5_Period">'Форма 4.2.3 | Т-гор.вода'!$O$18:$Z$29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тарифов'!$N$20:$N$36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потр'!$K$18:$K$34</definedName>
    <definedName name="pDel_List06_13_2">'Форма 4.2.1 | Т-ТЭ | потр'!$J$18:$J$34</definedName>
    <definedName name="pDel_List06_13_3">'Форма 4.2.1 | Т-ТЭ | потр'!$I$18:$I$34</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Т-гор.вода'!$K$18:$K$29</definedName>
    <definedName name="pDel_List06_5_2">'Форма 4.2.3 | Т-гор.вода'!$J$18:$J$29</definedName>
    <definedName name="pDel_List06_5_3">'Форма 4.2.3 | Т-гор.вода'!$I$18:$I$29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потр'!$AC$13:$AC$34</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Т-ТН'!$AC$18:$AC$28</definedName>
    <definedName name="pIns_List06_5_Period">'Форма 4.2.3 | Т-гор.вода'!$AM$14:$AM$29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90" i="612" l="1"/>
  <c r="E29" i="610"/>
  <c r="A188" i="612"/>
  <c r="A189" i="612"/>
  <c r="A186" i="612"/>
  <c r="A187" i="612"/>
  <c r="A184" i="612"/>
  <c r="A185" i="612"/>
  <c r="A182" i="612"/>
  <c r="A183" i="612"/>
  <c r="A180" i="612"/>
  <c r="A181" i="612"/>
  <c r="A178" i="612"/>
  <c r="A179" i="612"/>
  <c r="A176" i="612"/>
  <c r="A177" i="612"/>
  <c r="A174" i="612"/>
  <c r="A175" i="612"/>
  <c r="A172" i="612"/>
  <c r="A173" i="612"/>
  <c r="A170" i="612"/>
  <c r="A171" i="612"/>
  <c r="A168" i="612"/>
  <c r="A169" i="612"/>
  <c r="A166" i="612"/>
  <c r="A167"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O19" i="628"/>
  <c r="L20" i="628"/>
  <c r="L21" i="628"/>
  <c r="L23" i="628"/>
  <c r="AQ24" i="628"/>
  <c r="AP23" i="628"/>
  <c r="L24" i="628"/>
  <c r="V24" i="628"/>
  <c r="AH24" i="628"/>
  <c r="AO24" i="628"/>
  <c r="AR2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H119" i="471"/>
  <c r="AH109" i="471"/>
  <c r="O7" i="627"/>
  <c r="O8" i="627"/>
  <c r="O9" i="627"/>
  <c r="O10" i="627"/>
  <c r="O17" i="627"/>
  <c r="P17" i="627" s="1"/>
  <c r="Q17" i="627" s="1"/>
  <c r="R17" i="627" s="1"/>
  <c r="S17" i="627" s="1"/>
  <c r="U17" i="627" s="1"/>
  <c r="V17" i="627" s="1"/>
  <c r="W17" i="627" s="1"/>
  <c r="X17" i="627" s="1"/>
  <c r="Y17" i="627" s="1"/>
  <c r="Z17" i="627" s="1"/>
  <c r="AB17" i="627" s="1"/>
  <c r="AC17" i="627" s="1"/>
  <c r="AD17" i="627" s="1"/>
  <c r="L18" i="627"/>
  <c r="O18" i="627"/>
  <c r="L19" i="627"/>
  <c r="O19" i="627"/>
  <c r="L20" i="627"/>
  <c r="L21" i="627"/>
  <c r="L23" i="627"/>
  <c r="AG24" i="627"/>
  <c r="AF23" i="627"/>
  <c r="L24" i="627"/>
  <c r="Q25" i="627"/>
  <c r="X25" i="627"/>
  <c r="AE24" i="627"/>
  <c r="X92" i="471"/>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O19" i="642"/>
  <c r="AG19" i="642"/>
  <c r="L20" i="642"/>
  <c r="AG20" i="642"/>
  <c r="L21" i="642"/>
  <c r="AG21" i="642"/>
  <c r="L22" i="642"/>
  <c r="AG22" i="642"/>
  <c r="L23" i="642"/>
  <c r="AG23" i="642"/>
  <c r="L24" i="642"/>
  <c r="Q25" i="642"/>
  <c r="X25" i="642"/>
  <c r="AE24" i="642"/>
  <c r="AG24" i="642"/>
  <c r="AG25" i="642"/>
  <c r="AG26" i="642"/>
  <c r="AG27" i="642"/>
  <c r="L28" i="642"/>
  <c r="AG28" i="642"/>
  <c r="L29" i="642"/>
  <c r="AG29" i="642"/>
  <c r="L30" i="642"/>
  <c r="Q31" i="642"/>
  <c r="X31" i="642"/>
  <c r="AE30" i="642"/>
  <c r="AG30" i="642"/>
  <c r="AG31" i="642"/>
  <c r="AG32" i="642"/>
  <c r="AG33" i="642"/>
  <c r="AG34" i="642"/>
  <c r="X244" i="471"/>
  <c r="H24" i="646"/>
  <c r="H23" i="646"/>
  <c r="H21" i="646"/>
  <c r="H20" i="646"/>
  <c r="H19" i="646"/>
  <c r="H18" i="646"/>
  <c r="H17" i="646"/>
  <c r="H15" i="646"/>
  <c r="H14" i="646"/>
  <c r="H12" i="646"/>
  <c r="H11" i="646"/>
  <c r="H9" i="646"/>
  <c r="H8" i="646"/>
  <c r="H7" i="646"/>
  <c r="H24" i="622"/>
  <c r="H21" i="622"/>
  <c r="H20" i="622"/>
  <c r="H23" i="622"/>
  <c r="H19" i="622"/>
  <c r="H18" i="622"/>
  <c r="H15" i="622"/>
  <c r="H14" i="622"/>
  <c r="H17" i="622"/>
  <c r="H12" i="622"/>
  <c r="H9" i="622"/>
  <c r="H8" i="622"/>
  <c r="H12" i="637"/>
  <c r="H9" i="637"/>
  <c r="H8" i="637"/>
  <c r="H12" i="616"/>
  <c r="H9" i="616"/>
  <c r="H8" i="616"/>
  <c r="H12" i="643"/>
  <c r="H9" i="643"/>
  <c r="H8" i="643"/>
  <c r="R14" i="601"/>
  <c r="H25" i="646" s="1"/>
  <c r="R13" i="601"/>
  <c r="R12" i="601"/>
  <c r="P12" i="601"/>
  <c r="F22" i="646"/>
  <c r="F21" i="646"/>
  <c r="F20" i="646"/>
  <c r="F19" i="646"/>
  <c r="F18" i="646"/>
  <c r="F17" i="646"/>
  <c r="F10" i="646"/>
  <c r="F9" i="646"/>
  <c r="F8" i="646"/>
  <c r="F25" i="646"/>
  <c r="F24" i="646"/>
  <c r="F23" i="646"/>
  <c r="F16" i="646"/>
  <c r="F15" i="646"/>
  <c r="F14" i="646"/>
  <c r="F13" i="646"/>
  <c r="F12" i="646"/>
  <c r="F11" i="646"/>
  <c r="F20" i="622"/>
  <c r="F22" i="622"/>
  <c r="F25" i="622"/>
  <c r="F21" i="622"/>
  <c r="F23" i="622"/>
  <c r="F24" i="622"/>
  <c r="F14" i="622"/>
  <c r="F16" i="622"/>
  <c r="F19" i="622"/>
  <c r="F15" i="622"/>
  <c r="F17" i="622"/>
  <c r="F18" i="622"/>
  <c r="M14" i="601"/>
  <c r="M13" i="601"/>
  <c r="M12" i="601"/>
  <c r="B2" i="525"/>
  <c r="E3" i="437"/>
  <c r="B3" i="525"/>
  <c r="H13" i="643" l="1"/>
  <c r="H13" i="616"/>
  <c r="H13" i="637"/>
  <c r="H13" i="622"/>
  <c r="H25" i="622"/>
  <c r="H13" i="646"/>
  <c r="O7" i="632" l="1"/>
  <c r="O8" i="632"/>
  <c r="O9" i="632"/>
  <c r="O10" i="632"/>
  <c r="O18" i="632"/>
  <c r="P18" i="632" s="1"/>
  <c r="Q18" i="632" s="1"/>
  <c r="R18" i="632" s="1"/>
  <c r="S18" i="632" s="1"/>
  <c r="T18" i="632" s="1"/>
  <c r="V18" i="632" s="1"/>
  <c r="X18" i="632" s="1"/>
  <c r="R24" i="632"/>
  <c r="L20" i="632"/>
  <c r="L19" i="632"/>
  <c r="Y23" i="632"/>
  <c r="L22" i="632"/>
  <c r="L23" i="632"/>
  <c r="L21" i="632"/>
  <c r="M12" i="550" l="1"/>
  <c r="AG250" i="471" l="1"/>
  <c r="AG249" i="471"/>
  <c r="AG248" i="471"/>
  <c r="AG247" i="471"/>
  <c r="AG246" i="471"/>
  <c r="AG245" i="471"/>
  <c r="AG244" i="471"/>
  <c r="Q244" i="471"/>
  <c r="AG243" i="471"/>
  <c r="AG242" i="471"/>
  <c r="AG241" i="471"/>
  <c r="AG240" i="471"/>
  <c r="AG239" i="471"/>
  <c r="AG238" i="471"/>
  <c r="AG237" i="471"/>
  <c r="H11" i="643"/>
  <c r="H7" i="643"/>
  <c r="F12" i="643"/>
  <c r="F13" i="643"/>
  <c r="AE243" i="471"/>
  <c r="F10" i="643"/>
  <c r="F9" i="643"/>
  <c r="F8" i="643"/>
  <c r="L242" i="471"/>
  <c r="F11" i="643"/>
  <c r="L243" i="471"/>
  <c r="L237" i="471"/>
  <c r="L241" i="471"/>
  <c r="L238" i="471"/>
  <c r="L239" i="471"/>
  <c r="L240"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F11" i="641"/>
  <c r="L221" i="471"/>
  <c r="X225" i="471"/>
  <c r="L220" i="471"/>
  <c r="F8" i="641"/>
  <c r="L225" i="471"/>
  <c r="L223" i="471"/>
  <c r="L24" i="640"/>
  <c r="X26" i="640"/>
  <c r="L222" i="471"/>
  <c r="L219" i="471"/>
  <c r="L224" i="471"/>
  <c r="L23" i="640"/>
  <c r="F13" i="641"/>
  <c r="L20" i="640"/>
  <c r="F9" i="641"/>
  <c r="L22" i="640"/>
  <c r="L25" i="640"/>
  <c r="L21" i="640"/>
  <c r="F10" i="641"/>
  <c r="L26" i="640"/>
  <c r="V19" i="640" l="1"/>
  <c r="W19" i="640" s="1"/>
  <c r="AA197" i="471" l="1"/>
  <c r="AI196" i="471"/>
  <c r="R183" i="471"/>
  <c r="V119" i="471"/>
  <c r="AR110" i="471"/>
  <c r="AQ109" i="471"/>
  <c r="V109" i="471"/>
  <c r="Q149" i="471"/>
  <c r="Z148" i="471"/>
  <c r="Q131" i="471"/>
  <c r="Z130" i="471"/>
  <c r="Q92" i="471"/>
  <c r="AG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Y182" i="471"/>
  <c r="L36" i="471"/>
  <c r="F9" i="638"/>
  <c r="F9" i="634"/>
  <c r="L104" i="471"/>
  <c r="L73" i="471"/>
  <c r="L69" i="471"/>
  <c r="AE91" i="471"/>
  <c r="F11" i="635"/>
  <c r="F10" i="636"/>
  <c r="L182" i="471"/>
  <c r="L147" i="471"/>
  <c r="L50" i="471"/>
  <c r="L193" i="471"/>
  <c r="L35" i="471"/>
  <c r="L33" i="471"/>
  <c r="AP108" i="471"/>
  <c r="F12" i="637"/>
  <c r="L160" i="471"/>
  <c r="L51" i="471"/>
  <c r="L103" i="471"/>
  <c r="X148" i="471"/>
  <c r="F9" i="635"/>
  <c r="Y129" i="471"/>
  <c r="F10" i="639"/>
  <c r="Y165" i="471"/>
  <c r="F8" i="637"/>
  <c r="L195" i="471"/>
  <c r="F11" i="639"/>
  <c r="X73" i="471"/>
  <c r="L37" i="471"/>
  <c r="F13" i="635"/>
  <c r="F8" i="638"/>
  <c r="F10" i="638"/>
  <c r="F9" i="636"/>
  <c r="L70" i="471"/>
  <c r="L180" i="471"/>
  <c r="F11" i="637"/>
  <c r="L88" i="471"/>
  <c r="X130" i="471"/>
  <c r="L67" i="471"/>
  <c r="L126" i="471"/>
  <c r="L143" i="471"/>
  <c r="L162" i="471"/>
  <c r="L52" i="471"/>
  <c r="F9" i="639"/>
  <c r="L90" i="471"/>
  <c r="AH196" i="471"/>
  <c r="AF90" i="471"/>
  <c r="F13" i="636"/>
  <c r="L86" i="471"/>
  <c r="F12" i="636"/>
  <c r="L53" i="471"/>
  <c r="L87" i="471"/>
  <c r="L72" i="471"/>
  <c r="L54" i="471"/>
  <c r="L85" i="471"/>
  <c r="L163" i="471"/>
  <c r="AO109" i="471"/>
  <c r="F12" i="634"/>
  <c r="L196" i="471"/>
  <c r="F11" i="638"/>
  <c r="L55" i="471"/>
  <c r="L194" i="471"/>
  <c r="F12" i="635"/>
  <c r="L32" i="471"/>
  <c r="F8" i="639"/>
  <c r="F8" i="636"/>
  <c r="L144" i="471"/>
  <c r="L165" i="471"/>
  <c r="F10" i="634"/>
  <c r="L164" i="471"/>
  <c r="F10" i="635"/>
  <c r="L161" i="471"/>
  <c r="F12" i="639"/>
  <c r="AO119" i="471"/>
  <c r="L108" i="471"/>
  <c r="L166" i="471"/>
  <c r="F13" i="637"/>
  <c r="L145" i="471"/>
  <c r="F12" i="638"/>
  <c r="X37" i="471"/>
  <c r="L34" i="471"/>
  <c r="F10" i="637"/>
  <c r="L49" i="471"/>
  <c r="F11" i="636"/>
  <c r="F8" i="634"/>
  <c r="L106" i="471"/>
  <c r="L119" i="471"/>
  <c r="Y147" i="471"/>
  <c r="L124" i="471"/>
  <c r="L129" i="471"/>
  <c r="F13" i="638"/>
  <c r="L71" i="471"/>
  <c r="F9" i="637"/>
  <c r="L109" i="471"/>
  <c r="L91" i="471"/>
  <c r="L130" i="471"/>
  <c r="L192" i="471"/>
  <c r="L142" i="471"/>
  <c r="L68" i="471"/>
  <c r="X166" i="471"/>
  <c r="F8" i="635"/>
  <c r="L179" i="471"/>
  <c r="F13" i="634"/>
  <c r="L148" i="471"/>
  <c r="X55" i="471"/>
  <c r="L31" i="471"/>
  <c r="F11" i="634"/>
  <c r="L178" i="471"/>
  <c r="L181" i="471"/>
  <c r="L125" i="471"/>
  <c r="L127" i="471"/>
  <c r="F13" i="639"/>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6"/>
  <c r="L19" i="625"/>
  <c r="L18" i="624"/>
  <c r="L22" i="624"/>
  <c r="L20" i="624"/>
  <c r="L23" i="625"/>
  <c r="X24" i="625"/>
  <c r="L18" i="625"/>
  <c r="L19" i="624"/>
  <c r="L23" i="626"/>
  <c r="L21" i="625"/>
  <c r="L22" i="625"/>
  <c r="L24" i="624"/>
  <c r="L20" i="625"/>
  <c r="L23" i="624"/>
  <c r="X26" i="626"/>
  <c r="L20" i="626"/>
  <c r="L24" i="626"/>
  <c r="L22" i="626"/>
  <c r="X24" i="624"/>
  <c r="L24" i="625"/>
  <c r="L25" i="626"/>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Y23" i="631"/>
  <c r="L19" i="633"/>
  <c r="L19" i="631"/>
  <c r="L24" i="631"/>
  <c r="L22" i="633"/>
  <c r="L19" i="630"/>
  <c r="L18" i="630"/>
  <c r="L21" i="630"/>
  <c r="L21" i="631"/>
  <c r="L23" i="633"/>
  <c r="L20" i="631"/>
  <c r="L20" i="633"/>
  <c r="X24" i="630"/>
  <c r="X24" i="631"/>
  <c r="L21" i="633"/>
  <c r="L23" i="630"/>
  <c r="L23" i="631"/>
  <c r="L22" i="631"/>
  <c r="L24" i="630"/>
  <c r="Y23" i="630"/>
  <c r="AH23" i="633"/>
  <c r="L18" i="631"/>
  <c r="AG18" i="633" l="1"/>
  <c r="U17" i="631"/>
  <c r="Q25" i="629"/>
  <c r="Z24" i="629"/>
  <c r="O17" i="629"/>
  <c r="P17" i="629" s="1"/>
  <c r="Q17" i="629" s="1"/>
  <c r="R17" i="629" s="1"/>
  <c r="E2" i="437"/>
  <c r="L21" i="629"/>
  <c r="X24" i="629"/>
  <c r="Y23" i="629"/>
  <c r="L23" i="629"/>
  <c r="L19" i="629"/>
  <c r="L20" i="629"/>
  <c r="L18" i="629"/>
  <c r="L24"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9" i="614"/>
  <c r="F13" i="614"/>
  <c r="F10" i="618"/>
  <c r="F338" i="471"/>
  <c r="F11" i="618"/>
  <c r="F10" i="617"/>
  <c r="F11" i="616"/>
  <c r="F8" i="622"/>
  <c r="F10" i="616"/>
  <c r="F8" i="614"/>
  <c r="F11" i="617"/>
  <c r="F12" i="617"/>
  <c r="F13" i="617"/>
  <c r="F12" i="616"/>
  <c r="F12" i="622"/>
  <c r="F341" i="471"/>
  <c r="F340" i="471"/>
  <c r="F8" i="618"/>
  <c r="F13" i="622"/>
  <c r="F12" i="618"/>
  <c r="F9" i="618"/>
  <c r="F13" i="618"/>
  <c r="F9" i="622"/>
  <c r="F9" i="616"/>
  <c r="F11" i="614"/>
  <c r="F8" i="617"/>
  <c r="F337" i="471"/>
  <c r="F13" i="616"/>
  <c r="M301" i="471"/>
  <c r="M296" i="471"/>
  <c r="F339" i="471"/>
  <c r="F10" i="622"/>
  <c r="F11" i="622"/>
  <c r="F8" i="616"/>
  <c r="F12" i="614"/>
  <c r="F336" i="471"/>
  <c r="F9" i="617"/>
  <c r="M306" i="471"/>
  <c r="F10" i="614"/>
</calcChain>
</file>

<file path=xl/sharedStrings.xml><?xml version="1.0" encoding="utf-8"?>
<sst xmlns="http://schemas.openxmlformats.org/spreadsheetml/2006/main" count="4449" uniqueCount="1966">
  <si>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</si>
  <si>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</si>
  <si>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</si>
  <si>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</si>
  <si>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</si>
  <si>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</si>
  <si>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</si>
  <si>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</si>
  <si>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</si>
  <si>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</si>
  <si>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</si>
  <si>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</si>
  <si>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</si>
  <si>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</si>
  <si>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</si>
  <si>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</si>
  <si>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</si>
  <si>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</si>
  <si>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</si>
  <si>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</si>
  <si>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</si>
  <si>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</si>
  <si>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</si>
  <si>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</si>
  <si>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</si>
  <si>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</si>
  <si>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</si>
  <si>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</si>
  <si>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</si>
  <si>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</si>
  <si>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</si>
  <si>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</si>
  <si>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</si>
  <si>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</si>
  <si>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</si>
  <si>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</si>
  <si>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</si>
  <si>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</si>
  <si>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</si>
  <si>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</si>
  <si>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</si>
  <si>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</si>
  <si>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</si>
  <si>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</si>
  <si>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</si>
  <si>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</si>
  <si>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</si>
  <si>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</si>
  <si>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</si>
  <si>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</si>
  <si>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</si>
  <si>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</si>
  <si>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</si>
  <si>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</si>
  <si>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</si>
  <si>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</si>
  <si>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</si>
  <si>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</si>
  <si>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</si>
  <si>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</si>
  <si>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</si>
  <si>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</si>
  <si>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</si>
  <si>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</si>
  <si>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</si>
  <si>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</si>
  <si>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</si>
  <si>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</si>
  <si>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</si>
  <si>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</si>
  <si>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</si>
  <si>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</si>
  <si>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</si>
  <si>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</si>
  <si>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</si>
  <si>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</si>
  <si>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</si>
  <si>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</si>
  <si>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</si>
  <si>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</si>
  <si>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</si>
  <si>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</si>
  <si>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</si>
  <si>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</si>
  <si>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</si>
  <si>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</si>
  <si>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</si>
  <si>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</si>
  <si>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</si>
  <si>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</si>
  <si>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</si>
  <si>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</si>
  <si>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</si>
  <si>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</si>
  <si>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</si>
  <si>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</si>
  <si>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</si>
  <si>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</si>
  <si>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</si>
  <si>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</si>
  <si>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</si>
  <si>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</si>
  <si>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</si>
  <si>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</si>
  <si>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</si>
  <si>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</si>
  <si>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</si>
  <si>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</si>
  <si>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</si>
  <si>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</si>
  <si>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</si>
  <si>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</si>
  <si>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</si>
  <si>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</si>
  <si>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</si>
  <si>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</si>
  <si>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</si>
  <si>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</si>
  <si>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</si>
  <si>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</si>
  <si>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</si>
  <si>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</si>
  <si>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</si>
  <si>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</si>
  <si>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</si>
  <si>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</si>
  <si>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</si>
  <si>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</si>
  <si>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</si>
  <si>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</si>
  <si>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</si>
  <si>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</si>
  <si>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</si>
  <si>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</si>
  <si>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</si>
  <si>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</si>
  <si>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</si>
  <si>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</si>
  <si>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</si>
  <si>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</si>
  <si>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</si>
  <si>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</si>
  <si>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</si>
  <si>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</si>
  <si>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</si>
  <si>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</si>
  <si>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</si>
  <si>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</si>
  <si>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</si>
  <si>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</si>
  <si>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</si>
  <si>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</si>
  <si>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</si>
  <si>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</si>
  <si>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</si>
  <si>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</si>
  <si>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</si>
  <si>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</si>
  <si>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</si>
  <si>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</si>
  <si>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</si>
  <si>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</si>
  <si>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</si>
  <si>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</si>
  <si>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</si>
  <si>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</si>
  <si>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</si>
  <si>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</si>
  <si>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</si>
  <si>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</si>
  <si>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</si>
  <si>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</si>
  <si>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</si>
  <si>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</si>
  <si>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</si>
  <si>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</si>
  <si>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</si>
  <si>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</si>
  <si>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</si>
  <si>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</si>
  <si>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</si>
  <si>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</si>
  <si>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</si>
  <si>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</si>
  <si>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</si>
  <si>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</si>
  <si>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</si>
  <si>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</si>
  <si>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</si>
  <si>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</si>
  <si>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</si>
  <si>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</si>
  <si>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</si>
  <si>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</si>
  <si>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</si>
  <si>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</si>
  <si>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</si>
  <si>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</si>
  <si>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</si>
  <si>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</si>
  <si>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</si>
  <si>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</si>
  <si>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</si>
  <si>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</si>
  <si>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</si>
  <si>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</si>
  <si>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</si>
  <si>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</si>
  <si>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</si>
  <si>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</si>
  <si>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</si>
  <si>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</si>
  <si>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</si>
  <si>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</si>
  <si>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</si>
  <si>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</si>
  <si>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</si>
  <si>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</si>
  <si>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</si>
  <si>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</si>
  <si>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</si>
  <si>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</si>
  <si>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</si>
  <si>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</si>
  <si>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</si>
  <si>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</si>
  <si>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</si>
  <si>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</si>
  <si>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</si>
  <si>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</si>
  <si>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</si>
  <si>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</si>
  <si>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</si>
  <si>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</si>
  <si>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</si>
  <si>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</si>
  <si>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</si>
  <si>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</si>
  <si>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</si>
  <si>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</si>
  <si>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</si>
  <si>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</si>
  <si>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</si>
  <si>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</si>
  <si>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</si>
  <si>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</si>
  <si>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</si>
  <si>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</si>
  <si>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</si>
  <si>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</si>
  <si>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</si>
  <si>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</si>
  <si>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</si>
  <si>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</si>
  <si>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</si>
  <si>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</si>
  <si>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</si>
  <si>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</si>
  <si>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</si>
  <si>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</si>
  <si>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</si>
  <si>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</si>
  <si>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</si>
  <si>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</si>
  <si>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</si>
  <si>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</si>
  <si>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</si>
  <si>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</si>
  <si>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</si>
  <si>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</si>
  <si>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</si>
  <si>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</si>
  <si>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</si>
  <si>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</si>
  <si>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</si>
  <si>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</si>
  <si>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</si>
  <si>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</si>
  <si>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</si>
  <si>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</si>
  <si>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</si>
  <si>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</si>
  <si>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</si>
  <si>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</si>
  <si>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</si>
  <si>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</si>
  <si>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</si>
  <si>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</si>
  <si>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</si>
  <si>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</si>
  <si>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</si>
  <si>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</si>
  <si>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</si>
  <si>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</si>
  <si>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</si>
  <si>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</si>
  <si>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</si>
  <si>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</si>
  <si>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</si>
  <si>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</si>
  <si>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</si>
  <si>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</si>
  <si>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</si>
  <si>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</si>
  <si>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</si>
  <si>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</si>
  <si>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</si>
  <si>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</si>
  <si>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</si>
  <si>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</si>
  <si>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</si>
  <si>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</si>
  <si>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</si>
  <si>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</si>
  <si>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</si>
  <si>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</si>
  <si>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</si>
  <si>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</si>
  <si>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</si>
  <si>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</si>
  <si>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</si>
  <si>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</si>
  <si>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</si>
  <si>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</si>
  <si>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</si>
  <si>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</si>
  <si>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</si>
  <si>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</si>
  <si>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</si>
  <si>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</si>
  <si>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</si>
  <si>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</si>
  <si>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</si>
  <si>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</si>
  <si>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</si>
  <si>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</si>
  <si>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</si>
  <si>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</si>
  <si>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</si>
  <si>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</si>
  <si>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</si>
  <si>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</si>
  <si>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</si>
  <si>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</si>
  <si>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</si>
  <si>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</si>
  <si>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</si>
  <si>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</si>
  <si>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</si>
  <si>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</si>
  <si>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</si>
  <si>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</si>
  <si>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</si>
  <si>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</si>
  <si>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</si>
  <si>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</si>
  <si>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</si>
  <si>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</si>
  <si>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</si>
  <si>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</si>
  <si>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</si>
  <si>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</si>
  <si>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</si>
  <si>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</si>
  <si>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</si>
  <si>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</si>
  <si>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</si>
  <si>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</si>
  <si>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</si>
  <si>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</si>
  <si>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</si>
  <si>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</si>
  <si>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</si>
  <si>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</si>
  <si>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</si>
  <si>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</si>
  <si>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</si>
  <si>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</si>
  <si>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</si>
  <si>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</si>
  <si>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</si>
  <si>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</si>
  <si>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</si>
  <si>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</si>
  <si>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</si>
  <si>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</si>
  <si>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</si>
  <si>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</si>
  <si>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</si>
  <si>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</si>
  <si>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</si>
  <si>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</si>
  <si>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</si>
  <si>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</si>
  <si>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</si>
  <si>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</si>
  <si>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</si>
  <si>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</si>
  <si>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</si>
  <si>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</si>
  <si>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</si>
  <si>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</si>
  <si>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</si>
  <si>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</si>
  <si>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</si>
  <si>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</si>
  <si>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</si>
  <si>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</si>
  <si>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</si>
  <si>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</si>
  <si>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</si>
  <si>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</si>
  <si>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</si>
  <si>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</si>
  <si>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</si>
  <si>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</si>
  <si>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</si>
  <si>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</si>
  <si>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</si>
  <si>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</si>
  <si>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</si>
  <si>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</si>
  <si>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</si>
  <si>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</si>
  <si>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</si>
  <si>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</si>
  <si>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</si>
  <si>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</si>
  <si>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</si>
  <si>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</si>
  <si>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</si>
  <si>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</si>
  <si>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</si>
  <si>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</si>
  <si>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</si>
  <si>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</si>
  <si>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</si>
  <si>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</si>
  <si>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</si>
  <si>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</si>
  <si>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</si>
  <si>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</si>
  <si>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</si>
  <si>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</si>
  <si>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</si>
  <si>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</si>
  <si>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</si>
  <si>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</si>
  <si>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</si>
  <si>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</si>
  <si>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</si>
  <si>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</si>
  <si>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</si>
  <si>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</si>
  <si>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</si>
  <si>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</si>
  <si>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</si>
  <si>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</si>
  <si>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</si>
  <si>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</si>
  <si>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</si>
  <si>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</si>
  <si>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</si>
  <si>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</si>
  <si>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</si>
  <si>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</si>
  <si>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</si>
  <si>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</si>
  <si>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</si>
  <si>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</si>
  <si>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</si>
  <si>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</si>
  <si>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</si>
  <si>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</si>
  <si>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</si>
  <si>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</si>
  <si>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</si>
  <si>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</si>
  <si>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</si>
  <si>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</si>
  <si>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</si>
  <si>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</si>
  <si>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</si>
  <si>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</si>
  <si>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</si>
  <si>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</si>
  <si>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</si>
  <si>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</si>
  <si>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</si>
  <si>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</si>
  <si>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</si>
  <si>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</si>
  <si>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</si>
  <si>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</si>
  <si>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</si>
  <si>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</si>
  <si>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</si>
  <si>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</si>
  <si>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</si>
  <si>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</si>
  <si>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</si>
  <si>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</si>
  <si>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</si>
  <si>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</si>
  <si>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</si>
  <si>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</si>
  <si>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</si>
  <si>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</si>
  <si>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</si>
  <si>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</si>
  <si>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</si>
  <si>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</si>
  <si>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</si>
  <si>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</si>
  <si>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</si>
  <si>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</si>
  <si>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</si>
  <si>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</si>
  <si>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</si>
  <si>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</si>
  <si>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</si>
  <si>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</si>
  <si>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</si>
  <si>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</si>
  <si>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</si>
  <si>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</si>
  <si>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</si>
  <si>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</si>
  <si>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</si>
  <si>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</si>
  <si>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</si>
  <si>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</si>
  <si>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</si>
  <si>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</si>
  <si>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</si>
  <si>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</si>
  <si>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</si>
  <si>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</si>
  <si>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</si>
  <si>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</si>
  <si>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</si>
  <si>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</si>
  <si>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</si>
  <si>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</si>
  <si>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</si>
  <si>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</si>
  <si>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</si>
  <si>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</si>
  <si>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</si>
  <si>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</si>
  <si>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</si>
  <si>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</si>
  <si>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</si>
  <si>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</si>
  <si>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</si>
  <si>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</si>
  <si>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</si>
  <si>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</si>
  <si>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</si>
  <si>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</si>
  <si>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</si>
  <si>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</si>
  <si>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</si>
  <si>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</si>
  <si>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</si>
  <si>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</si>
  <si>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</si>
  <si>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</si>
  <si>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</si>
  <si>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</si>
  <si>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</si>
  <si>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</si>
  <si>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</si>
  <si>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</si>
  <si>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</si>
  <si>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</si>
  <si>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</si>
  <si>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</si>
  <si>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</si>
  <si>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</si>
  <si>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</si>
  <si>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</si>
  <si>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</si>
  <si>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</si>
  <si>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</si>
  <si>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</si>
  <si>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</si>
  <si>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</si>
  <si>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</si>
  <si>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</si>
  <si>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</si>
  <si>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</si>
  <si>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</si>
  <si>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</si>
  <si>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</si>
  <si>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</si>
  <si>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</si>
  <si>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</si>
  <si>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</si>
  <si>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</si>
  <si>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</si>
  <si>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</si>
  <si>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</si>
  <si>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</si>
  <si>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</si>
  <si>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</si>
  <si>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</si>
  <si>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</si>
  <si>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</si>
  <si>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</si>
  <si>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</si>
  <si>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</si>
  <si>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</si>
  <si>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</si>
  <si>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</si>
  <si>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</si>
  <si>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</si>
  <si>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</si>
  <si>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</si>
  <si>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</si>
  <si>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</si>
  <si>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</si>
  <si>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</si>
  <si>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</si>
  <si>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</si>
  <si>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</si>
  <si>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</si>
  <si>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</si>
  <si>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</si>
  <si>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</si>
  <si>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</si>
  <si>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</si>
  <si>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</si>
  <si>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</si>
  <si>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</si>
  <si>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</si>
  <si>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</si>
  <si>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</si>
  <si>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</si>
  <si>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</si>
  <si>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</si>
  <si>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</si>
  <si>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</si>
  <si>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</si>
  <si>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</si>
  <si>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</si>
  <si>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</si>
  <si>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</si>
  <si>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</si>
  <si>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</si>
  <si>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</si>
  <si>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</si>
  <si>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</si>
  <si>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</si>
  <si>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</si>
  <si>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</si>
  <si>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</si>
  <si>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</si>
  <si>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</si>
  <si>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</si>
  <si>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</si>
  <si>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</si>
  <si>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</si>
  <si>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</si>
  <si>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</si>
  <si>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</si>
  <si>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</si>
  <si>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</si>
  <si>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</si>
  <si>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</si>
  <si>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</si>
  <si>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</si>
  <si>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</si>
  <si>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</si>
  <si>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</si>
  <si>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</si>
  <si>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</si>
  <si>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</si>
  <si>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</si>
  <si>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</si>
  <si>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</si>
  <si>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</si>
  <si>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</si>
  <si>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</si>
  <si>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</si>
  <si>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</si>
  <si>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</si>
  <si>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</si>
  <si>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</si>
  <si>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</si>
  <si>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</si>
  <si>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</si>
  <si>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</si>
  <si>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</si>
  <si>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</si>
  <si>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</si>
  <si>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</si>
  <si>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</si>
  <si>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</si>
  <si>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</si>
  <si>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</si>
  <si>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</si>
  <si>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</si>
  <si>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</si>
  <si>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</si>
  <si>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</si>
  <si>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</si>
  <si>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</si>
  <si>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</si>
  <si>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</si>
  <si>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</si>
  <si>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</si>
  <si>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</si>
  <si>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</si>
  <si>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</si>
  <si>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</si>
  <si>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</si>
  <si>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</si>
  <si>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</si>
  <si>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</si>
  <si>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</si>
  <si>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</si>
  <si>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</si>
  <si>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</si>
  <si>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</si>
  <si>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</si>
  <si>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</si>
  <si>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</si>
  <si>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</si>
  <si>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</si>
  <si>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</si>
  <si>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</si>
  <si>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</si>
  <si>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</si>
  <si>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</si>
  <si>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</si>
  <si>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</si>
  <si>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</si>
  <si>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</si>
  <si>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</si>
  <si>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</si>
  <si>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</si>
  <si>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</si>
  <si>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</si>
  <si>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</si>
  <si>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</si>
  <si>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</si>
  <si>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</si>
  <si>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</si>
  <si>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</si>
  <si>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</si>
  <si>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</si>
  <si>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</si>
  <si>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</si>
  <si>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</si>
  <si>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</si>
  <si>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</si>
  <si>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</si>
  <si>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</si>
  <si>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</si>
  <si>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</si>
  <si>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</si>
  <si>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</si>
  <si>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</si>
  <si>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</si>
  <si>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</si>
  <si>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</si>
  <si>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</si>
  <si>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</si>
  <si>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</si>
  <si>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</si>
  <si>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</si>
  <si>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</si>
  <si>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</si>
  <si>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</si>
  <si>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</si>
  <si>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</si>
  <si>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</si>
  <si>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</si>
  <si>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</si>
  <si>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</si>
  <si>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</si>
  <si>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</si>
  <si>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</si>
  <si>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</si>
  <si>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</si>
  <si>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</si>
  <si>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</si>
  <si>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</si>
  <si>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</si>
  <si>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</si>
  <si>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</si>
  <si>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</si>
  <si>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</si>
  <si>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</si>
  <si>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</si>
  <si>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</si>
  <si>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</si>
  <si>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</si>
  <si>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</si>
  <si>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</si>
  <si>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</si>
  <si>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</si>
  <si>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</si>
  <si>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</si>
  <si>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</si>
  <si>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</si>
  <si>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</si>
  <si>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</si>
  <si>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</si>
  <si>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</si>
  <si>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</si>
  <si>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</si>
  <si>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</si>
  <si>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</si>
  <si>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</si>
  <si>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</si>
  <si>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</si>
  <si>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</si>
  <si>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</si>
  <si>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</si>
  <si>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</si>
  <si>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</si>
  <si>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</si>
  <si>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</si>
  <si>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</si>
  <si>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</si>
  <si>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</si>
  <si>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</si>
  <si>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</si>
  <si>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</si>
  <si>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</si>
  <si>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</si>
  <si>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</si>
  <si>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</si>
  <si>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</si>
  <si>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</si>
  <si>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</si>
  <si>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</si>
  <si>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</si>
  <si>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</si>
  <si>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</si>
  <si>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</si>
  <si>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</si>
  <si>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</si>
  <si>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</si>
  <si>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</si>
  <si>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</si>
  <si>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</si>
  <si>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</si>
  <si>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</si>
  <si>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</si>
  <si>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</si>
  <si>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</si>
  <si>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</si>
  <si>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</si>
  <si>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</si>
  <si>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</si>
  <si>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</si>
  <si>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</si>
  <si>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</si>
  <si>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</si>
  <si>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</si>
  <si>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</si>
  <si>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</si>
  <si>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</si>
  <si>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</si>
  <si>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</si>
  <si>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</si>
  <si>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</si>
  <si>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</si>
  <si>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</si>
  <si>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</si>
  <si>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</si>
  <si>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</si>
  <si>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</si>
  <si>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</si>
  <si>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</si>
  <si>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</si>
  <si>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</si>
  <si>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</si>
  <si>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</si>
  <si>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</si>
  <si>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</si>
  <si>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</si>
  <si>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</si>
  <si>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</si>
  <si>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</si>
  <si>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</si>
  <si>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</si>
  <si>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</si>
  <si>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</si>
  <si>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</si>
  <si>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</si>
  <si>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</si>
  <si>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</si>
  <si>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</si>
  <si>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</si>
  <si>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</si>
  <si>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</si>
  <si>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</si>
  <si>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</si>
  <si>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</si>
  <si>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</si>
  <si>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</si>
  <si>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</si>
  <si>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</si>
  <si>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</si>
  <si>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</si>
  <si>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</si>
  <si>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</si>
  <si>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</si>
  <si>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</si>
  <si>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</si>
  <si>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</si>
  <si>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</si>
  <si>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</si>
  <si>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</si>
  <si>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</si>
  <si>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</si>
  <si>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</si>
  <si>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</si>
  <si>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</si>
  <si>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</si>
  <si>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</si>
  <si>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</si>
  <si>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</si>
  <si>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</si>
  <si>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</si>
  <si>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</si>
  <si>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</si>
  <si>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</si>
  <si>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</si>
  <si>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</si>
  <si>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</si>
  <si>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</si>
  <si>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</si>
  <si>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</si>
  <si>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</si>
  <si>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</si>
  <si>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</si>
  <si>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</si>
  <si>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</si>
  <si>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</si>
  <si>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</si>
  <si>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</si>
  <si>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</si>
  <si>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</si>
  <si>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</si>
  <si>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</si>
  <si>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</si>
  <si>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</si>
  <si>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</si>
  <si>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</si>
  <si>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</si>
  <si>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</si>
  <si>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</si>
  <si>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</si>
  <si>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</si>
  <si>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</si>
  <si>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</si>
  <si>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</si>
  <si>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</si>
  <si>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</si>
  <si>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</si>
  <si>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</si>
  <si>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</si>
  <si>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</si>
  <si>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</si>
  <si>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</si>
  <si>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</si>
  <si>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</si>
  <si>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</si>
  <si>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</si>
  <si>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</si>
  <si>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</si>
  <si>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</si>
  <si>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</si>
  <si>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</si>
  <si>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</si>
  <si>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</si>
  <si>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</si>
  <si>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</si>
  <si>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</si>
  <si>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</si>
  <si>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</si>
  <si>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</si>
  <si>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</si>
  <si>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</si>
  <si>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</si>
  <si>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</si>
  <si>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</si>
  <si>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</si>
  <si>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</si>
  <si>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</si>
  <si>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</si>
  <si>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</si>
  <si>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</si>
  <si>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</si>
  <si>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</si>
  <si>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</si>
  <si>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</si>
  <si>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</si>
  <si>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</si>
  <si>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</si>
  <si>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</si>
  <si>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</si>
  <si>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</si>
  <si>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</si>
  <si>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</si>
  <si>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</si>
  <si>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</si>
  <si>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</si>
  <si>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</si>
  <si>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</si>
  <si>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</si>
  <si>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</si>
  <si>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</si>
  <si>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</si>
  <si>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</si>
  <si>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</si>
  <si>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</si>
  <si>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</si>
  <si>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</si>
  <si>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</si>
  <si>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</si>
  <si>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</si>
  <si>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</si>
  <si>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</si>
  <si>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</si>
  <si>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</si>
  <si>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</si>
  <si>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</si>
  <si>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</si>
  <si>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</si>
  <si>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</si>
  <si>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</si>
  <si>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</si>
  <si>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</si>
  <si>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</si>
  <si>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</si>
  <si>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</si>
  <si>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</si>
  <si>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</si>
  <si>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</si>
  <si>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</si>
  <si>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</si>
  <si>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</si>
  <si>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</si>
  <si>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</si>
  <si>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</si>
  <si>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</si>
  <si>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</si>
  <si>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</si>
  <si>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</si>
  <si>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</si>
  <si>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</si>
  <si>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</si>
  <si>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</si>
  <si>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</si>
  <si>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</si>
  <si>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</si>
  <si>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</si>
  <si>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</si>
  <si>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</si>
  <si>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</si>
  <si>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</si>
  <si>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</si>
  <si>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</si>
  <si>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</si>
  <si>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</si>
  <si>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</si>
  <si>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</si>
  <si>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</si>
  <si>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</si>
  <si>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</si>
  <si>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</si>
  <si>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</si>
  <si>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</si>
  <si>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</si>
  <si>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</si>
  <si>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</si>
  <si>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</si>
  <si>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</si>
  <si>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</si>
  <si>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</si>
  <si>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</si>
  <si>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</si>
  <si>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</si>
  <si>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</si>
  <si>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</si>
  <si>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</si>
  <si>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</si>
  <si>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</si>
  <si>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</si>
  <si>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</si>
  <si>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</si>
  <si>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</si>
  <si>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</si>
  <si>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</si>
  <si>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</si>
  <si>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</si>
  <si>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</si>
  <si>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</si>
  <si>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</si>
  <si>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</si>
  <si>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</si>
  <si>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</si>
  <si>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</si>
  <si>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</si>
  <si>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</si>
  <si>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</si>
  <si>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</si>
  <si>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</si>
  <si>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</si>
  <si>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</si>
  <si>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</si>
  <si>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</si>
  <si>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</si>
  <si>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</si>
  <si>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</si>
  <si>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</si>
  <si>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</si>
  <si>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</si>
  <si>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</si>
  <si>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</si>
  <si>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</si>
  <si>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</si>
  <si>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</si>
  <si>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</si>
  <si>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</si>
  <si>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</si>
  <si>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</si>
  <si>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</si>
  <si>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</si>
  <si>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</si>
  <si>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</si>
  <si>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</si>
  <si>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</si>
  <si>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</si>
  <si>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</si>
  <si>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</si>
  <si>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</si>
  <si>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</si>
  <si>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</si>
  <si>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</si>
  <si>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</si>
  <si>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</si>
  <si>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</si>
  <si>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</si>
  <si>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</si>
  <si>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</si>
  <si>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</si>
  <si>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</si>
  <si>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</si>
  <si>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</si>
  <si>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</si>
  <si>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</si>
  <si>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</si>
  <si>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</si>
  <si>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</si>
  <si>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</si>
  <si>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</si>
  <si>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</si>
  <si>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</si>
  <si>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</si>
  <si>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</si>
  <si>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</si>
  <si>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</si>
  <si>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</si>
  <si>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</si>
  <si>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</si>
  <si>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</si>
  <si>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</si>
  <si>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</si>
  <si>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</si>
  <si>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</si>
  <si>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</si>
  <si>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</si>
  <si>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</si>
  <si>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</si>
  <si>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</si>
  <si>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</si>
  <si>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</si>
  <si>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</si>
  <si>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</si>
  <si>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</si>
  <si>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</si>
  <si>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</si>
  <si>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</si>
  <si>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</si>
  <si>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</si>
  <si>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</si>
  <si>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</si>
  <si>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</si>
  <si>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</si>
  <si>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</si>
  <si>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</si>
  <si>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</si>
  <si>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</si>
  <si>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</si>
  <si>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</si>
  <si>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</si>
  <si>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</si>
  <si>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</si>
  <si>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</si>
  <si>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</si>
  <si>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</si>
  <si>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</si>
  <si>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</si>
  <si>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</si>
  <si>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</si>
  <si>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</si>
  <si>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</si>
  <si>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</si>
  <si>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</si>
  <si>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</si>
  <si>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</si>
  <si>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</si>
  <si>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</si>
  <si>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</si>
  <si>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01.01.2020</t>
  </si>
  <si>
    <t>31.12.2023</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</si>
  <si>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</si>
  <si>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</si>
  <si>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</si>
  <si>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</si>
  <si>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</si>
  <si>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</si>
  <si>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</si>
  <si>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</si>
  <si>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</si>
  <si>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</si>
  <si>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</si>
  <si>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</si>
  <si>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</si>
  <si>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</si>
  <si>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</si>
  <si>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</si>
  <si>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</si>
  <si>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</si>
  <si>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</si>
  <si>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</si>
  <si>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</si>
  <si>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</si>
  <si>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</si>
  <si>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</si>
  <si>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</si>
  <si>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</si>
  <si>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</si>
  <si>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</si>
  <si>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</si>
  <si>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</si>
  <si>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</si>
  <si>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</si>
  <si>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</si>
  <si>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</si>
  <si>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</si>
  <si>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</si>
  <si>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</si>
  <si>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</si>
  <si>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</si>
  <si>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</si>
  <si>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</si>
  <si>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</si>
  <si>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</si>
  <si>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</si>
  <si>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</si>
  <si>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</si>
  <si>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</si>
  <si>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</si>
  <si>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</si>
  <si>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</si>
  <si>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</si>
  <si>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</si>
  <si>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</si>
  <si>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</si>
  <si>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</si>
  <si>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</si>
  <si>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</si>
  <si>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</si>
  <si>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</si>
  <si>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</si>
  <si>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</si>
  <si>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</si>
  <si>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</si>
  <si>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</si>
  <si>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</si>
  <si>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</si>
  <si>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</si>
  <si>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</si>
  <si>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</si>
  <si>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</si>
  <si>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</si>
  <si>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</si>
  <si>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</si>
  <si>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</si>
  <si>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</si>
  <si>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</si>
  <si>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</si>
  <si>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</si>
  <si>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</si>
  <si>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</si>
  <si>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</si>
  <si>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</si>
  <si>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</si>
  <si>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</si>
  <si>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</si>
  <si>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</si>
  <si>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</si>
  <si>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</si>
  <si>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</si>
  <si>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</si>
  <si>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</si>
  <si>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</si>
  <si>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</si>
  <si>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</si>
  <si>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</si>
  <si>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</si>
  <si>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</si>
  <si>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</si>
  <si>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</si>
  <si>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</si>
  <si>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</si>
  <si>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</si>
  <si>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</si>
  <si>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</si>
  <si>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</si>
  <si>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</si>
  <si>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</si>
  <si>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</si>
  <si>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</si>
  <si>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</si>
  <si>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</si>
  <si>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</si>
  <si>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</si>
  <si>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</si>
  <si>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</si>
  <si>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</si>
  <si>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</si>
  <si>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</si>
  <si>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</si>
  <si>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</si>
  <si>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</si>
  <si>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</si>
  <si>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</si>
  <si>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</si>
  <si>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</si>
  <si>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</si>
  <si>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</si>
  <si>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</si>
  <si>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</si>
  <si>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</si>
  <si>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</si>
  <si>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</si>
  <si>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</si>
  <si>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</si>
  <si>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</si>
  <si>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</si>
  <si>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</si>
  <si>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</si>
  <si>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</si>
  <si>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</si>
  <si>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</si>
  <si>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</si>
  <si>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</si>
  <si>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</si>
  <si>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</si>
  <si>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26319703</t>
  </si>
  <si>
    <t>ЗАО "СЗИПК"</t>
  </si>
  <si>
    <t>7819020549</t>
  </si>
  <si>
    <t>09-04-1999 00:00:00</t>
  </si>
  <si>
    <t>26373268</t>
  </si>
  <si>
    <t>ЗАО "Сосновоагропромтехника"</t>
  </si>
  <si>
    <t>4712002559</t>
  </si>
  <si>
    <t>471201001</t>
  </si>
  <si>
    <t>26373242</t>
  </si>
  <si>
    <t>ЗАО "Термо-Лайн"</t>
  </si>
  <si>
    <t>4704052517</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</si>
  <si>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</si>
  <si>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</si>
  <si>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</si>
  <si>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</si>
  <si>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</si>
  <si>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</si>
  <si>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</si>
  <si>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</si>
  <si>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</si>
  <si>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</si>
  <si>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</si>
  <si>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</si>
  <si>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</si>
  <si>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</si>
  <si>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</si>
  <si>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</si>
  <si>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</si>
  <si>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</si>
  <si>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</si>
  <si>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</si>
  <si>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</si>
  <si>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</si>
  <si>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</si>
  <si>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</si>
  <si>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</si>
  <si>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</si>
  <si>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</si>
  <si>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</si>
  <si>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</si>
  <si>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</si>
  <si>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</si>
  <si>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</si>
  <si>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</si>
  <si>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</si>
  <si>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</si>
  <si>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</si>
  <si>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</si>
  <si>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</si>
  <si>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</si>
  <si>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</si>
  <si>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</si>
  <si>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</si>
  <si>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</si>
  <si>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</si>
  <si>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</si>
  <si>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</si>
  <si>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</si>
  <si>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</si>
  <si>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</si>
  <si>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</si>
  <si>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</si>
  <si>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</si>
  <si>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</si>
  <si>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</si>
  <si>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</si>
  <si>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</si>
  <si>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</si>
  <si>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</si>
  <si>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</si>
  <si>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</si>
  <si>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</si>
  <si>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</si>
  <si>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</si>
  <si>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</si>
  <si>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</si>
  <si>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</si>
  <si>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</si>
  <si>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</si>
  <si>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</si>
  <si>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</si>
  <si>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</si>
  <si>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</si>
  <si>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</si>
  <si>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</si>
  <si>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</si>
  <si>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</si>
  <si>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</si>
  <si>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</si>
  <si>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</si>
  <si>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</si>
  <si>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</si>
  <si>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</si>
  <si>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</si>
  <si>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</si>
  <si>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</si>
  <si>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</si>
  <si>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</si>
  <si>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</si>
  <si>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</si>
  <si>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</si>
  <si>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</si>
  <si>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</si>
  <si>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</si>
  <si>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</si>
  <si>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</si>
  <si>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</si>
  <si>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</si>
  <si>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</si>
  <si>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</si>
  <si>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</si>
  <si>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</si>
  <si>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</si>
  <si>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</si>
  <si>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</si>
  <si>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</si>
  <si>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</si>
  <si>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</si>
  <si>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</si>
  <si>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</si>
  <si>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</si>
  <si>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</si>
  <si>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</si>
  <si>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</si>
  <si>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</si>
  <si>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</si>
  <si>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</si>
  <si>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</si>
  <si>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</si>
  <si>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</si>
  <si>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</si>
  <si>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</si>
  <si>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</si>
  <si>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</si>
  <si>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</si>
  <si>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</si>
  <si>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</si>
  <si>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</si>
  <si>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</si>
  <si>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</si>
  <si>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</si>
  <si>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</si>
  <si>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</si>
  <si>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</si>
  <si>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</si>
  <si>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</si>
  <si>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</si>
  <si>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</si>
  <si>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</si>
  <si>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</si>
  <si>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</si>
  <si>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</si>
  <si>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</si>
  <si>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</si>
  <si>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</si>
  <si>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</si>
  <si>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</si>
  <si>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</si>
  <si>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</si>
  <si>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</si>
  <si>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</si>
  <si>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</si>
  <si>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</si>
  <si>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</si>
  <si>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</si>
  <si>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</si>
  <si>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</si>
  <si>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</si>
  <si>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</si>
  <si>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</si>
  <si>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</si>
  <si>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</si>
  <si>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</si>
  <si>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</si>
  <si>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</si>
  <si>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</si>
  <si>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</si>
  <si>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</si>
  <si>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</si>
  <si>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</si>
  <si>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</si>
  <si>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</si>
  <si>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</si>
  <si>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</si>
  <si>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</si>
  <si>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</si>
  <si>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</si>
  <si>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</si>
  <si>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</si>
  <si>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</si>
  <si>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</si>
  <si>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</si>
  <si>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</si>
  <si>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</si>
  <si>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</si>
  <si>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</si>
  <si>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</si>
  <si>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</si>
  <si>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</si>
  <si>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</si>
  <si>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</si>
  <si>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</si>
  <si>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</si>
  <si>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</si>
  <si>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</si>
  <si>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</si>
  <si>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</si>
  <si>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</si>
  <si>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</si>
  <si>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</si>
  <si>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</si>
  <si>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</si>
  <si>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</si>
  <si>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</si>
  <si>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</si>
  <si>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</si>
  <si>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</si>
  <si>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</si>
  <si>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</si>
  <si>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</si>
  <si>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</si>
  <si>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</si>
  <si>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</si>
  <si>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</si>
  <si>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</si>
  <si>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</si>
  <si>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</si>
  <si>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</si>
  <si>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</si>
  <si>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</si>
  <si>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</si>
  <si>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</si>
  <si>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</si>
  <si>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</si>
  <si>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</si>
  <si>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</si>
  <si>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</si>
  <si>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</si>
  <si>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</si>
  <si>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</si>
  <si>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</si>
  <si>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</si>
  <si>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</si>
  <si>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</si>
  <si>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</si>
  <si>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</si>
  <si>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</si>
  <si>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</si>
  <si>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</si>
  <si>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</si>
  <si>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</si>
  <si>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</si>
  <si>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</si>
  <si>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</si>
  <si>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</si>
  <si>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</si>
  <si>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</si>
  <si>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</si>
  <si>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</si>
  <si>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</si>
  <si>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</si>
  <si>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</si>
  <si>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</si>
  <si>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</si>
  <si>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</si>
  <si>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</si>
  <si>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</si>
  <si>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</si>
  <si>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</si>
  <si>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</si>
  <si>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</si>
  <si>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</si>
  <si>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</si>
  <si>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</si>
  <si>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</si>
  <si>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</si>
  <si>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</si>
  <si>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</si>
  <si>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</si>
  <si>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</si>
  <si>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</si>
  <si>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</si>
  <si>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</si>
  <si>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</si>
  <si>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</si>
  <si>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</si>
  <si>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</si>
  <si>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</si>
  <si>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</si>
  <si>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</si>
  <si>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</si>
  <si>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</si>
  <si>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</si>
  <si>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</si>
  <si>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</si>
  <si>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</si>
  <si>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</si>
  <si>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</si>
  <si>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</si>
  <si>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</si>
  <si>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</si>
  <si>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</si>
  <si>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</si>
  <si>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</si>
  <si>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</si>
  <si>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</si>
  <si>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</si>
  <si>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</si>
  <si>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</si>
  <si>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</si>
  <si>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</si>
  <si>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</si>
  <si>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27266270</t>
  </si>
  <si>
    <t>ООО "Петербургтеплоэнерго"</t>
  </si>
  <si>
    <t>7838024362</t>
  </si>
  <si>
    <t>783801001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</si>
  <si>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</si>
  <si>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</si>
  <si>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</si>
  <si>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</si>
  <si>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</si>
  <si>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</si>
  <si>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</si>
  <si>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</si>
  <si>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</si>
  <si>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</si>
  <si>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</si>
  <si>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</si>
  <si>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</si>
  <si>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</si>
  <si>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</si>
  <si>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</si>
  <si>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</si>
  <si>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</si>
  <si>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</si>
  <si>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</si>
  <si>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</si>
  <si>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</si>
  <si>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</si>
  <si>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</si>
  <si>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</si>
  <si>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</si>
  <si>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</si>
  <si>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</si>
  <si>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</si>
  <si>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</si>
  <si>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</si>
  <si>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</si>
  <si>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</si>
  <si>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</si>
  <si>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</si>
  <si>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</si>
  <si>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</si>
  <si>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</si>
  <si>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</si>
  <si>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</si>
  <si>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</si>
  <si>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</si>
  <si>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</si>
  <si>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</si>
  <si>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</si>
  <si>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</si>
  <si>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</si>
  <si>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</si>
  <si>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</si>
  <si>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</si>
  <si>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</si>
  <si>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</si>
  <si>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</si>
  <si>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</si>
  <si>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</si>
  <si>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</si>
  <si>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</si>
  <si>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</si>
  <si>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</si>
  <si>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</si>
  <si>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</si>
  <si>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</si>
  <si>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</si>
  <si>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</si>
  <si>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</si>
  <si>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</si>
  <si>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</si>
  <si>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</si>
  <si>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</si>
  <si>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</si>
  <si>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</si>
  <si>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</si>
  <si>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</si>
  <si>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</si>
  <si>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</si>
  <si>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</si>
  <si>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</si>
  <si>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</si>
  <si>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</si>
  <si>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</si>
  <si>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</si>
  <si>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</si>
  <si>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</si>
  <si>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</si>
  <si>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</si>
  <si>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</si>
  <si>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</si>
  <si>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</si>
  <si>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</si>
  <si>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</si>
  <si>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</si>
  <si>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</si>
  <si>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</si>
  <si>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</si>
  <si>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</si>
  <si>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</si>
  <si>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</si>
  <si>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</si>
  <si>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</si>
  <si>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</si>
  <si>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</si>
  <si>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</si>
  <si>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</si>
  <si>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</si>
  <si>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</si>
  <si>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</si>
  <si>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</si>
  <si>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</si>
  <si>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</si>
  <si>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</si>
  <si>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</si>
  <si>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</si>
  <si>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</si>
  <si>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</si>
  <si>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</si>
  <si>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</si>
  <si>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</si>
  <si>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</si>
  <si>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</si>
  <si>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</si>
  <si>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</si>
  <si>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</si>
  <si>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</si>
  <si>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</si>
  <si>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</si>
  <si>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</si>
  <si>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</si>
  <si>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</si>
  <si>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</si>
  <si>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</si>
  <si>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</si>
  <si>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</si>
  <si>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</si>
  <si>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</si>
  <si>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</si>
  <si>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</si>
  <si>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</si>
  <si>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</si>
  <si>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</si>
  <si>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</si>
  <si>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</si>
  <si>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</si>
  <si>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</si>
  <si>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</si>
  <si>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</si>
  <si>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</si>
  <si>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</si>
  <si>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</si>
  <si>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</si>
  <si>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</si>
  <si>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</si>
  <si>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</si>
  <si>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</si>
  <si>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</si>
  <si>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</si>
  <si>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</si>
  <si>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</si>
  <si>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</si>
  <si>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</si>
  <si>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</si>
  <si>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</si>
  <si>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</si>
  <si>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</si>
  <si>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</si>
  <si>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</si>
  <si>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</si>
  <si>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</si>
  <si>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</si>
  <si>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</si>
  <si>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</si>
  <si>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</si>
  <si>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</si>
  <si>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</si>
  <si>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</si>
  <si>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</si>
  <si>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</si>
  <si>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</si>
  <si>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</si>
  <si>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</si>
  <si>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</si>
  <si>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</si>
  <si>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</si>
  <si>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</si>
  <si>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</si>
  <si>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</si>
  <si>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</si>
  <si>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</si>
  <si>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</si>
  <si>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</si>
  <si>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</si>
  <si>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</si>
  <si>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</si>
  <si>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</si>
  <si>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</si>
  <si>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</si>
  <si>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</si>
  <si>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</si>
  <si>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</si>
  <si>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</si>
  <si>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</si>
  <si>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</si>
  <si>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19.12.2019</t>
  </si>
  <si>
    <t>Комитет по тарифам и ценовой политике Лен.области (ЛенРТК)</t>
  </si>
  <si>
    <t>19.12.2018</t>
  </si>
  <si>
    <t>474-п</t>
  </si>
  <si>
    <t>http://tarif.lenobl.ru/dokumenty/docs_category_3/</t>
  </si>
  <si>
    <t>512-п</t>
  </si>
  <si>
    <t>190000, Санкт-Петербург, Малая Морская ул., д.12, лит. А</t>
  </si>
  <si>
    <t>Болтенков Иван Александрович</t>
  </si>
  <si>
    <t>Чубаркина Ольга Евгеньевна</t>
  </si>
  <si>
    <t>ведущий экономист</t>
  </si>
  <si>
    <t>494-87-03 доб. 2272</t>
  </si>
  <si>
    <t>chubarkinaoe@gptek.spb.ru</t>
  </si>
  <si>
    <t>О</t>
  </si>
  <si>
    <t>Тосненский муниципальный район, Тельмановское (41648443);</t>
  </si>
  <si>
    <t>Производство тепловой энергии. Некомбинированная выработка; Передача. Тепловая энергия; Сбыт. Тепловая энергия</t>
  </si>
  <si>
    <t>Производство. Теплоноситель; Передача. Теплоноситель; Сбыт. Теплоноситель</t>
  </si>
  <si>
    <t>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2019-2023 годов</t>
  </si>
  <si>
    <t>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2019-2023 годов</t>
  </si>
  <si>
    <t>31.12.2020</t>
  </si>
  <si>
    <t>30.06.2020</t>
  </si>
  <si>
    <t>01.07.2020</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</si>
  <si>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</si>
  <si>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</si>
  <si>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</si>
  <si>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</si>
  <si>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</si>
  <si>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</si>
  <si>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</si>
  <si>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</si>
  <si>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</si>
  <si>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</si>
  <si>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</si>
  <si>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</si>
  <si>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</si>
  <si>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</si>
  <si>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</si>
  <si>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</si>
  <si>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</si>
  <si>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</si>
  <si>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</si>
  <si>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</si>
  <si>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</si>
  <si>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</si>
  <si>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</si>
  <si>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</si>
  <si>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</si>
  <si>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</si>
  <si>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</si>
  <si>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</si>
  <si>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</si>
  <si>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</si>
  <si>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</si>
  <si>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</si>
  <si>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</si>
  <si>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</si>
  <si>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</si>
  <si>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</si>
  <si>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</si>
  <si>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</si>
  <si>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Договор о подключении к системе теплоснабжения</t>
  </si>
  <si>
    <t>https://portal.eias.ru/Portal/DownloadPage.aspx?type=12&amp;guid=8bddb039-5752-4a5d-bf7b-fda4ff8f6821</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</si>
  <si>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</si>
  <si>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</si>
  <si>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</si>
  <si>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</si>
  <si>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</si>
  <si>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</si>
  <si>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</si>
  <si>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</si>
  <si>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</si>
  <si>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</si>
  <si>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</si>
  <si>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</si>
  <si>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В шаблоне указаны скорректированные тарифы ГУП «ТЭК СПб» в сфере теплоснабжения на 2020 год.</t>
  </si>
  <si>
    <t>26.12.2019 15:16:59</t>
  </si>
  <si>
    <t>c 10:00 до 12:00</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</si>
  <si>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адресу: СПб, ул. Комсосола, 19</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</si>
  <si>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адресу: СПб, ул. Комсосола, 19: c 10:00 до 12:00</t>
  </si>
  <si>
    <t>c 14:00 до 17:00</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</si>
  <si>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по адресу: СПб, ул. Комсомола, 19</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</si>
  <si>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по адресу: СПб, ул. Комсомола, 19: c 14:00 до 17:00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</si>
</sst>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38">
    <xf numFmtId="49" fontId="0" fillId="0" borderId="0" applyBorder="0">
      <alignment vertical="top"/>
    </xf>
    <xf numFmtId="0" fontId="8" fillId="0" borderId="0"/>
    <xf numFmtId="170"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8" fontId="9" fillId="0" borderId="0" applyFont="0" applyFill="0" applyBorder="0" applyAlignment="0" applyProtection="0"/>
    <xf numFmtId="172" fontId="11" fillId="2" borderId="0">
      <protection locked="0"/>
    </xf>
    <xf numFmtId="0" fontId="20" fillId="0" borderId="0" applyFill="0" applyBorder="0" applyProtection="0">
      <alignment vertical="center"/>
    </xf>
    <xf numFmtId="169" fontId="11" fillId="2" borderId="0">
      <protection locked="0"/>
    </xf>
    <xf numFmtId="173"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167" fontId="42" fillId="0" borderId="0" applyFont="0" applyFill="0" applyBorder="0" applyAlignment="0" applyProtection="0"/>
    <xf numFmtId="165" fontId="42"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48">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71" fontId="11" fillId="0" borderId="5" xfId="54" applyNumberFormat="1" applyFont="1" applyFill="1" applyBorder="1" applyAlignment="1" applyProtection="1">
      <alignment horizontal="center" vertical="center" wrapText="1"/>
    </xf>
    <xf numFmtId="171"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49" fontId="11" fillId="9" borderId="5" xfId="0" applyNumberFormat="1" applyFont="1" applyFill="1" applyBorder="1" applyAlignment="1" applyProtection="1">
      <alignment horizontal="left" vertical="center" wrapText="1" inden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9"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9" fontId="11" fillId="0" borderId="5" xfId="30" applyNumberFormat="1" applyFont="1" applyFill="1" applyBorder="1" applyAlignment="1" applyProtection="1">
      <alignment horizontal="right" vertical="center" wrapText="1"/>
    </xf>
    <xf numFmtId="169"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1"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49" fontId="11" fillId="11" borderId="5" xfId="5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1" fillId="8" borderId="5" xfId="53" applyNumberFormat="1" applyFont="1" applyFill="1" applyBorder="1" applyAlignment="1" applyProtection="1">
      <alignment horizontal="left" vertical="center" wrapText="1"/>
    </xf>
    <xf numFmtId="0" fontId="38" fillId="7" borderId="0" xfId="54"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5" xfId="3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1" fillId="0" borderId="5" xfId="53" applyNumberFormat="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14" fontId="54" fillId="0" borderId="5" xfId="53" applyNumberFormat="1" applyFont="1" applyFill="1" applyBorder="1" applyAlignment="1" applyProtection="1">
      <alignment horizontal="center" vertical="center" wrapText="1"/>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1" fillId="8" borderId="5" xfId="52" applyNumberFormat="1" applyFont="1" applyFill="1" applyBorder="1" applyAlignment="1" applyProtection="1">
      <alignment horizontal="left" vertical="center" wrapText="1" indent="1"/>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NumberFormat="1" applyFont="1" applyFill="1" applyBorder="1" applyAlignment="1" applyProtection="1">
      <alignment horizontal="left" vertical="center" wrapText="1" indent="2"/>
      <protection locked="0"/>
    </xf>
    <xf numFmtId="49" fontId="0" fillId="9" borderId="5" xfId="30" applyNumberFormat="1" applyFont="1" applyFill="1" applyBorder="1" applyAlignment="1" applyProtection="1">
      <alignment horizontal="left" vertical="center" wrapText="1" indent="2"/>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5" fillId="9" borderId="13" xfId="30"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0" fontId="75" fillId="9" borderId="5" xfId="30"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2"/>
    </xf>
    <xf numFmtId="49" fontId="11" fillId="11" borderId="5" xfId="53" applyNumberFormat="1" applyFont="1" applyFill="1" applyBorder="1" applyAlignment="1" applyProtection="1">
      <alignment horizontal="left" vertical="center" wrapText="1"/>
    </xf>
    <xf numFmtId="0" fontId="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9" borderId="5" xfId="30" applyNumberFormat="1" applyFont="1" applyFill="1" applyBorder="1" applyAlignment="1" applyProtection="1">
      <alignment horizontal="left" vertical="center" wrapText="1" indent="1"/>
      <protection locked="0"/>
    </xf>
    <xf numFmtId="49" fontId="75" fillId="9" borderId="5" xfId="30" applyNumberFormat="1" applyFont="1" applyFill="1" applyBorder="1" applyAlignment="1" applyProtection="1">
      <alignment horizontal="left" vertical="center" wrapText="1"/>
      <protection locked="0"/>
    </xf>
    <xf numFmtId="49" fontId="11" fillId="9" borderId="5" xfId="49" applyNumberFormat="1" applyFon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23" fillId="0" borderId="0" xfId="22" applyFont="1" applyFill="1" applyBorder="1" applyAlignment="1" applyProtection="1">
      <alignment horizontal="left" vertical="top" wrapText="1"/>
    </xf>
    <xf numFmtId="49" fontId="75" fillId="0" borderId="0" xfId="30" applyNumberFormat="1" applyFont="1" applyBorder="1" applyProtection="1">
      <alignment vertical="top"/>
    </xf>
    <xf numFmtId="49" fontId="0" fillId="0" borderId="0" xfId="0" applyBorder="1">
      <alignment vertical="top"/>
    </xf>
    <xf numFmtId="0" fontId="19" fillId="7" borderId="0" xfId="43" applyNumberFormat="1" applyFont="1" applyFill="1" applyBorder="1" applyAlignment="1">
      <alignment horizontal="justify" vertical="top" wrapText="1"/>
    </xf>
    <xf numFmtId="49" fontId="75" fillId="0" borderId="0" xfId="30" applyNumberFormat="1" applyBorder="1" applyAlignment="1" applyProtection="1">
      <alignment vertical="center"/>
    </xf>
    <xf numFmtId="0" fontId="23" fillId="0" borderId="0" xfId="22" applyFont="1" applyFill="1" applyBorder="1" applyAlignment="1" applyProtection="1">
      <alignment horizontal="right" vertical="top" wrapText="1" indent="1"/>
    </xf>
    <xf numFmtId="0" fontId="23" fillId="0" borderId="0" xfId="22" applyFont="1" applyFill="1" applyBorder="1" applyAlignment="1" applyProtection="1">
      <alignment horizontal="right" vertical="top" wrapText="1"/>
    </xf>
    <xf numFmtId="49" fontId="19" fillId="7" borderId="0" xfId="43" applyFont="1" applyFill="1" applyBorder="1" applyAlignment="1">
      <alignment horizontal="left" wrapText="1"/>
    </xf>
    <xf numFmtId="49" fontId="19"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71" fontId="11" fillId="0" borderId="13" xfId="54" applyNumberFormat="1" applyFont="1" applyFill="1" applyBorder="1" applyAlignment="1" applyProtection="1">
      <alignment horizontal="center" vertical="center" wrapText="1"/>
    </xf>
    <xf numFmtId="171" fontId="11" fillId="0" borderId="14" xfId="54" applyNumberFormat="1" applyFont="1" applyFill="1" applyBorder="1" applyAlignment="1" applyProtection="1">
      <alignment horizontal="center" vertical="center" wrapText="1"/>
    </xf>
    <xf numFmtId="171"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108" fillId="0" borderId="0" xfId="0" applyNumberFormat="1" applyFont="1" applyFill="1" applyBorder="1" applyAlignment="1">
      <alignment horizontal="right" vertical="center"/>
    </xf>
    <xf numFmtId="0" fontId="108" fillId="0" borderId="0" xfId="0" applyNumberFormat="1" applyFont="1" applyFill="1" applyBorder="1" applyAlignment="1" applyProtection="1">
      <alignment horizontal="center"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49" fontId="34"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1" fillId="8"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8"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34" fillId="7" borderId="15" xfId="33" applyNumberFormat="1"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0" borderId="23" xfId="53" applyNumberFormat="1"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0" borderId="16"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28"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2" fillId="0" borderId="5" xfId="54" applyFont="1" applyFill="1" applyBorder="1" applyAlignment="1" applyProtection="1">
      <alignment horizontal="left" vertical="center" wrapTex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11" fillId="0" borderId="13" xfId="54" applyNumberFormat="1" applyFont="1" applyFill="1" applyBorder="1" applyAlignment="1" applyProtection="1">
      <alignment horizontal="left"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0" fontId="13" fillId="10" borderId="5" xfId="0" applyNumberFormat="1" applyFont="1" applyFill="1" applyBorder="1" applyAlignment="1" applyProtection="1">
      <alignment horizontal="center" vertical="center" wrapText="1"/>
    </xf>
  </cellXfs>
  <cellStyles count="138">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32"/>
    <cellStyle name="Обычный 12 4" xfId="127"/>
    <cellStyle name="Обычный 14" xfId="37"/>
    <cellStyle name="Обычный 14 10" xfId="124"/>
    <cellStyle name="Обычный 14 2" xfId="111"/>
    <cellStyle name="Обычный 14 2 2" xfId="116"/>
    <cellStyle name="Обычный 14 2 2 2" xfId="133"/>
    <cellStyle name="Обычный 14 2 3" xfId="128"/>
    <cellStyle name="Обычный 14 3" xfId="112"/>
    <cellStyle name="Обычный 14 3 2" xfId="117"/>
    <cellStyle name="Обычный 14 3 2 2" xfId="134"/>
    <cellStyle name="Обычный 14 3 3" xfId="129"/>
    <cellStyle name="Обычный 14 4" xfId="113"/>
    <cellStyle name="Обычный 14 4 2" xfId="118"/>
    <cellStyle name="Обычный 14 4 2 2" xfId="135"/>
    <cellStyle name="Обычный 14 4 3" xfId="130"/>
    <cellStyle name="Обычный 14 5" xfId="96"/>
    <cellStyle name="Обычный 14 5 2" xfId="125"/>
    <cellStyle name="Обычный 14 6" xfId="102"/>
    <cellStyle name="Обычный 14 6 2" xfId="126"/>
    <cellStyle name="Обычный 14 7" xfId="114"/>
    <cellStyle name="Обычный 14 7 2" xfId="131"/>
    <cellStyle name="Обычный 14 8" xfId="122"/>
    <cellStyle name="Обычный 14 8 2" xfId="136"/>
    <cellStyle name="Обычный 14 9" xfId="123"/>
    <cellStyle name="Обычный 14 9 2"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134850" y="4171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963400" y="3476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23</xdr:row>
      <xdr:rowOff>0</xdr:rowOff>
    </xdr:from>
    <xdr:to>
      <xdr:col>38</xdr:col>
      <xdr:colOff>228600</xdr:colOff>
      <xdr:row>23</xdr:row>
      <xdr:rowOff>190500</xdr:rowOff>
    </xdr:to>
    <xdr:grpSp>
      <xdr:nvGrpSpPr>
        <xdr:cNvPr id="4" name="shCalendar" hidden="1"/>
        <xdr:cNvGrpSpPr>
          <a:grpSpLocks/>
        </xdr:cNvGrpSpPr>
      </xdr:nvGrpSpPr>
      <xdr:grpSpPr bwMode="auto">
        <a:xfrm>
          <a:off x="15125700" y="3838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087600" y="38385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087600" y="38385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75335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22" t="s">
        <v>490</v>
      </c>
      <c r="G2" s="1223"/>
      <c r="H2" s="1224"/>
      <c r="I2" s="434"/>
    </row>
    <row r="3" spans="1:20" ht="3" customHeight="1"/>
    <row r="4" spans="1:20" s="190" customFormat="1" ht="11.25">
      <c r="A4" s="214"/>
      <c r="B4" s="214"/>
      <c r="C4" s="214"/>
      <c r="D4" s="214"/>
      <c r="F4" s="1183" t="s">
        <v>453</v>
      </c>
      <c r="G4" s="1183"/>
      <c r="H4" s="1183"/>
      <c r="I4" s="1225"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5"/>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19.12.2019</v>
      </c>
      <c r="I7" s="196" t="s">
        <v>492</v>
      </c>
      <c r="J7" s="332"/>
      <c r="K7" s="214"/>
      <c r="L7" s="214"/>
      <c r="M7" s="214"/>
      <c r="N7" s="214"/>
      <c r="O7" s="214"/>
      <c r="P7" s="214"/>
      <c r="Q7" s="214"/>
      <c r="R7" s="214"/>
      <c r="S7" s="214"/>
      <c r="T7" s="214"/>
    </row>
    <row r="8" spans="1:20" s="190" customFormat="1" ht="45">
      <c r="A8" s="1226">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26"/>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26"/>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6"/>
      <c r="B11" s="1226">
        <v>1</v>
      </c>
      <c r="C11" s="342"/>
      <c r="D11" s="342"/>
      <c r="F11" s="333" t="str">
        <f>"4."&amp;mergeValue(A11) &amp;"."&amp;mergeValue(B11)</f>
        <v>4.1.1</v>
      </c>
      <c r="G11" s="323" t="s">
        <v>591</v>
      </c>
      <c r="H11" s="316" t="str">
        <f>IF(region_name="","",region_name)</f>
        <v>Ленинградская область</v>
      </c>
      <c r="I11" s="196" t="s">
        <v>498</v>
      </c>
      <c r="J11" s="332"/>
      <c r="K11" s="214"/>
      <c r="L11" s="214"/>
      <c r="M11" s="214"/>
      <c r="N11" s="214"/>
      <c r="O11" s="214"/>
      <c r="P11" s="214"/>
      <c r="Q11" s="214"/>
      <c r="R11" s="214"/>
      <c r="S11" s="214"/>
      <c r="T11" s="214"/>
    </row>
    <row r="12" spans="1:20" s="190" customFormat="1" ht="22.5">
      <c r="A12" s="1226"/>
      <c r="B12" s="1226"/>
      <c r="C12" s="1226">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6"/>
      <c r="B13" s="1226"/>
      <c r="C13" s="1226"/>
      <c r="D13" s="342">
        <v>1</v>
      </c>
      <c r="F13" s="333" t="str">
        <f>"4."&amp;mergeValue(A13) &amp;"."&amp;mergeValue(B13)&amp;"."&amp;mergeValue(C13)&amp;"."&amp;mergeValue(D13)</f>
        <v>4.1.1.1.1</v>
      </c>
      <c r="G13" s="418" t="s">
        <v>497</v>
      </c>
      <c r="H13" s="316"/>
      <c r="I13" s="1227" t="s">
        <v>590</v>
      </c>
      <c r="J13" s="332"/>
      <c r="K13" s="214"/>
      <c r="L13" s="214"/>
      <c r="M13" s="214"/>
      <c r="N13" s="214"/>
      <c r="O13" s="214"/>
      <c r="P13" s="214"/>
      <c r="Q13" s="214"/>
      <c r="R13" s="214"/>
      <c r="S13" s="214"/>
      <c r="T13" s="214"/>
    </row>
    <row r="14" spans="1:20" s="190" customFormat="1" ht="18.75">
      <c r="A14" s="1226"/>
      <c r="B14" s="1226"/>
      <c r="C14" s="1226"/>
      <c r="D14" s="342"/>
      <c r="F14" s="336"/>
      <c r="G14" s="150" t="s">
        <v>4</v>
      </c>
      <c r="H14" s="341"/>
      <c r="I14" s="1227"/>
      <c r="J14" s="332"/>
      <c r="K14" s="214"/>
      <c r="L14" s="214"/>
      <c r="M14" s="214"/>
      <c r="N14" s="214"/>
      <c r="O14" s="214"/>
      <c r="P14" s="214"/>
      <c r="Q14" s="214"/>
      <c r="R14" s="214"/>
      <c r="S14" s="214"/>
      <c r="T14" s="214"/>
    </row>
    <row r="15" spans="1:20" s="190" customFormat="1" ht="18.75">
      <c r="A15" s="1226"/>
      <c r="B15" s="1226"/>
      <c r="C15" s="342"/>
      <c r="D15" s="342"/>
      <c r="F15" s="419"/>
      <c r="G15" s="195" t="s">
        <v>402</v>
      </c>
      <c r="H15" s="420"/>
      <c r="I15" s="421"/>
      <c r="J15" s="332"/>
      <c r="K15" s="214"/>
      <c r="L15" s="214"/>
      <c r="M15" s="214"/>
      <c r="N15" s="214"/>
      <c r="O15" s="214"/>
      <c r="P15" s="214"/>
      <c r="Q15" s="214"/>
      <c r="R15" s="214"/>
      <c r="S15" s="214"/>
      <c r="T15" s="214"/>
    </row>
    <row r="16" spans="1:20" s="190" customFormat="1" ht="18.75">
      <c r="A16" s="1226"/>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21" t="s">
        <v>592</v>
      </c>
      <c r="H19" s="1221"/>
      <c r="I19" s="226"/>
      <c r="J19" s="326"/>
      <c r="K19" s="326"/>
      <c r="L19" s="326"/>
      <c r="M19" s="326"/>
      <c r="N19" s="326"/>
      <c r="O19" s="326"/>
      <c r="P19" s="326"/>
      <c r="Q19" s="326"/>
      <c r="R19" s="326"/>
      <c r="S19" s="326"/>
      <c r="T19" s="326"/>
    </row>
  </sheetData>
  <sheetProtection algorithmName="SHA-512" hashValue="l0QRGksr/XGGWeukFShFh2+exDrCF9jUnoUtx48rx8epJ24F3+tqnvEH5EPsG9UEI9IM1QK73nmu8/xz87zlow==" saltValue="MlRxhRygqECyHwk/OdbRz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9" width="10.5703125" style="584"/>
    <col min="30" max="249" width="10.5703125" style="522"/>
    <col min="250" max="257" width="0" style="522" hidden="1" customWidth="1"/>
    <col min="258" max="258" width="3.7109375" style="522" customWidth="1"/>
    <col min="259" max="259" width="3.85546875" style="522" customWidth="1"/>
    <col min="260" max="260" width="3.7109375" style="522" customWidth="1"/>
    <col min="261" max="261" width="12.7109375" style="522" customWidth="1"/>
    <col min="262" max="262" width="52.7109375" style="522" customWidth="1"/>
    <col min="263" max="266" width="0" style="522" hidden="1" customWidth="1"/>
    <col min="267" max="267" width="12.28515625" style="522" customWidth="1"/>
    <col min="268" max="268" width="6.42578125" style="522" customWidth="1"/>
    <col min="269" max="269" width="12.28515625" style="522" customWidth="1"/>
    <col min="270" max="270" width="0" style="522" hidden="1" customWidth="1"/>
    <col min="271" max="271" width="3.7109375" style="522" customWidth="1"/>
    <col min="272" max="272" width="11.140625" style="522" bestFit="1" customWidth="1"/>
    <col min="273" max="274" width="10.5703125" style="522"/>
    <col min="275" max="275" width="11.140625" style="522" customWidth="1"/>
    <col min="276" max="505" width="10.5703125" style="522"/>
    <col min="506" max="513" width="0" style="522" hidden="1" customWidth="1"/>
    <col min="514" max="514" width="3.7109375" style="522" customWidth="1"/>
    <col min="515" max="515" width="3.85546875" style="522" customWidth="1"/>
    <col min="516" max="516" width="3.7109375" style="522" customWidth="1"/>
    <col min="517" max="517" width="12.7109375" style="522" customWidth="1"/>
    <col min="518" max="518" width="52.7109375" style="522" customWidth="1"/>
    <col min="519" max="522" width="0" style="522" hidden="1" customWidth="1"/>
    <col min="523" max="523" width="12.28515625" style="522" customWidth="1"/>
    <col min="524" max="524" width="6.42578125" style="522" customWidth="1"/>
    <col min="525" max="525" width="12.28515625" style="522" customWidth="1"/>
    <col min="526" max="526" width="0" style="522" hidden="1" customWidth="1"/>
    <col min="527" max="527" width="3.7109375" style="522" customWidth="1"/>
    <col min="528" max="528" width="11.140625" style="522" bestFit="1" customWidth="1"/>
    <col min="529" max="530" width="10.5703125" style="522"/>
    <col min="531" max="531" width="11.140625" style="522" customWidth="1"/>
    <col min="532" max="761" width="10.5703125" style="522"/>
    <col min="762" max="769" width="0" style="522" hidden="1" customWidth="1"/>
    <col min="770" max="770" width="3.7109375" style="522" customWidth="1"/>
    <col min="771" max="771" width="3.85546875" style="522" customWidth="1"/>
    <col min="772" max="772" width="3.7109375" style="522" customWidth="1"/>
    <col min="773" max="773" width="12.7109375" style="522" customWidth="1"/>
    <col min="774" max="774" width="52.7109375" style="522" customWidth="1"/>
    <col min="775" max="778" width="0" style="522" hidden="1" customWidth="1"/>
    <col min="779" max="779" width="12.28515625" style="522" customWidth="1"/>
    <col min="780" max="780" width="6.42578125" style="522" customWidth="1"/>
    <col min="781" max="781" width="12.28515625" style="522" customWidth="1"/>
    <col min="782" max="782" width="0" style="522" hidden="1" customWidth="1"/>
    <col min="783" max="783" width="3.7109375" style="522" customWidth="1"/>
    <col min="784" max="784" width="11.140625" style="522" bestFit="1" customWidth="1"/>
    <col min="785" max="786" width="10.5703125" style="522"/>
    <col min="787" max="787" width="11.140625" style="522" customWidth="1"/>
    <col min="788" max="1017" width="10.5703125" style="522"/>
    <col min="1018" max="1025" width="0" style="522" hidden="1" customWidth="1"/>
    <col min="1026" max="1026" width="3.7109375" style="522" customWidth="1"/>
    <col min="1027" max="1027" width="3.85546875" style="522" customWidth="1"/>
    <col min="1028" max="1028" width="3.7109375" style="522" customWidth="1"/>
    <col min="1029" max="1029" width="12.7109375" style="522" customWidth="1"/>
    <col min="1030" max="1030" width="52.7109375" style="522" customWidth="1"/>
    <col min="1031" max="1034" width="0" style="522" hidden="1" customWidth="1"/>
    <col min="1035" max="1035" width="12.28515625" style="522" customWidth="1"/>
    <col min="1036" max="1036" width="6.42578125" style="522" customWidth="1"/>
    <col min="1037" max="1037" width="12.28515625" style="522" customWidth="1"/>
    <col min="1038" max="1038" width="0" style="522" hidden="1" customWidth="1"/>
    <col min="1039" max="1039" width="3.7109375" style="522" customWidth="1"/>
    <col min="1040" max="1040" width="11.140625" style="522" bestFit="1" customWidth="1"/>
    <col min="1041" max="1042" width="10.5703125" style="522"/>
    <col min="1043" max="1043" width="11.140625" style="522" customWidth="1"/>
    <col min="1044" max="1273" width="10.5703125" style="522"/>
    <col min="1274" max="1281" width="0" style="522" hidden="1" customWidth="1"/>
    <col min="1282" max="1282" width="3.7109375" style="522" customWidth="1"/>
    <col min="1283" max="1283" width="3.85546875" style="522" customWidth="1"/>
    <col min="1284" max="1284" width="3.7109375" style="522" customWidth="1"/>
    <col min="1285" max="1285" width="12.7109375" style="522" customWidth="1"/>
    <col min="1286" max="1286" width="52.7109375" style="522" customWidth="1"/>
    <col min="1287" max="1290" width="0" style="522" hidden="1" customWidth="1"/>
    <col min="1291" max="1291" width="12.28515625" style="522" customWidth="1"/>
    <col min="1292" max="1292" width="6.42578125" style="522" customWidth="1"/>
    <col min="1293" max="1293" width="12.28515625" style="522" customWidth="1"/>
    <col min="1294" max="1294" width="0" style="522" hidden="1" customWidth="1"/>
    <col min="1295" max="1295" width="3.7109375" style="522" customWidth="1"/>
    <col min="1296" max="1296" width="11.140625" style="522" bestFit="1" customWidth="1"/>
    <col min="1297" max="1298" width="10.5703125" style="522"/>
    <col min="1299" max="1299" width="11.140625" style="522" customWidth="1"/>
    <col min="1300" max="1529" width="10.5703125" style="522"/>
    <col min="1530" max="1537" width="0" style="522" hidden="1" customWidth="1"/>
    <col min="1538" max="1538" width="3.7109375" style="522" customWidth="1"/>
    <col min="1539" max="1539" width="3.85546875" style="522" customWidth="1"/>
    <col min="1540" max="1540" width="3.7109375" style="522" customWidth="1"/>
    <col min="1541" max="1541" width="12.7109375" style="522" customWidth="1"/>
    <col min="1542" max="1542" width="52.7109375" style="522" customWidth="1"/>
    <col min="1543" max="1546" width="0" style="522" hidden="1" customWidth="1"/>
    <col min="1547" max="1547" width="12.28515625" style="522" customWidth="1"/>
    <col min="1548" max="1548" width="6.42578125" style="522" customWidth="1"/>
    <col min="1549" max="1549" width="12.28515625" style="522" customWidth="1"/>
    <col min="1550" max="1550" width="0" style="522" hidden="1" customWidth="1"/>
    <col min="1551" max="1551" width="3.7109375" style="522" customWidth="1"/>
    <col min="1552" max="1552" width="11.140625" style="522" bestFit="1" customWidth="1"/>
    <col min="1553" max="1554" width="10.5703125" style="522"/>
    <col min="1555" max="1555" width="11.140625" style="522" customWidth="1"/>
    <col min="1556" max="1785" width="10.5703125" style="522"/>
    <col min="1786" max="1793" width="0" style="522" hidden="1" customWidth="1"/>
    <col min="1794" max="1794" width="3.7109375" style="522" customWidth="1"/>
    <col min="1795" max="1795" width="3.85546875" style="522" customWidth="1"/>
    <col min="1796" max="1796" width="3.7109375" style="522" customWidth="1"/>
    <col min="1797" max="1797" width="12.7109375" style="522" customWidth="1"/>
    <col min="1798" max="1798" width="52.7109375" style="522" customWidth="1"/>
    <col min="1799" max="1802" width="0" style="522" hidden="1" customWidth="1"/>
    <col min="1803" max="1803" width="12.28515625" style="522" customWidth="1"/>
    <col min="1804" max="1804" width="6.42578125" style="522" customWidth="1"/>
    <col min="1805" max="1805" width="12.28515625" style="522" customWidth="1"/>
    <col min="1806" max="1806" width="0" style="522" hidden="1" customWidth="1"/>
    <col min="1807" max="1807" width="3.7109375" style="522" customWidth="1"/>
    <col min="1808" max="1808" width="11.140625" style="522" bestFit="1" customWidth="1"/>
    <col min="1809" max="1810" width="10.5703125" style="522"/>
    <col min="1811" max="1811" width="11.140625" style="522" customWidth="1"/>
    <col min="1812" max="2041" width="10.5703125" style="522"/>
    <col min="2042" max="2049" width="0" style="522" hidden="1" customWidth="1"/>
    <col min="2050" max="2050" width="3.7109375" style="522" customWidth="1"/>
    <col min="2051" max="2051" width="3.85546875" style="522" customWidth="1"/>
    <col min="2052" max="2052" width="3.7109375" style="522" customWidth="1"/>
    <col min="2053" max="2053" width="12.7109375" style="522" customWidth="1"/>
    <col min="2054" max="2054" width="52.7109375" style="522" customWidth="1"/>
    <col min="2055" max="2058" width="0" style="522" hidden="1" customWidth="1"/>
    <col min="2059" max="2059" width="12.28515625" style="522" customWidth="1"/>
    <col min="2060" max="2060" width="6.42578125" style="522" customWidth="1"/>
    <col min="2061" max="2061" width="12.28515625" style="522" customWidth="1"/>
    <col min="2062" max="2062" width="0" style="522" hidden="1" customWidth="1"/>
    <col min="2063" max="2063" width="3.7109375" style="522" customWidth="1"/>
    <col min="2064" max="2064" width="11.140625" style="522" bestFit="1" customWidth="1"/>
    <col min="2065" max="2066" width="10.5703125" style="522"/>
    <col min="2067" max="2067" width="11.140625" style="522" customWidth="1"/>
    <col min="2068" max="2297" width="10.5703125" style="522"/>
    <col min="2298" max="2305" width="0" style="522" hidden="1" customWidth="1"/>
    <col min="2306" max="2306" width="3.7109375" style="522" customWidth="1"/>
    <col min="2307" max="2307" width="3.85546875" style="522" customWidth="1"/>
    <col min="2308" max="2308" width="3.7109375" style="522" customWidth="1"/>
    <col min="2309" max="2309" width="12.7109375" style="522" customWidth="1"/>
    <col min="2310" max="2310" width="52.7109375" style="522" customWidth="1"/>
    <col min="2311" max="2314" width="0" style="522" hidden="1" customWidth="1"/>
    <col min="2315" max="2315" width="12.28515625" style="522" customWidth="1"/>
    <col min="2316" max="2316" width="6.42578125" style="522" customWidth="1"/>
    <col min="2317" max="2317" width="12.28515625" style="522" customWidth="1"/>
    <col min="2318" max="2318" width="0" style="522" hidden="1" customWidth="1"/>
    <col min="2319" max="2319" width="3.7109375" style="522" customWidth="1"/>
    <col min="2320" max="2320" width="11.140625" style="522" bestFit="1" customWidth="1"/>
    <col min="2321" max="2322" width="10.5703125" style="522"/>
    <col min="2323" max="2323" width="11.140625" style="522" customWidth="1"/>
    <col min="2324" max="2553" width="10.5703125" style="522"/>
    <col min="2554" max="2561" width="0" style="522" hidden="1" customWidth="1"/>
    <col min="2562" max="2562" width="3.7109375" style="522" customWidth="1"/>
    <col min="2563" max="2563" width="3.85546875" style="522" customWidth="1"/>
    <col min="2564" max="2564" width="3.7109375" style="522" customWidth="1"/>
    <col min="2565" max="2565" width="12.7109375" style="522" customWidth="1"/>
    <col min="2566" max="2566" width="52.7109375" style="522" customWidth="1"/>
    <col min="2567" max="2570" width="0" style="522" hidden="1" customWidth="1"/>
    <col min="2571" max="2571" width="12.28515625" style="522" customWidth="1"/>
    <col min="2572" max="2572" width="6.42578125" style="522" customWidth="1"/>
    <col min="2573" max="2573" width="12.28515625" style="522" customWidth="1"/>
    <col min="2574" max="2574" width="0" style="522" hidden="1" customWidth="1"/>
    <col min="2575" max="2575" width="3.7109375" style="522" customWidth="1"/>
    <col min="2576" max="2576" width="11.140625" style="522" bestFit="1" customWidth="1"/>
    <col min="2577" max="2578" width="10.5703125" style="522"/>
    <col min="2579" max="2579" width="11.140625" style="522" customWidth="1"/>
    <col min="2580" max="2809" width="10.5703125" style="522"/>
    <col min="2810" max="2817" width="0" style="522" hidden="1" customWidth="1"/>
    <col min="2818" max="2818" width="3.7109375" style="522" customWidth="1"/>
    <col min="2819" max="2819" width="3.85546875" style="522" customWidth="1"/>
    <col min="2820" max="2820" width="3.7109375" style="522" customWidth="1"/>
    <col min="2821" max="2821" width="12.7109375" style="522" customWidth="1"/>
    <col min="2822" max="2822" width="52.7109375" style="522" customWidth="1"/>
    <col min="2823" max="2826" width="0" style="522" hidden="1" customWidth="1"/>
    <col min="2827" max="2827" width="12.28515625" style="522" customWidth="1"/>
    <col min="2828" max="2828" width="6.42578125" style="522" customWidth="1"/>
    <col min="2829" max="2829" width="12.28515625" style="522" customWidth="1"/>
    <col min="2830" max="2830" width="0" style="522" hidden="1" customWidth="1"/>
    <col min="2831" max="2831" width="3.7109375" style="522" customWidth="1"/>
    <col min="2832" max="2832" width="11.140625" style="522" bestFit="1" customWidth="1"/>
    <col min="2833" max="2834" width="10.5703125" style="522"/>
    <col min="2835" max="2835" width="11.140625" style="522" customWidth="1"/>
    <col min="2836" max="3065" width="10.5703125" style="522"/>
    <col min="3066" max="3073" width="0" style="522" hidden="1" customWidth="1"/>
    <col min="3074" max="3074" width="3.7109375" style="522" customWidth="1"/>
    <col min="3075" max="3075" width="3.85546875" style="522" customWidth="1"/>
    <col min="3076" max="3076" width="3.7109375" style="522" customWidth="1"/>
    <col min="3077" max="3077" width="12.7109375" style="522" customWidth="1"/>
    <col min="3078" max="3078" width="52.7109375" style="522" customWidth="1"/>
    <col min="3079" max="3082" width="0" style="522" hidden="1" customWidth="1"/>
    <col min="3083" max="3083" width="12.28515625" style="522" customWidth="1"/>
    <col min="3084" max="3084" width="6.42578125" style="522" customWidth="1"/>
    <col min="3085" max="3085" width="12.28515625" style="522" customWidth="1"/>
    <col min="3086" max="3086" width="0" style="522" hidden="1" customWidth="1"/>
    <col min="3087" max="3087" width="3.7109375" style="522" customWidth="1"/>
    <col min="3088" max="3088" width="11.140625" style="522" bestFit="1" customWidth="1"/>
    <col min="3089" max="3090" width="10.5703125" style="522"/>
    <col min="3091" max="3091" width="11.140625" style="522" customWidth="1"/>
    <col min="3092" max="3321" width="10.5703125" style="522"/>
    <col min="3322" max="3329" width="0" style="522" hidden="1" customWidth="1"/>
    <col min="3330" max="3330" width="3.7109375" style="522" customWidth="1"/>
    <col min="3331" max="3331" width="3.85546875" style="522" customWidth="1"/>
    <col min="3332" max="3332" width="3.7109375" style="522" customWidth="1"/>
    <col min="3333" max="3333" width="12.7109375" style="522" customWidth="1"/>
    <col min="3334" max="3334" width="52.7109375" style="522" customWidth="1"/>
    <col min="3335" max="3338" width="0" style="522" hidden="1" customWidth="1"/>
    <col min="3339" max="3339" width="12.28515625" style="522" customWidth="1"/>
    <col min="3340" max="3340" width="6.42578125" style="522" customWidth="1"/>
    <col min="3341" max="3341" width="12.28515625" style="522" customWidth="1"/>
    <col min="3342" max="3342" width="0" style="522" hidden="1" customWidth="1"/>
    <col min="3343" max="3343" width="3.7109375" style="522" customWidth="1"/>
    <col min="3344" max="3344" width="11.140625" style="522" bestFit="1" customWidth="1"/>
    <col min="3345" max="3346" width="10.5703125" style="522"/>
    <col min="3347" max="3347" width="11.140625" style="522" customWidth="1"/>
    <col min="3348" max="3577" width="10.5703125" style="522"/>
    <col min="3578" max="3585" width="0" style="522" hidden="1" customWidth="1"/>
    <col min="3586" max="3586" width="3.7109375" style="522" customWidth="1"/>
    <col min="3587" max="3587" width="3.85546875" style="522" customWidth="1"/>
    <col min="3588" max="3588" width="3.7109375" style="522" customWidth="1"/>
    <col min="3589" max="3589" width="12.7109375" style="522" customWidth="1"/>
    <col min="3590" max="3590" width="52.7109375" style="522" customWidth="1"/>
    <col min="3591" max="3594" width="0" style="522" hidden="1" customWidth="1"/>
    <col min="3595" max="3595" width="12.28515625" style="522" customWidth="1"/>
    <col min="3596" max="3596" width="6.42578125" style="522" customWidth="1"/>
    <col min="3597" max="3597" width="12.28515625" style="522" customWidth="1"/>
    <col min="3598" max="3598" width="0" style="522" hidden="1" customWidth="1"/>
    <col min="3599" max="3599" width="3.7109375" style="522" customWidth="1"/>
    <col min="3600" max="3600" width="11.140625" style="522" bestFit="1" customWidth="1"/>
    <col min="3601" max="3602" width="10.5703125" style="522"/>
    <col min="3603" max="3603" width="11.140625" style="522" customWidth="1"/>
    <col min="3604" max="3833" width="10.5703125" style="522"/>
    <col min="3834" max="3841" width="0" style="522" hidden="1" customWidth="1"/>
    <col min="3842" max="3842" width="3.7109375" style="522" customWidth="1"/>
    <col min="3843" max="3843" width="3.85546875" style="522" customWidth="1"/>
    <col min="3844" max="3844" width="3.7109375" style="522" customWidth="1"/>
    <col min="3845" max="3845" width="12.7109375" style="522" customWidth="1"/>
    <col min="3846" max="3846" width="52.7109375" style="522" customWidth="1"/>
    <col min="3847" max="3850" width="0" style="522" hidden="1" customWidth="1"/>
    <col min="3851" max="3851" width="12.28515625" style="522" customWidth="1"/>
    <col min="3852" max="3852" width="6.42578125" style="522" customWidth="1"/>
    <col min="3853" max="3853" width="12.28515625" style="522" customWidth="1"/>
    <col min="3854" max="3854" width="0" style="522" hidden="1" customWidth="1"/>
    <col min="3855" max="3855" width="3.7109375" style="522" customWidth="1"/>
    <col min="3856" max="3856" width="11.140625" style="522" bestFit="1" customWidth="1"/>
    <col min="3857" max="3858" width="10.5703125" style="522"/>
    <col min="3859" max="3859" width="11.140625" style="522" customWidth="1"/>
    <col min="3860" max="4089" width="10.5703125" style="522"/>
    <col min="4090" max="4097" width="0" style="522" hidden="1" customWidth="1"/>
    <col min="4098" max="4098" width="3.7109375" style="522" customWidth="1"/>
    <col min="4099" max="4099" width="3.85546875" style="522" customWidth="1"/>
    <col min="4100" max="4100" width="3.7109375" style="522" customWidth="1"/>
    <col min="4101" max="4101" width="12.7109375" style="522" customWidth="1"/>
    <col min="4102" max="4102" width="52.7109375" style="522" customWidth="1"/>
    <col min="4103" max="4106" width="0" style="522" hidden="1" customWidth="1"/>
    <col min="4107" max="4107" width="12.28515625" style="522" customWidth="1"/>
    <col min="4108" max="4108" width="6.42578125" style="522" customWidth="1"/>
    <col min="4109" max="4109" width="12.28515625" style="522" customWidth="1"/>
    <col min="4110" max="4110" width="0" style="522" hidden="1" customWidth="1"/>
    <col min="4111" max="4111" width="3.7109375" style="522" customWidth="1"/>
    <col min="4112" max="4112" width="11.140625" style="522" bestFit="1" customWidth="1"/>
    <col min="4113" max="4114" width="10.5703125" style="522"/>
    <col min="4115" max="4115" width="11.140625" style="522" customWidth="1"/>
    <col min="4116" max="4345" width="10.5703125" style="522"/>
    <col min="4346" max="4353" width="0" style="522" hidden="1" customWidth="1"/>
    <col min="4354" max="4354" width="3.7109375" style="522" customWidth="1"/>
    <col min="4355" max="4355" width="3.85546875" style="522" customWidth="1"/>
    <col min="4356" max="4356" width="3.7109375" style="522" customWidth="1"/>
    <col min="4357" max="4357" width="12.7109375" style="522" customWidth="1"/>
    <col min="4358" max="4358" width="52.7109375" style="522" customWidth="1"/>
    <col min="4359" max="4362" width="0" style="522" hidden="1" customWidth="1"/>
    <col min="4363" max="4363" width="12.28515625" style="522" customWidth="1"/>
    <col min="4364" max="4364" width="6.42578125" style="522" customWidth="1"/>
    <col min="4365" max="4365" width="12.28515625" style="522" customWidth="1"/>
    <col min="4366" max="4366" width="0" style="522" hidden="1" customWidth="1"/>
    <col min="4367" max="4367" width="3.7109375" style="522" customWidth="1"/>
    <col min="4368" max="4368" width="11.140625" style="522" bestFit="1" customWidth="1"/>
    <col min="4369" max="4370" width="10.5703125" style="522"/>
    <col min="4371" max="4371" width="11.140625" style="522" customWidth="1"/>
    <col min="4372" max="4601" width="10.5703125" style="522"/>
    <col min="4602" max="4609" width="0" style="522" hidden="1" customWidth="1"/>
    <col min="4610" max="4610" width="3.7109375" style="522" customWidth="1"/>
    <col min="4611" max="4611" width="3.85546875" style="522" customWidth="1"/>
    <col min="4612" max="4612" width="3.7109375" style="522" customWidth="1"/>
    <col min="4613" max="4613" width="12.7109375" style="522" customWidth="1"/>
    <col min="4614" max="4614" width="52.7109375" style="522" customWidth="1"/>
    <col min="4615" max="4618" width="0" style="522" hidden="1" customWidth="1"/>
    <col min="4619" max="4619" width="12.28515625" style="522" customWidth="1"/>
    <col min="4620" max="4620" width="6.42578125" style="522" customWidth="1"/>
    <col min="4621" max="4621" width="12.28515625" style="522" customWidth="1"/>
    <col min="4622" max="4622" width="0" style="522" hidden="1" customWidth="1"/>
    <col min="4623" max="4623" width="3.7109375" style="522" customWidth="1"/>
    <col min="4624" max="4624" width="11.140625" style="522" bestFit="1" customWidth="1"/>
    <col min="4625" max="4626" width="10.5703125" style="522"/>
    <col min="4627" max="4627" width="11.140625" style="522" customWidth="1"/>
    <col min="4628" max="4857" width="10.5703125" style="522"/>
    <col min="4858" max="4865" width="0" style="522" hidden="1" customWidth="1"/>
    <col min="4866" max="4866" width="3.7109375" style="522" customWidth="1"/>
    <col min="4867" max="4867" width="3.85546875" style="522" customWidth="1"/>
    <col min="4868" max="4868" width="3.7109375" style="522" customWidth="1"/>
    <col min="4869" max="4869" width="12.7109375" style="522" customWidth="1"/>
    <col min="4870" max="4870" width="52.7109375" style="522" customWidth="1"/>
    <col min="4871" max="4874" width="0" style="522" hidden="1" customWidth="1"/>
    <col min="4875" max="4875" width="12.28515625" style="522" customWidth="1"/>
    <col min="4876" max="4876" width="6.42578125" style="522" customWidth="1"/>
    <col min="4877" max="4877" width="12.28515625" style="522" customWidth="1"/>
    <col min="4878" max="4878" width="0" style="522" hidden="1" customWidth="1"/>
    <col min="4879" max="4879" width="3.7109375" style="522" customWidth="1"/>
    <col min="4880" max="4880" width="11.140625" style="522" bestFit="1" customWidth="1"/>
    <col min="4881" max="4882" width="10.5703125" style="522"/>
    <col min="4883" max="4883" width="11.140625" style="522" customWidth="1"/>
    <col min="4884" max="5113" width="10.5703125" style="522"/>
    <col min="5114" max="5121" width="0" style="522" hidden="1" customWidth="1"/>
    <col min="5122" max="5122" width="3.7109375" style="522" customWidth="1"/>
    <col min="5123" max="5123" width="3.85546875" style="522" customWidth="1"/>
    <col min="5124" max="5124" width="3.7109375" style="522" customWidth="1"/>
    <col min="5125" max="5125" width="12.7109375" style="522" customWidth="1"/>
    <col min="5126" max="5126" width="52.7109375" style="522" customWidth="1"/>
    <col min="5127" max="5130" width="0" style="522" hidden="1" customWidth="1"/>
    <col min="5131" max="5131" width="12.28515625" style="522" customWidth="1"/>
    <col min="5132" max="5132" width="6.42578125" style="522" customWidth="1"/>
    <col min="5133" max="5133" width="12.28515625" style="522" customWidth="1"/>
    <col min="5134" max="5134" width="0" style="522" hidden="1" customWidth="1"/>
    <col min="5135" max="5135" width="3.7109375" style="522" customWidth="1"/>
    <col min="5136" max="5136" width="11.140625" style="522" bestFit="1" customWidth="1"/>
    <col min="5137" max="5138" width="10.5703125" style="522"/>
    <col min="5139" max="5139" width="11.140625" style="522" customWidth="1"/>
    <col min="5140" max="5369" width="10.5703125" style="522"/>
    <col min="5370" max="5377" width="0" style="522" hidden="1" customWidth="1"/>
    <col min="5378" max="5378" width="3.7109375" style="522" customWidth="1"/>
    <col min="5379" max="5379" width="3.85546875" style="522" customWidth="1"/>
    <col min="5380" max="5380" width="3.7109375" style="522" customWidth="1"/>
    <col min="5381" max="5381" width="12.7109375" style="522" customWidth="1"/>
    <col min="5382" max="5382" width="52.7109375" style="522" customWidth="1"/>
    <col min="5383" max="5386" width="0" style="522" hidden="1" customWidth="1"/>
    <col min="5387" max="5387" width="12.28515625" style="522" customWidth="1"/>
    <col min="5388" max="5388" width="6.42578125" style="522" customWidth="1"/>
    <col min="5389" max="5389" width="12.28515625" style="522" customWidth="1"/>
    <col min="5390" max="5390" width="0" style="522" hidden="1" customWidth="1"/>
    <col min="5391" max="5391" width="3.7109375" style="522" customWidth="1"/>
    <col min="5392" max="5392" width="11.140625" style="522" bestFit="1" customWidth="1"/>
    <col min="5393" max="5394" width="10.5703125" style="522"/>
    <col min="5395" max="5395" width="11.140625" style="522" customWidth="1"/>
    <col min="5396" max="5625" width="10.5703125" style="522"/>
    <col min="5626" max="5633" width="0" style="522" hidden="1" customWidth="1"/>
    <col min="5634" max="5634" width="3.7109375" style="522" customWidth="1"/>
    <col min="5635" max="5635" width="3.85546875" style="522" customWidth="1"/>
    <col min="5636" max="5636" width="3.7109375" style="522" customWidth="1"/>
    <col min="5637" max="5637" width="12.7109375" style="522" customWidth="1"/>
    <col min="5638" max="5638" width="52.7109375" style="522" customWidth="1"/>
    <col min="5639" max="5642" width="0" style="522" hidden="1" customWidth="1"/>
    <col min="5643" max="5643" width="12.28515625" style="522" customWidth="1"/>
    <col min="5644" max="5644" width="6.42578125" style="522" customWidth="1"/>
    <col min="5645" max="5645" width="12.28515625" style="522" customWidth="1"/>
    <col min="5646" max="5646" width="0" style="522" hidden="1" customWidth="1"/>
    <col min="5647" max="5647" width="3.7109375" style="522" customWidth="1"/>
    <col min="5648" max="5648" width="11.140625" style="522" bestFit="1" customWidth="1"/>
    <col min="5649" max="5650" width="10.5703125" style="522"/>
    <col min="5651" max="5651" width="11.140625" style="522" customWidth="1"/>
    <col min="5652" max="5881" width="10.5703125" style="522"/>
    <col min="5882" max="5889" width="0" style="522" hidden="1" customWidth="1"/>
    <col min="5890" max="5890" width="3.7109375" style="522" customWidth="1"/>
    <col min="5891" max="5891" width="3.85546875" style="522" customWidth="1"/>
    <col min="5892" max="5892" width="3.7109375" style="522" customWidth="1"/>
    <col min="5893" max="5893" width="12.7109375" style="522" customWidth="1"/>
    <col min="5894" max="5894" width="52.7109375" style="522" customWidth="1"/>
    <col min="5895" max="5898" width="0" style="522" hidden="1" customWidth="1"/>
    <col min="5899" max="5899" width="12.28515625" style="522" customWidth="1"/>
    <col min="5900" max="5900" width="6.42578125" style="522" customWidth="1"/>
    <col min="5901" max="5901" width="12.28515625" style="522" customWidth="1"/>
    <col min="5902" max="5902" width="0" style="522" hidden="1" customWidth="1"/>
    <col min="5903" max="5903" width="3.7109375" style="522" customWidth="1"/>
    <col min="5904" max="5904" width="11.140625" style="522" bestFit="1" customWidth="1"/>
    <col min="5905" max="5906" width="10.5703125" style="522"/>
    <col min="5907" max="5907" width="11.140625" style="522" customWidth="1"/>
    <col min="5908" max="6137" width="10.5703125" style="522"/>
    <col min="6138" max="6145" width="0" style="522" hidden="1" customWidth="1"/>
    <col min="6146" max="6146" width="3.7109375" style="522" customWidth="1"/>
    <col min="6147" max="6147" width="3.85546875" style="522" customWidth="1"/>
    <col min="6148" max="6148" width="3.7109375" style="522" customWidth="1"/>
    <col min="6149" max="6149" width="12.7109375" style="522" customWidth="1"/>
    <col min="6150" max="6150" width="52.7109375" style="522" customWidth="1"/>
    <col min="6151" max="6154" width="0" style="522" hidden="1" customWidth="1"/>
    <col min="6155" max="6155" width="12.28515625" style="522" customWidth="1"/>
    <col min="6156" max="6156" width="6.42578125" style="522" customWidth="1"/>
    <col min="6157" max="6157" width="12.28515625" style="522" customWidth="1"/>
    <col min="6158" max="6158" width="0" style="522" hidden="1" customWidth="1"/>
    <col min="6159" max="6159" width="3.7109375" style="522" customWidth="1"/>
    <col min="6160" max="6160" width="11.140625" style="522" bestFit="1" customWidth="1"/>
    <col min="6161" max="6162" width="10.5703125" style="522"/>
    <col min="6163" max="6163" width="11.140625" style="522" customWidth="1"/>
    <col min="6164" max="6393" width="10.5703125" style="522"/>
    <col min="6394" max="6401" width="0" style="522" hidden="1" customWidth="1"/>
    <col min="6402" max="6402" width="3.7109375" style="522" customWidth="1"/>
    <col min="6403" max="6403" width="3.85546875" style="522" customWidth="1"/>
    <col min="6404" max="6404" width="3.7109375" style="522" customWidth="1"/>
    <col min="6405" max="6405" width="12.7109375" style="522" customWidth="1"/>
    <col min="6406" max="6406" width="52.7109375" style="522" customWidth="1"/>
    <col min="6407" max="6410" width="0" style="522" hidden="1" customWidth="1"/>
    <col min="6411" max="6411" width="12.28515625" style="522" customWidth="1"/>
    <col min="6412" max="6412" width="6.42578125" style="522" customWidth="1"/>
    <col min="6413" max="6413" width="12.28515625" style="522" customWidth="1"/>
    <col min="6414" max="6414" width="0" style="522" hidden="1" customWidth="1"/>
    <col min="6415" max="6415" width="3.7109375" style="522" customWidth="1"/>
    <col min="6416" max="6416" width="11.140625" style="522" bestFit="1" customWidth="1"/>
    <col min="6417" max="6418" width="10.5703125" style="522"/>
    <col min="6419" max="6419" width="11.140625" style="522" customWidth="1"/>
    <col min="6420" max="6649" width="10.5703125" style="522"/>
    <col min="6650" max="6657" width="0" style="522" hidden="1" customWidth="1"/>
    <col min="6658" max="6658" width="3.7109375" style="522" customWidth="1"/>
    <col min="6659" max="6659" width="3.85546875" style="522" customWidth="1"/>
    <col min="6660" max="6660" width="3.7109375" style="522" customWidth="1"/>
    <col min="6661" max="6661" width="12.7109375" style="522" customWidth="1"/>
    <col min="6662" max="6662" width="52.7109375" style="522" customWidth="1"/>
    <col min="6663" max="6666" width="0" style="522" hidden="1" customWidth="1"/>
    <col min="6667" max="6667" width="12.28515625" style="522" customWidth="1"/>
    <col min="6668" max="6668" width="6.42578125" style="522" customWidth="1"/>
    <col min="6669" max="6669" width="12.28515625" style="522" customWidth="1"/>
    <col min="6670" max="6670" width="0" style="522" hidden="1" customWidth="1"/>
    <col min="6671" max="6671" width="3.7109375" style="522" customWidth="1"/>
    <col min="6672" max="6672" width="11.140625" style="522" bestFit="1" customWidth="1"/>
    <col min="6673" max="6674" width="10.5703125" style="522"/>
    <col min="6675" max="6675" width="11.140625" style="522" customWidth="1"/>
    <col min="6676" max="6905" width="10.5703125" style="522"/>
    <col min="6906" max="6913" width="0" style="522" hidden="1" customWidth="1"/>
    <col min="6914" max="6914" width="3.7109375" style="522" customWidth="1"/>
    <col min="6915" max="6915" width="3.85546875" style="522" customWidth="1"/>
    <col min="6916" max="6916" width="3.7109375" style="522" customWidth="1"/>
    <col min="6917" max="6917" width="12.7109375" style="522" customWidth="1"/>
    <col min="6918" max="6918" width="52.7109375" style="522" customWidth="1"/>
    <col min="6919" max="6922" width="0" style="522" hidden="1" customWidth="1"/>
    <col min="6923" max="6923" width="12.28515625" style="522" customWidth="1"/>
    <col min="6924" max="6924" width="6.42578125" style="522" customWidth="1"/>
    <col min="6925" max="6925" width="12.28515625" style="522" customWidth="1"/>
    <col min="6926" max="6926" width="0" style="522" hidden="1" customWidth="1"/>
    <col min="6927" max="6927" width="3.7109375" style="522" customWidth="1"/>
    <col min="6928" max="6928" width="11.140625" style="522" bestFit="1" customWidth="1"/>
    <col min="6929" max="6930" width="10.5703125" style="522"/>
    <col min="6931" max="6931" width="11.140625" style="522" customWidth="1"/>
    <col min="6932" max="7161" width="10.5703125" style="522"/>
    <col min="7162" max="7169" width="0" style="522" hidden="1" customWidth="1"/>
    <col min="7170" max="7170" width="3.7109375" style="522" customWidth="1"/>
    <col min="7171" max="7171" width="3.85546875" style="522" customWidth="1"/>
    <col min="7172" max="7172" width="3.7109375" style="522" customWidth="1"/>
    <col min="7173" max="7173" width="12.7109375" style="522" customWidth="1"/>
    <col min="7174" max="7174" width="52.7109375" style="522" customWidth="1"/>
    <col min="7175" max="7178" width="0" style="522" hidden="1" customWidth="1"/>
    <col min="7179" max="7179" width="12.28515625" style="522" customWidth="1"/>
    <col min="7180" max="7180" width="6.42578125" style="522" customWidth="1"/>
    <col min="7181" max="7181" width="12.28515625" style="522" customWidth="1"/>
    <col min="7182" max="7182" width="0" style="522" hidden="1" customWidth="1"/>
    <col min="7183" max="7183" width="3.7109375" style="522" customWidth="1"/>
    <col min="7184" max="7184" width="11.140625" style="522" bestFit="1" customWidth="1"/>
    <col min="7185" max="7186" width="10.5703125" style="522"/>
    <col min="7187" max="7187" width="11.140625" style="522" customWidth="1"/>
    <col min="7188" max="7417" width="10.5703125" style="522"/>
    <col min="7418" max="7425" width="0" style="522" hidden="1" customWidth="1"/>
    <col min="7426" max="7426" width="3.7109375" style="522" customWidth="1"/>
    <col min="7427" max="7427" width="3.85546875" style="522" customWidth="1"/>
    <col min="7428" max="7428" width="3.7109375" style="522" customWidth="1"/>
    <col min="7429" max="7429" width="12.7109375" style="522" customWidth="1"/>
    <col min="7430" max="7430" width="52.7109375" style="522" customWidth="1"/>
    <col min="7431" max="7434" width="0" style="522" hidden="1" customWidth="1"/>
    <col min="7435" max="7435" width="12.28515625" style="522" customWidth="1"/>
    <col min="7436" max="7436" width="6.42578125" style="522" customWidth="1"/>
    <col min="7437" max="7437" width="12.28515625" style="522" customWidth="1"/>
    <col min="7438" max="7438" width="0" style="522" hidden="1" customWidth="1"/>
    <col min="7439" max="7439" width="3.7109375" style="522" customWidth="1"/>
    <col min="7440" max="7440" width="11.140625" style="522" bestFit="1" customWidth="1"/>
    <col min="7441" max="7442" width="10.5703125" style="522"/>
    <col min="7443" max="7443" width="11.140625" style="522" customWidth="1"/>
    <col min="7444" max="7673" width="10.5703125" style="522"/>
    <col min="7674" max="7681" width="0" style="522" hidden="1" customWidth="1"/>
    <col min="7682" max="7682" width="3.7109375" style="522" customWidth="1"/>
    <col min="7683" max="7683" width="3.85546875" style="522" customWidth="1"/>
    <col min="7684" max="7684" width="3.7109375" style="522" customWidth="1"/>
    <col min="7685" max="7685" width="12.7109375" style="522" customWidth="1"/>
    <col min="7686" max="7686" width="52.7109375" style="522" customWidth="1"/>
    <col min="7687" max="7690" width="0" style="522" hidden="1" customWidth="1"/>
    <col min="7691" max="7691" width="12.28515625" style="522" customWidth="1"/>
    <col min="7692" max="7692" width="6.42578125" style="522" customWidth="1"/>
    <col min="7693" max="7693" width="12.28515625" style="522" customWidth="1"/>
    <col min="7694" max="7694" width="0" style="522" hidden="1" customWidth="1"/>
    <col min="7695" max="7695" width="3.7109375" style="522" customWidth="1"/>
    <col min="7696" max="7696" width="11.140625" style="522" bestFit="1" customWidth="1"/>
    <col min="7697" max="7698" width="10.5703125" style="522"/>
    <col min="7699" max="7699" width="11.140625" style="522" customWidth="1"/>
    <col min="7700" max="7929" width="10.5703125" style="522"/>
    <col min="7930" max="7937" width="0" style="522" hidden="1" customWidth="1"/>
    <col min="7938" max="7938" width="3.7109375" style="522" customWidth="1"/>
    <col min="7939" max="7939" width="3.85546875" style="522" customWidth="1"/>
    <col min="7940" max="7940" width="3.7109375" style="522" customWidth="1"/>
    <col min="7941" max="7941" width="12.7109375" style="522" customWidth="1"/>
    <col min="7942" max="7942" width="52.7109375" style="522" customWidth="1"/>
    <col min="7943" max="7946" width="0" style="522" hidden="1" customWidth="1"/>
    <col min="7947" max="7947" width="12.28515625" style="522" customWidth="1"/>
    <col min="7948" max="7948" width="6.42578125" style="522" customWidth="1"/>
    <col min="7949" max="7949" width="12.28515625" style="522" customWidth="1"/>
    <col min="7950" max="7950" width="0" style="522" hidden="1" customWidth="1"/>
    <col min="7951" max="7951" width="3.7109375" style="522" customWidth="1"/>
    <col min="7952" max="7952" width="11.140625" style="522" bestFit="1" customWidth="1"/>
    <col min="7953" max="7954" width="10.5703125" style="522"/>
    <col min="7955" max="7955" width="11.140625" style="522" customWidth="1"/>
    <col min="7956" max="8185" width="10.5703125" style="522"/>
    <col min="8186" max="8193" width="0" style="522" hidden="1" customWidth="1"/>
    <col min="8194" max="8194" width="3.7109375" style="522" customWidth="1"/>
    <col min="8195" max="8195" width="3.85546875" style="522" customWidth="1"/>
    <col min="8196" max="8196" width="3.7109375" style="522" customWidth="1"/>
    <col min="8197" max="8197" width="12.7109375" style="522" customWidth="1"/>
    <col min="8198" max="8198" width="52.7109375" style="522" customWidth="1"/>
    <col min="8199" max="8202" width="0" style="522" hidden="1" customWidth="1"/>
    <col min="8203" max="8203" width="12.28515625" style="522" customWidth="1"/>
    <col min="8204" max="8204" width="6.42578125" style="522" customWidth="1"/>
    <col min="8205" max="8205" width="12.28515625" style="522" customWidth="1"/>
    <col min="8206" max="8206" width="0" style="522" hidden="1" customWidth="1"/>
    <col min="8207" max="8207" width="3.7109375" style="522" customWidth="1"/>
    <col min="8208" max="8208" width="11.140625" style="522" bestFit="1" customWidth="1"/>
    <col min="8209" max="8210" width="10.5703125" style="522"/>
    <col min="8211" max="8211" width="11.140625" style="522" customWidth="1"/>
    <col min="8212" max="8441" width="10.5703125" style="522"/>
    <col min="8442" max="8449" width="0" style="522" hidden="1" customWidth="1"/>
    <col min="8450" max="8450" width="3.7109375" style="522" customWidth="1"/>
    <col min="8451" max="8451" width="3.85546875" style="522" customWidth="1"/>
    <col min="8452" max="8452" width="3.7109375" style="522" customWidth="1"/>
    <col min="8453" max="8453" width="12.7109375" style="522" customWidth="1"/>
    <col min="8454" max="8454" width="52.7109375" style="522" customWidth="1"/>
    <col min="8455" max="8458" width="0" style="522" hidden="1" customWidth="1"/>
    <col min="8459" max="8459" width="12.28515625" style="522" customWidth="1"/>
    <col min="8460" max="8460" width="6.42578125" style="522" customWidth="1"/>
    <col min="8461" max="8461" width="12.28515625" style="522" customWidth="1"/>
    <col min="8462" max="8462" width="0" style="522" hidden="1" customWidth="1"/>
    <col min="8463" max="8463" width="3.7109375" style="522" customWidth="1"/>
    <col min="8464" max="8464" width="11.140625" style="522" bestFit="1" customWidth="1"/>
    <col min="8465" max="8466" width="10.5703125" style="522"/>
    <col min="8467" max="8467" width="11.140625" style="522" customWidth="1"/>
    <col min="8468" max="8697" width="10.5703125" style="522"/>
    <col min="8698" max="8705" width="0" style="522" hidden="1" customWidth="1"/>
    <col min="8706" max="8706" width="3.7109375" style="522" customWidth="1"/>
    <col min="8707" max="8707" width="3.85546875" style="522" customWidth="1"/>
    <col min="8708" max="8708" width="3.7109375" style="522" customWidth="1"/>
    <col min="8709" max="8709" width="12.7109375" style="522" customWidth="1"/>
    <col min="8710" max="8710" width="52.7109375" style="522" customWidth="1"/>
    <col min="8711" max="8714" width="0" style="522" hidden="1" customWidth="1"/>
    <col min="8715" max="8715" width="12.28515625" style="522" customWidth="1"/>
    <col min="8716" max="8716" width="6.42578125" style="522" customWidth="1"/>
    <col min="8717" max="8717" width="12.28515625" style="522" customWidth="1"/>
    <col min="8718" max="8718" width="0" style="522" hidden="1" customWidth="1"/>
    <col min="8719" max="8719" width="3.7109375" style="522" customWidth="1"/>
    <col min="8720" max="8720" width="11.140625" style="522" bestFit="1" customWidth="1"/>
    <col min="8721" max="8722" width="10.5703125" style="522"/>
    <col min="8723" max="8723" width="11.140625" style="522" customWidth="1"/>
    <col min="8724" max="8953" width="10.5703125" style="522"/>
    <col min="8954" max="8961" width="0" style="522" hidden="1" customWidth="1"/>
    <col min="8962" max="8962" width="3.7109375" style="522" customWidth="1"/>
    <col min="8963" max="8963" width="3.85546875" style="522" customWidth="1"/>
    <col min="8964" max="8964" width="3.7109375" style="522" customWidth="1"/>
    <col min="8965" max="8965" width="12.7109375" style="522" customWidth="1"/>
    <col min="8966" max="8966" width="52.7109375" style="522" customWidth="1"/>
    <col min="8967" max="8970" width="0" style="522" hidden="1" customWidth="1"/>
    <col min="8971" max="8971" width="12.28515625" style="522" customWidth="1"/>
    <col min="8972" max="8972" width="6.42578125" style="522" customWidth="1"/>
    <col min="8973" max="8973" width="12.28515625" style="522" customWidth="1"/>
    <col min="8974" max="8974" width="0" style="522" hidden="1" customWidth="1"/>
    <col min="8975" max="8975" width="3.7109375" style="522" customWidth="1"/>
    <col min="8976" max="8976" width="11.140625" style="522" bestFit="1" customWidth="1"/>
    <col min="8977" max="8978" width="10.5703125" style="522"/>
    <col min="8979" max="8979" width="11.140625" style="522" customWidth="1"/>
    <col min="8980" max="9209" width="10.5703125" style="522"/>
    <col min="9210" max="9217" width="0" style="522" hidden="1" customWidth="1"/>
    <col min="9218" max="9218" width="3.7109375" style="522" customWidth="1"/>
    <col min="9219" max="9219" width="3.85546875" style="522" customWidth="1"/>
    <col min="9220" max="9220" width="3.7109375" style="522" customWidth="1"/>
    <col min="9221" max="9221" width="12.7109375" style="522" customWidth="1"/>
    <col min="9222" max="9222" width="52.7109375" style="522" customWidth="1"/>
    <col min="9223" max="9226" width="0" style="522" hidden="1" customWidth="1"/>
    <col min="9227" max="9227" width="12.28515625" style="522" customWidth="1"/>
    <col min="9228" max="9228" width="6.42578125" style="522" customWidth="1"/>
    <col min="9229" max="9229" width="12.28515625" style="522" customWidth="1"/>
    <col min="9230" max="9230" width="0" style="522" hidden="1" customWidth="1"/>
    <col min="9231" max="9231" width="3.7109375" style="522" customWidth="1"/>
    <col min="9232" max="9232" width="11.140625" style="522" bestFit="1" customWidth="1"/>
    <col min="9233" max="9234" width="10.5703125" style="522"/>
    <col min="9235" max="9235" width="11.140625" style="522" customWidth="1"/>
    <col min="9236" max="9465" width="10.5703125" style="522"/>
    <col min="9466" max="9473" width="0" style="522" hidden="1" customWidth="1"/>
    <col min="9474" max="9474" width="3.7109375" style="522" customWidth="1"/>
    <col min="9475" max="9475" width="3.85546875" style="522" customWidth="1"/>
    <col min="9476" max="9476" width="3.7109375" style="522" customWidth="1"/>
    <col min="9477" max="9477" width="12.7109375" style="522" customWidth="1"/>
    <col min="9478" max="9478" width="52.7109375" style="522" customWidth="1"/>
    <col min="9479" max="9482" width="0" style="522" hidden="1" customWidth="1"/>
    <col min="9483" max="9483" width="12.28515625" style="522" customWidth="1"/>
    <col min="9484" max="9484" width="6.42578125" style="522" customWidth="1"/>
    <col min="9485" max="9485" width="12.28515625" style="522" customWidth="1"/>
    <col min="9486" max="9486" width="0" style="522" hidden="1" customWidth="1"/>
    <col min="9487" max="9487" width="3.7109375" style="522" customWidth="1"/>
    <col min="9488" max="9488" width="11.140625" style="522" bestFit="1" customWidth="1"/>
    <col min="9489" max="9490" width="10.5703125" style="522"/>
    <col min="9491" max="9491" width="11.140625" style="522" customWidth="1"/>
    <col min="9492" max="9721" width="10.5703125" style="522"/>
    <col min="9722" max="9729" width="0" style="522" hidden="1" customWidth="1"/>
    <col min="9730" max="9730" width="3.7109375" style="522" customWidth="1"/>
    <col min="9731" max="9731" width="3.85546875" style="522" customWidth="1"/>
    <col min="9732" max="9732" width="3.7109375" style="522" customWidth="1"/>
    <col min="9733" max="9733" width="12.7109375" style="522" customWidth="1"/>
    <col min="9734" max="9734" width="52.7109375" style="522" customWidth="1"/>
    <col min="9735" max="9738" width="0" style="522" hidden="1" customWidth="1"/>
    <col min="9739" max="9739" width="12.28515625" style="522" customWidth="1"/>
    <col min="9740" max="9740" width="6.42578125" style="522" customWidth="1"/>
    <col min="9741" max="9741" width="12.28515625" style="522" customWidth="1"/>
    <col min="9742" max="9742" width="0" style="522" hidden="1" customWidth="1"/>
    <col min="9743" max="9743" width="3.7109375" style="522" customWidth="1"/>
    <col min="9744" max="9744" width="11.140625" style="522" bestFit="1" customWidth="1"/>
    <col min="9745" max="9746" width="10.5703125" style="522"/>
    <col min="9747" max="9747" width="11.140625" style="522" customWidth="1"/>
    <col min="9748" max="9977" width="10.5703125" style="522"/>
    <col min="9978" max="9985" width="0" style="522" hidden="1" customWidth="1"/>
    <col min="9986" max="9986" width="3.7109375" style="522" customWidth="1"/>
    <col min="9987" max="9987" width="3.85546875" style="522" customWidth="1"/>
    <col min="9988" max="9988" width="3.7109375" style="522" customWidth="1"/>
    <col min="9989" max="9989" width="12.7109375" style="522" customWidth="1"/>
    <col min="9990" max="9990" width="52.7109375" style="522" customWidth="1"/>
    <col min="9991" max="9994" width="0" style="522" hidden="1" customWidth="1"/>
    <col min="9995" max="9995" width="12.28515625" style="522" customWidth="1"/>
    <col min="9996" max="9996" width="6.42578125" style="522" customWidth="1"/>
    <col min="9997" max="9997" width="12.28515625" style="522" customWidth="1"/>
    <col min="9998" max="9998" width="0" style="522" hidden="1" customWidth="1"/>
    <col min="9999" max="9999" width="3.7109375" style="522" customWidth="1"/>
    <col min="10000" max="10000" width="11.140625" style="522" bestFit="1" customWidth="1"/>
    <col min="10001" max="10002" width="10.5703125" style="522"/>
    <col min="10003" max="10003" width="11.140625" style="522" customWidth="1"/>
    <col min="10004" max="10233" width="10.5703125" style="522"/>
    <col min="10234" max="10241" width="0" style="522" hidden="1" customWidth="1"/>
    <col min="10242" max="10242" width="3.7109375" style="522" customWidth="1"/>
    <col min="10243" max="10243" width="3.85546875" style="522" customWidth="1"/>
    <col min="10244" max="10244" width="3.7109375" style="522" customWidth="1"/>
    <col min="10245" max="10245" width="12.7109375" style="522" customWidth="1"/>
    <col min="10246" max="10246" width="52.7109375" style="522" customWidth="1"/>
    <col min="10247" max="10250" width="0" style="522" hidden="1" customWidth="1"/>
    <col min="10251" max="10251" width="12.28515625" style="522" customWidth="1"/>
    <col min="10252" max="10252" width="6.42578125" style="522" customWidth="1"/>
    <col min="10253" max="10253" width="12.28515625" style="522" customWidth="1"/>
    <col min="10254" max="10254" width="0" style="522" hidden="1" customWidth="1"/>
    <col min="10255" max="10255" width="3.7109375" style="522" customWidth="1"/>
    <col min="10256" max="10256" width="11.140625" style="522" bestFit="1" customWidth="1"/>
    <col min="10257" max="10258" width="10.5703125" style="522"/>
    <col min="10259" max="10259" width="11.140625" style="522" customWidth="1"/>
    <col min="10260" max="10489" width="10.5703125" style="522"/>
    <col min="10490" max="10497" width="0" style="522" hidden="1" customWidth="1"/>
    <col min="10498" max="10498" width="3.7109375" style="522" customWidth="1"/>
    <col min="10499" max="10499" width="3.85546875" style="522" customWidth="1"/>
    <col min="10500" max="10500" width="3.7109375" style="522" customWidth="1"/>
    <col min="10501" max="10501" width="12.7109375" style="522" customWidth="1"/>
    <col min="10502" max="10502" width="52.7109375" style="522" customWidth="1"/>
    <col min="10503" max="10506" width="0" style="522" hidden="1" customWidth="1"/>
    <col min="10507" max="10507" width="12.28515625" style="522" customWidth="1"/>
    <col min="10508" max="10508" width="6.42578125" style="522" customWidth="1"/>
    <col min="10509" max="10509" width="12.28515625" style="522" customWidth="1"/>
    <col min="10510" max="10510" width="0" style="522" hidden="1" customWidth="1"/>
    <col min="10511" max="10511" width="3.7109375" style="522" customWidth="1"/>
    <col min="10512" max="10512" width="11.140625" style="522" bestFit="1" customWidth="1"/>
    <col min="10513" max="10514" width="10.5703125" style="522"/>
    <col min="10515" max="10515" width="11.140625" style="522" customWidth="1"/>
    <col min="10516" max="10745" width="10.5703125" style="522"/>
    <col min="10746" max="10753" width="0" style="522" hidden="1" customWidth="1"/>
    <col min="10754" max="10754" width="3.7109375" style="522" customWidth="1"/>
    <col min="10755" max="10755" width="3.85546875" style="522" customWidth="1"/>
    <col min="10756" max="10756" width="3.7109375" style="522" customWidth="1"/>
    <col min="10757" max="10757" width="12.7109375" style="522" customWidth="1"/>
    <col min="10758" max="10758" width="52.7109375" style="522" customWidth="1"/>
    <col min="10759" max="10762" width="0" style="522" hidden="1" customWidth="1"/>
    <col min="10763" max="10763" width="12.28515625" style="522" customWidth="1"/>
    <col min="10764" max="10764" width="6.42578125" style="522" customWidth="1"/>
    <col min="10765" max="10765" width="12.28515625" style="522" customWidth="1"/>
    <col min="10766" max="10766" width="0" style="522" hidden="1" customWidth="1"/>
    <col min="10767" max="10767" width="3.7109375" style="522" customWidth="1"/>
    <col min="10768" max="10768" width="11.140625" style="522" bestFit="1" customWidth="1"/>
    <col min="10769" max="10770" width="10.5703125" style="522"/>
    <col min="10771" max="10771" width="11.140625" style="522" customWidth="1"/>
    <col min="10772" max="11001" width="10.5703125" style="522"/>
    <col min="11002" max="11009" width="0" style="522" hidden="1" customWidth="1"/>
    <col min="11010" max="11010" width="3.7109375" style="522" customWidth="1"/>
    <col min="11011" max="11011" width="3.85546875" style="522" customWidth="1"/>
    <col min="11012" max="11012" width="3.7109375" style="522" customWidth="1"/>
    <col min="11013" max="11013" width="12.7109375" style="522" customWidth="1"/>
    <col min="11014" max="11014" width="52.7109375" style="522" customWidth="1"/>
    <col min="11015" max="11018" width="0" style="522" hidden="1" customWidth="1"/>
    <col min="11019" max="11019" width="12.28515625" style="522" customWidth="1"/>
    <col min="11020" max="11020" width="6.42578125" style="522" customWidth="1"/>
    <col min="11021" max="11021" width="12.28515625" style="522" customWidth="1"/>
    <col min="11022" max="11022" width="0" style="522" hidden="1" customWidth="1"/>
    <col min="11023" max="11023" width="3.7109375" style="522" customWidth="1"/>
    <col min="11024" max="11024" width="11.140625" style="522" bestFit="1" customWidth="1"/>
    <col min="11025" max="11026" width="10.5703125" style="522"/>
    <col min="11027" max="11027" width="11.140625" style="522" customWidth="1"/>
    <col min="11028" max="11257" width="10.5703125" style="522"/>
    <col min="11258" max="11265" width="0" style="522" hidden="1" customWidth="1"/>
    <col min="11266" max="11266" width="3.7109375" style="522" customWidth="1"/>
    <col min="11267" max="11267" width="3.85546875" style="522" customWidth="1"/>
    <col min="11268" max="11268" width="3.7109375" style="522" customWidth="1"/>
    <col min="11269" max="11269" width="12.7109375" style="522" customWidth="1"/>
    <col min="11270" max="11270" width="52.7109375" style="522" customWidth="1"/>
    <col min="11271" max="11274" width="0" style="522" hidden="1" customWidth="1"/>
    <col min="11275" max="11275" width="12.28515625" style="522" customWidth="1"/>
    <col min="11276" max="11276" width="6.42578125" style="522" customWidth="1"/>
    <col min="11277" max="11277" width="12.28515625" style="522" customWidth="1"/>
    <col min="11278" max="11278" width="0" style="522" hidden="1" customWidth="1"/>
    <col min="11279" max="11279" width="3.7109375" style="522" customWidth="1"/>
    <col min="11280" max="11280" width="11.140625" style="522" bestFit="1" customWidth="1"/>
    <col min="11281" max="11282" width="10.5703125" style="522"/>
    <col min="11283" max="11283" width="11.140625" style="522" customWidth="1"/>
    <col min="11284" max="11513" width="10.5703125" style="522"/>
    <col min="11514" max="11521" width="0" style="522" hidden="1" customWidth="1"/>
    <col min="11522" max="11522" width="3.7109375" style="522" customWidth="1"/>
    <col min="11523" max="11523" width="3.85546875" style="522" customWidth="1"/>
    <col min="11524" max="11524" width="3.7109375" style="522" customWidth="1"/>
    <col min="11525" max="11525" width="12.7109375" style="522" customWidth="1"/>
    <col min="11526" max="11526" width="52.7109375" style="522" customWidth="1"/>
    <col min="11527" max="11530" width="0" style="522" hidden="1" customWidth="1"/>
    <col min="11531" max="11531" width="12.28515625" style="522" customWidth="1"/>
    <col min="11532" max="11532" width="6.42578125" style="522" customWidth="1"/>
    <col min="11533" max="11533" width="12.28515625" style="522" customWidth="1"/>
    <col min="11534" max="11534" width="0" style="522" hidden="1" customWidth="1"/>
    <col min="11535" max="11535" width="3.7109375" style="522" customWidth="1"/>
    <col min="11536" max="11536" width="11.140625" style="522" bestFit="1" customWidth="1"/>
    <col min="11537" max="11538" width="10.5703125" style="522"/>
    <col min="11539" max="11539" width="11.140625" style="522" customWidth="1"/>
    <col min="11540" max="11769" width="10.5703125" style="522"/>
    <col min="11770" max="11777" width="0" style="522" hidden="1" customWidth="1"/>
    <col min="11778" max="11778" width="3.7109375" style="522" customWidth="1"/>
    <col min="11779" max="11779" width="3.85546875" style="522" customWidth="1"/>
    <col min="11780" max="11780" width="3.7109375" style="522" customWidth="1"/>
    <col min="11781" max="11781" width="12.7109375" style="522" customWidth="1"/>
    <col min="11782" max="11782" width="52.7109375" style="522" customWidth="1"/>
    <col min="11783" max="11786" width="0" style="522" hidden="1" customWidth="1"/>
    <col min="11787" max="11787" width="12.28515625" style="522" customWidth="1"/>
    <col min="11788" max="11788" width="6.42578125" style="522" customWidth="1"/>
    <col min="11789" max="11789" width="12.28515625" style="522" customWidth="1"/>
    <col min="11790" max="11790" width="0" style="522" hidden="1" customWidth="1"/>
    <col min="11791" max="11791" width="3.7109375" style="522" customWidth="1"/>
    <col min="11792" max="11792" width="11.140625" style="522" bestFit="1" customWidth="1"/>
    <col min="11793" max="11794" width="10.5703125" style="522"/>
    <col min="11795" max="11795" width="11.140625" style="522" customWidth="1"/>
    <col min="11796" max="12025" width="10.5703125" style="522"/>
    <col min="12026" max="12033" width="0" style="522" hidden="1" customWidth="1"/>
    <col min="12034" max="12034" width="3.7109375" style="522" customWidth="1"/>
    <col min="12035" max="12035" width="3.85546875" style="522" customWidth="1"/>
    <col min="12036" max="12036" width="3.7109375" style="522" customWidth="1"/>
    <col min="12037" max="12037" width="12.7109375" style="522" customWidth="1"/>
    <col min="12038" max="12038" width="52.7109375" style="522" customWidth="1"/>
    <col min="12039" max="12042" width="0" style="522" hidden="1" customWidth="1"/>
    <col min="12043" max="12043" width="12.28515625" style="522" customWidth="1"/>
    <col min="12044" max="12044" width="6.42578125" style="522" customWidth="1"/>
    <col min="12045" max="12045" width="12.28515625" style="522" customWidth="1"/>
    <col min="12046" max="12046" width="0" style="522" hidden="1" customWidth="1"/>
    <col min="12047" max="12047" width="3.7109375" style="522" customWidth="1"/>
    <col min="12048" max="12048" width="11.140625" style="522" bestFit="1" customWidth="1"/>
    <col min="12049" max="12050" width="10.5703125" style="522"/>
    <col min="12051" max="12051" width="11.140625" style="522" customWidth="1"/>
    <col min="12052" max="12281" width="10.5703125" style="522"/>
    <col min="12282" max="12289" width="0" style="522" hidden="1" customWidth="1"/>
    <col min="12290" max="12290" width="3.7109375" style="522" customWidth="1"/>
    <col min="12291" max="12291" width="3.85546875" style="522" customWidth="1"/>
    <col min="12292" max="12292" width="3.7109375" style="522" customWidth="1"/>
    <col min="12293" max="12293" width="12.7109375" style="522" customWidth="1"/>
    <col min="12294" max="12294" width="52.7109375" style="522" customWidth="1"/>
    <col min="12295" max="12298" width="0" style="522" hidden="1" customWidth="1"/>
    <col min="12299" max="12299" width="12.28515625" style="522" customWidth="1"/>
    <col min="12300" max="12300" width="6.42578125" style="522" customWidth="1"/>
    <col min="12301" max="12301" width="12.28515625" style="522" customWidth="1"/>
    <col min="12302" max="12302" width="0" style="522" hidden="1" customWidth="1"/>
    <col min="12303" max="12303" width="3.7109375" style="522" customWidth="1"/>
    <col min="12304" max="12304" width="11.140625" style="522" bestFit="1" customWidth="1"/>
    <col min="12305" max="12306" width="10.5703125" style="522"/>
    <col min="12307" max="12307" width="11.140625" style="522" customWidth="1"/>
    <col min="12308" max="12537" width="10.5703125" style="522"/>
    <col min="12538" max="12545" width="0" style="522" hidden="1" customWidth="1"/>
    <col min="12546" max="12546" width="3.7109375" style="522" customWidth="1"/>
    <col min="12547" max="12547" width="3.85546875" style="522" customWidth="1"/>
    <col min="12548" max="12548" width="3.7109375" style="522" customWidth="1"/>
    <col min="12549" max="12549" width="12.7109375" style="522" customWidth="1"/>
    <col min="12550" max="12550" width="52.7109375" style="522" customWidth="1"/>
    <col min="12551" max="12554" width="0" style="522" hidden="1" customWidth="1"/>
    <col min="12555" max="12555" width="12.28515625" style="522" customWidth="1"/>
    <col min="12556" max="12556" width="6.42578125" style="522" customWidth="1"/>
    <col min="12557" max="12557" width="12.28515625" style="522" customWidth="1"/>
    <col min="12558" max="12558" width="0" style="522" hidden="1" customWidth="1"/>
    <col min="12559" max="12559" width="3.7109375" style="522" customWidth="1"/>
    <col min="12560" max="12560" width="11.140625" style="522" bestFit="1" customWidth="1"/>
    <col min="12561" max="12562" width="10.5703125" style="522"/>
    <col min="12563" max="12563" width="11.140625" style="522" customWidth="1"/>
    <col min="12564" max="12793" width="10.5703125" style="522"/>
    <col min="12794" max="12801" width="0" style="522" hidden="1" customWidth="1"/>
    <col min="12802" max="12802" width="3.7109375" style="522" customWidth="1"/>
    <col min="12803" max="12803" width="3.85546875" style="522" customWidth="1"/>
    <col min="12804" max="12804" width="3.7109375" style="522" customWidth="1"/>
    <col min="12805" max="12805" width="12.7109375" style="522" customWidth="1"/>
    <col min="12806" max="12806" width="52.7109375" style="522" customWidth="1"/>
    <col min="12807" max="12810" width="0" style="522" hidden="1" customWidth="1"/>
    <col min="12811" max="12811" width="12.28515625" style="522" customWidth="1"/>
    <col min="12812" max="12812" width="6.42578125" style="522" customWidth="1"/>
    <col min="12813" max="12813" width="12.28515625" style="522" customWidth="1"/>
    <col min="12814" max="12814" width="0" style="522" hidden="1" customWidth="1"/>
    <col min="12815" max="12815" width="3.7109375" style="522" customWidth="1"/>
    <col min="12816" max="12816" width="11.140625" style="522" bestFit="1" customWidth="1"/>
    <col min="12817" max="12818" width="10.5703125" style="522"/>
    <col min="12819" max="12819" width="11.140625" style="522" customWidth="1"/>
    <col min="12820" max="13049" width="10.5703125" style="522"/>
    <col min="13050" max="13057" width="0" style="522" hidden="1" customWidth="1"/>
    <col min="13058" max="13058" width="3.7109375" style="522" customWidth="1"/>
    <col min="13059" max="13059" width="3.85546875" style="522" customWidth="1"/>
    <col min="13060" max="13060" width="3.7109375" style="522" customWidth="1"/>
    <col min="13061" max="13061" width="12.7109375" style="522" customWidth="1"/>
    <col min="13062" max="13062" width="52.7109375" style="522" customWidth="1"/>
    <col min="13063" max="13066" width="0" style="522" hidden="1" customWidth="1"/>
    <col min="13067" max="13067" width="12.28515625" style="522" customWidth="1"/>
    <col min="13068" max="13068" width="6.42578125" style="522" customWidth="1"/>
    <col min="13069" max="13069" width="12.28515625" style="522" customWidth="1"/>
    <col min="13070" max="13070" width="0" style="522" hidden="1" customWidth="1"/>
    <col min="13071" max="13071" width="3.7109375" style="522" customWidth="1"/>
    <col min="13072" max="13072" width="11.140625" style="522" bestFit="1" customWidth="1"/>
    <col min="13073" max="13074" width="10.5703125" style="522"/>
    <col min="13075" max="13075" width="11.140625" style="522" customWidth="1"/>
    <col min="13076" max="13305" width="10.5703125" style="522"/>
    <col min="13306" max="13313" width="0" style="522" hidden="1" customWidth="1"/>
    <col min="13314" max="13314" width="3.7109375" style="522" customWidth="1"/>
    <col min="13315" max="13315" width="3.85546875" style="522" customWidth="1"/>
    <col min="13316" max="13316" width="3.7109375" style="522" customWidth="1"/>
    <col min="13317" max="13317" width="12.7109375" style="522" customWidth="1"/>
    <col min="13318" max="13318" width="52.7109375" style="522" customWidth="1"/>
    <col min="13319" max="13322" width="0" style="522" hidden="1" customWidth="1"/>
    <col min="13323" max="13323" width="12.28515625" style="522" customWidth="1"/>
    <col min="13324" max="13324" width="6.42578125" style="522" customWidth="1"/>
    <col min="13325" max="13325" width="12.28515625" style="522" customWidth="1"/>
    <col min="13326" max="13326" width="0" style="522" hidden="1" customWidth="1"/>
    <col min="13327" max="13327" width="3.7109375" style="522" customWidth="1"/>
    <col min="13328" max="13328" width="11.140625" style="522" bestFit="1" customWidth="1"/>
    <col min="13329" max="13330" width="10.5703125" style="522"/>
    <col min="13331" max="13331" width="11.140625" style="522" customWidth="1"/>
    <col min="13332" max="13561" width="10.5703125" style="522"/>
    <col min="13562" max="13569" width="0" style="522" hidden="1" customWidth="1"/>
    <col min="13570" max="13570" width="3.7109375" style="522" customWidth="1"/>
    <col min="13571" max="13571" width="3.85546875" style="522" customWidth="1"/>
    <col min="13572" max="13572" width="3.7109375" style="522" customWidth="1"/>
    <col min="13573" max="13573" width="12.7109375" style="522" customWidth="1"/>
    <col min="13574" max="13574" width="52.7109375" style="522" customWidth="1"/>
    <col min="13575" max="13578" width="0" style="522" hidden="1" customWidth="1"/>
    <col min="13579" max="13579" width="12.28515625" style="522" customWidth="1"/>
    <col min="13580" max="13580" width="6.42578125" style="522" customWidth="1"/>
    <col min="13581" max="13581" width="12.28515625" style="522" customWidth="1"/>
    <col min="13582" max="13582" width="0" style="522" hidden="1" customWidth="1"/>
    <col min="13583" max="13583" width="3.7109375" style="522" customWidth="1"/>
    <col min="13584" max="13584" width="11.140625" style="522" bestFit="1" customWidth="1"/>
    <col min="13585" max="13586" width="10.5703125" style="522"/>
    <col min="13587" max="13587" width="11.140625" style="522" customWidth="1"/>
    <col min="13588" max="13817" width="10.5703125" style="522"/>
    <col min="13818" max="13825" width="0" style="522" hidden="1" customWidth="1"/>
    <col min="13826" max="13826" width="3.7109375" style="522" customWidth="1"/>
    <col min="13827" max="13827" width="3.85546875" style="522" customWidth="1"/>
    <col min="13828" max="13828" width="3.7109375" style="522" customWidth="1"/>
    <col min="13829" max="13829" width="12.7109375" style="522" customWidth="1"/>
    <col min="13830" max="13830" width="52.7109375" style="522" customWidth="1"/>
    <col min="13831" max="13834" width="0" style="522" hidden="1" customWidth="1"/>
    <col min="13835" max="13835" width="12.28515625" style="522" customWidth="1"/>
    <col min="13836" max="13836" width="6.42578125" style="522" customWidth="1"/>
    <col min="13837" max="13837" width="12.28515625" style="522" customWidth="1"/>
    <col min="13838" max="13838" width="0" style="522" hidden="1" customWidth="1"/>
    <col min="13839" max="13839" width="3.7109375" style="522" customWidth="1"/>
    <col min="13840" max="13840" width="11.140625" style="522" bestFit="1" customWidth="1"/>
    <col min="13841" max="13842" width="10.5703125" style="522"/>
    <col min="13843" max="13843" width="11.140625" style="522" customWidth="1"/>
    <col min="13844" max="14073" width="10.5703125" style="522"/>
    <col min="14074" max="14081" width="0" style="522" hidden="1" customWidth="1"/>
    <col min="14082" max="14082" width="3.7109375" style="522" customWidth="1"/>
    <col min="14083" max="14083" width="3.85546875" style="522" customWidth="1"/>
    <col min="14084" max="14084" width="3.7109375" style="522" customWidth="1"/>
    <col min="14085" max="14085" width="12.7109375" style="522" customWidth="1"/>
    <col min="14086" max="14086" width="52.7109375" style="522" customWidth="1"/>
    <col min="14087" max="14090" width="0" style="522" hidden="1" customWidth="1"/>
    <col min="14091" max="14091" width="12.28515625" style="522" customWidth="1"/>
    <col min="14092" max="14092" width="6.42578125" style="522" customWidth="1"/>
    <col min="14093" max="14093" width="12.28515625" style="522" customWidth="1"/>
    <col min="14094" max="14094" width="0" style="522" hidden="1" customWidth="1"/>
    <col min="14095" max="14095" width="3.7109375" style="522" customWidth="1"/>
    <col min="14096" max="14096" width="11.140625" style="522" bestFit="1" customWidth="1"/>
    <col min="14097" max="14098" width="10.5703125" style="522"/>
    <col min="14099" max="14099" width="11.140625" style="522" customWidth="1"/>
    <col min="14100" max="14329" width="10.5703125" style="522"/>
    <col min="14330" max="14337" width="0" style="522" hidden="1" customWidth="1"/>
    <col min="14338" max="14338" width="3.7109375" style="522" customWidth="1"/>
    <col min="14339" max="14339" width="3.85546875" style="522" customWidth="1"/>
    <col min="14340" max="14340" width="3.7109375" style="522" customWidth="1"/>
    <col min="14341" max="14341" width="12.7109375" style="522" customWidth="1"/>
    <col min="14342" max="14342" width="52.7109375" style="522" customWidth="1"/>
    <col min="14343" max="14346" width="0" style="522" hidden="1" customWidth="1"/>
    <col min="14347" max="14347" width="12.28515625" style="522" customWidth="1"/>
    <col min="14348" max="14348" width="6.42578125" style="522" customWidth="1"/>
    <col min="14349" max="14349" width="12.28515625" style="522" customWidth="1"/>
    <col min="14350" max="14350" width="0" style="522" hidden="1" customWidth="1"/>
    <col min="14351" max="14351" width="3.7109375" style="522" customWidth="1"/>
    <col min="14352" max="14352" width="11.140625" style="522" bestFit="1" customWidth="1"/>
    <col min="14353" max="14354" width="10.5703125" style="522"/>
    <col min="14355" max="14355" width="11.140625" style="522" customWidth="1"/>
    <col min="14356" max="14585" width="10.5703125" style="522"/>
    <col min="14586" max="14593" width="0" style="522" hidden="1" customWidth="1"/>
    <col min="14594" max="14594" width="3.7109375" style="522" customWidth="1"/>
    <col min="14595" max="14595" width="3.85546875" style="522" customWidth="1"/>
    <col min="14596" max="14596" width="3.7109375" style="522" customWidth="1"/>
    <col min="14597" max="14597" width="12.7109375" style="522" customWidth="1"/>
    <col min="14598" max="14598" width="52.7109375" style="522" customWidth="1"/>
    <col min="14599" max="14602" width="0" style="522" hidden="1" customWidth="1"/>
    <col min="14603" max="14603" width="12.28515625" style="522" customWidth="1"/>
    <col min="14604" max="14604" width="6.42578125" style="522" customWidth="1"/>
    <col min="14605" max="14605" width="12.28515625" style="522" customWidth="1"/>
    <col min="14606" max="14606" width="0" style="522" hidden="1" customWidth="1"/>
    <col min="14607" max="14607" width="3.7109375" style="522" customWidth="1"/>
    <col min="14608" max="14608" width="11.140625" style="522" bestFit="1" customWidth="1"/>
    <col min="14609" max="14610" width="10.5703125" style="522"/>
    <col min="14611" max="14611" width="11.140625" style="522" customWidth="1"/>
    <col min="14612" max="14841" width="10.5703125" style="522"/>
    <col min="14842" max="14849" width="0" style="522" hidden="1" customWidth="1"/>
    <col min="14850" max="14850" width="3.7109375" style="522" customWidth="1"/>
    <col min="14851" max="14851" width="3.85546875" style="522" customWidth="1"/>
    <col min="14852" max="14852" width="3.7109375" style="522" customWidth="1"/>
    <col min="14853" max="14853" width="12.7109375" style="522" customWidth="1"/>
    <col min="14854" max="14854" width="52.7109375" style="522" customWidth="1"/>
    <col min="14855" max="14858" width="0" style="522" hidden="1" customWidth="1"/>
    <col min="14859" max="14859" width="12.28515625" style="522" customWidth="1"/>
    <col min="14860" max="14860" width="6.42578125" style="522" customWidth="1"/>
    <col min="14861" max="14861" width="12.28515625" style="522" customWidth="1"/>
    <col min="14862" max="14862" width="0" style="522" hidden="1" customWidth="1"/>
    <col min="14863" max="14863" width="3.7109375" style="522" customWidth="1"/>
    <col min="14864" max="14864" width="11.140625" style="522" bestFit="1" customWidth="1"/>
    <col min="14865" max="14866" width="10.5703125" style="522"/>
    <col min="14867" max="14867" width="11.140625" style="522" customWidth="1"/>
    <col min="14868" max="15097" width="10.5703125" style="522"/>
    <col min="15098" max="15105" width="0" style="522" hidden="1" customWidth="1"/>
    <col min="15106" max="15106" width="3.7109375" style="522" customWidth="1"/>
    <col min="15107" max="15107" width="3.85546875" style="522" customWidth="1"/>
    <col min="15108" max="15108" width="3.7109375" style="522" customWidth="1"/>
    <col min="15109" max="15109" width="12.7109375" style="522" customWidth="1"/>
    <col min="15110" max="15110" width="52.7109375" style="522" customWidth="1"/>
    <col min="15111" max="15114" width="0" style="522" hidden="1" customWidth="1"/>
    <col min="15115" max="15115" width="12.28515625" style="522" customWidth="1"/>
    <col min="15116" max="15116" width="6.42578125" style="522" customWidth="1"/>
    <col min="15117" max="15117" width="12.28515625" style="522" customWidth="1"/>
    <col min="15118" max="15118" width="0" style="522" hidden="1" customWidth="1"/>
    <col min="15119" max="15119" width="3.7109375" style="522" customWidth="1"/>
    <col min="15120" max="15120" width="11.140625" style="522" bestFit="1" customWidth="1"/>
    <col min="15121" max="15122" width="10.5703125" style="522"/>
    <col min="15123" max="15123" width="11.140625" style="522" customWidth="1"/>
    <col min="15124" max="15353" width="10.5703125" style="522"/>
    <col min="15354" max="15361" width="0" style="522" hidden="1" customWidth="1"/>
    <col min="15362" max="15362" width="3.7109375" style="522" customWidth="1"/>
    <col min="15363" max="15363" width="3.85546875" style="522" customWidth="1"/>
    <col min="15364" max="15364" width="3.7109375" style="522" customWidth="1"/>
    <col min="15365" max="15365" width="12.7109375" style="522" customWidth="1"/>
    <col min="15366" max="15366" width="52.7109375" style="522" customWidth="1"/>
    <col min="15367" max="15370" width="0" style="522" hidden="1" customWidth="1"/>
    <col min="15371" max="15371" width="12.28515625" style="522" customWidth="1"/>
    <col min="15372" max="15372" width="6.42578125" style="522" customWidth="1"/>
    <col min="15373" max="15373" width="12.28515625" style="522" customWidth="1"/>
    <col min="15374" max="15374" width="0" style="522" hidden="1" customWidth="1"/>
    <col min="15375" max="15375" width="3.7109375" style="522" customWidth="1"/>
    <col min="15376" max="15376" width="11.140625" style="522" bestFit="1" customWidth="1"/>
    <col min="15377" max="15378" width="10.5703125" style="522"/>
    <col min="15379" max="15379" width="11.140625" style="522" customWidth="1"/>
    <col min="15380" max="15609" width="10.5703125" style="522"/>
    <col min="15610" max="15617" width="0" style="522" hidden="1" customWidth="1"/>
    <col min="15618" max="15618" width="3.7109375" style="522" customWidth="1"/>
    <col min="15619" max="15619" width="3.85546875" style="522" customWidth="1"/>
    <col min="15620" max="15620" width="3.7109375" style="522" customWidth="1"/>
    <col min="15621" max="15621" width="12.7109375" style="522" customWidth="1"/>
    <col min="15622" max="15622" width="52.7109375" style="522" customWidth="1"/>
    <col min="15623" max="15626" width="0" style="522" hidden="1" customWidth="1"/>
    <col min="15627" max="15627" width="12.28515625" style="522" customWidth="1"/>
    <col min="15628" max="15628" width="6.42578125" style="522" customWidth="1"/>
    <col min="15629" max="15629" width="12.28515625" style="522" customWidth="1"/>
    <col min="15630" max="15630" width="0" style="522" hidden="1" customWidth="1"/>
    <col min="15631" max="15631" width="3.7109375" style="522" customWidth="1"/>
    <col min="15632" max="15632" width="11.140625" style="522" bestFit="1" customWidth="1"/>
    <col min="15633" max="15634" width="10.5703125" style="522"/>
    <col min="15635" max="15635" width="11.140625" style="522" customWidth="1"/>
    <col min="15636" max="15865" width="10.5703125" style="522"/>
    <col min="15866" max="15873" width="0" style="522" hidden="1" customWidth="1"/>
    <col min="15874" max="15874" width="3.7109375" style="522" customWidth="1"/>
    <col min="15875" max="15875" width="3.85546875" style="522" customWidth="1"/>
    <col min="15876" max="15876" width="3.7109375" style="522" customWidth="1"/>
    <col min="15877" max="15877" width="12.7109375" style="522" customWidth="1"/>
    <col min="15878" max="15878" width="52.7109375" style="522" customWidth="1"/>
    <col min="15879" max="15882" width="0" style="522" hidden="1" customWidth="1"/>
    <col min="15883" max="15883" width="12.28515625" style="522" customWidth="1"/>
    <col min="15884" max="15884" width="6.42578125" style="522" customWidth="1"/>
    <col min="15885" max="15885" width="12.28515625" style="522" customWidth="1"/>
    <col min="15886" max="15886" width="0" style="522" hidden="1" customWidth="1"/>
    <col min="15887" max="15887" width="3.7109375" style="522" customWidth="1"/>
    <col min="15888" max="15888" width="11.140625" style="522" bestFit="1" customWidth="1"/>
    <col min="15889" max="15890" width="10.5703125" style="522"/>
    <col min="15891" max="15891" width="11.140625" style="522" customWidth="1"/>
    <col min="15892" max="16121" width="10.5703125" style="522"/>
    <col min="16122" max="16129" width="0" style="522" hidden="1" customWidth="1"/>
    <col min="16130" max="16130" width="3.7109375" style="522" customWidth="1"/>
    <col min="16131" max="16131" width="3.85546875" style="522" customWidth="1"/>
    <col min="16132" max="16132" width="3.7109375" style="522" customWidth="1"/>
    <col min="16133" max="16133" width="12.7109375" style="522" customWidth="1"/>
    <col min="16134" max="16134" width="52.7109375" style="522" customWidth="1"/>
    <col min="16135" max="16138" width="0" style="522" hidden="1" customWidth="1"/>
    <col min="16139" max="16139" width="12.28515625" style="522" customWidth="1"/>
    <col min="16140" max="16140" width="6.42578125" style="522" customWidth="1"/>
    <col min="16141" max="16141" width="12.28515625" style="522" customWidth="1"/>
    <col min="16142" max="16142" width="0" style="522" hidden="1" customWidth="1"/>
    <col min="16143" max="16143" width="3.7109375" style="522" customWidth="1"/>
    <col min="16144" max="16144" width="11.140625" style="522" bestFit="1" customWidth="1"/>
    <col min="16145" max="16146" width="10.5703125" style="522"/>
    <col min="16147" max="16147" width="11.140625" style="522" customWidth="1"/>
    <col min="16148" max="16384" width="10.5703125" style="522"/>
  </cols>
  <sheetData>
    <row r="1" spans="1:29" hidden="1">
      <c r="Q1" s="582"/>
      <c r="R1" s="582"/>
    </row>
    <row r="2" spans="1:29" hidden="1">
      <c r="U2" s="582"/>
    </row>
    <row r="3" spans="1:29" hidden="1"/>
    <row r="4" spans="1:29" ht="3" customHeight="1">
      <c r="J4" s="528"/>
      <c r="K4" s="528"/>
      <c r="L4" s="523"/>
      <c r="M4" s="523"/>
      <c r="N4" s="523"/>
      <c r="O4" s="531"/>
      <c r="P4" s="531"/>
      <c r="Q4" s="531"/>
      <c r="R4" s="531"/>
      <c r="S4" s="531"/>
      <c r="T4" s="531"/>
      <c r="U4" s="531"/>
    </row>
    <row r="5" spans="1:29" ht="22.5" customHeight="1">
      <c r="J5" s="528"/>
      <c r="K5" s="528"/>
      <c r="L5" s="1242" t="s">
        <v>630</v>
      </c>
      <c r="M5" s="1242"/>
      <c r="N5" s="1242"/>
      <c r="O5" s="1242"/>
      <c r="P5" s="1242"/>
      <c r="Q5" s="1242"/>
      <c r="R5" s="1242"/>
      <c r="S5" s="1242"/>
      <c r="T5" s="1242"/>
      <c r="U5" s="663"/>
    </row>
    <row r="6" spans="1:29" ht="3" customHeight="1">
      <c r="J6" s="528"/>
      <c r="K6" s="528"/>
      <c r="L6" s="523"/>
      <c r="M6" s="523"/>
      <c r="N6" s="523"/>
      <c r="O6" s="527"/>
      <c r="P6" s="527"/>
      <c r="Q6" s="527"/>
      <c r="R6" s="527"/>
      <c r="S6" s="527"/>
      <c r="T6" s="527"/>
      <c r="U6" s="527"/>
      <c r="V6" s="531"/>
    </row>
    <row r="7" spans="1:29" s="569" customFormat="1" ht="22.5">
      <c r="A7" s="589"/>
      <c r="B7" s="589"/>
      <c r="C7" s="589"/>
      <c r="D7" s="589"/>
      <c r="E7" s="589"/>
      <c r="F7" s="589"/>
      <c r="G7" s="589"/>
      <c r="H7" s="589"/>
      <c r="L7" s="498"/>
      <c r="M7" s="616" t="s">
        <v>501</v>
      </c>
      <c r="N7" s="665"/>
      <c r="O7" s="1248" t="str">
        <f>IF(NameOrPr_ch="",IF(NameOrPr="","",NameOrPr),NameOrPr_ch)</f>
        <v>Комитет по тарифам и ценовой политике Лен.области (ЛенРТК)</v>
      </c>
      <c r="P7" s="1248"/>
      <c r="Q7" s="1248"/>
      <c r="R7" s="1248"/>
      <c r="S7" s="1248"/>
      <c r="T7" s="1248"/>
      <c r="U7" s="581"/>
      <c r="V7" s="581"/>
      <c r="W7" s="518"/>
      <c r="X7" s="589"/>
      <c r="Y7" s="589"/>
      <c r="Z7" s="589"/>
      <c r="AA7" s="589"/>
      <c r="AB7" s="589"/>
      <c r="AC7" s="589"/>
    </row>
    <row r="8" spans="1:29" s="569" customFormat="1" ht="18.75">
      <c r="A8" s="589"/>
      <c r="B8" s="589"/>
      <c r="C8" s="589"/>
      <c r="D8" s="589"/>
      <c r="E8" s="589"/>
      <c r="F8" s="589"/>
      <c r="G8" s="589"/>
      <c r="H8" s="589"/>
      <c r="L8" s="498"/>
      <c r="M8" s="616" t="s">
        <v>595</v>
      </c>
      <c r="N8" s="665"/>
      <c r="O8" s="1248" t="str">
        <f>IF(datePr_ch="",IF(datePr="","",datePr),datePr_ch)</f>
        <v>19.12.2019</v>
      </c>
      <c r="P8" s="1248"/>
      <c r="Q8" s="1248"/>
      <c r="R8" s="1248"/>
      <c r="S8" s="1248"/>
      <c r="T8" s="1248"/>
      <c r="U8" s="581"/>
      <c r="V8" s="581"/>
      <c r="W8" s="518"/>
      <c r="X8" s="589"/>
      <c r="Y8" s="589"/>
      <c r="Z8" s="589"/>
      <c r="AA8" s="589"/>
      <c r="AB8" s="589"/>
      <c r="AC8" s="589"/>
    </row>
    <row r="9" spans="1:29" s="569" customFormat="1" ht="18.75">
      <c r="A9" s="589"/>
      <c r="B9" s="589"/>
      <c r="C9" s="589"/>
      <c r="D9" s="589"/>
      <c r="E9" s="589"/>
      <c r="F9" s="589"/>
      <c r="G9" s="589"/>
      <c r="H9" s="589"/>
      <c r="L9" s="551"/>
      <c r="M9" s="616" t="s">
        <v>594</v>
      </c>
      <c r="N9" s="665"/>
      <c r="O9" s="1248" t="str">
        <f>IF(numberPr_ch="",IF(numberPr="","",numberPr),numberPr_ch)</f>
        <v>512-п</v>
      </c>
      <c r="P9" s="1248"/>
      <c r="Q9" s="1248"/>
      <c r="R9" s="1248"/>
      <c r="S9" s="1248"/>
      <c r="T9" s="1248"/>
      <c r="U9" s="581"/>
      <c r="V9" s="581"/>
      <c r="W9" s="518"/>
      <c r="X9" s="589"/>
      <c r="Y9" s="589"/>
      <c r="Z9" s="589"/>
      <c r="AA9" s="589"/>
      <c r="AB9" s="589"/>
      <c r="AC9" s="589"/>
    </row>
    <row r="10" spans="1:29" s="569" customFormat="1" ht="18.75">
      <c r="A10" s="589"/>
      <c r="B10" s="589"/>
      <c r="C10" s="589"/>
      <c r="D10" s="589"/>
      <c r="E10" s="589"/>
      <c r="F10" s="589"/>
      <c r="G10" s="589"/>
      <c r="H10" s="589"/>
      <c r="L10" s="551"/>
      <c r="M10" s="616" t="s">
        <v>500</v>
      </c>
      <c r="N10" s="665"/>
      <c r="O10" s="1248" t="str">
        <f>IF(IstPub_ch="",IF(IstPub="","",IstPub),IstPub_ch)</f>
        <v>http://tarif.lenobl.ru/dokumenty/docs_category_3/</v>
      </c>
      <c r="P10" s="1248"/>
      <c r="Q10" s="1248"/>
      <c r="R10" s="1248"/>
      <c r="S10" s="1248"/>
      <c r="T10" s="1248"/>
      <c r="U10" s="581"/>
      <c r="V10" s="581"/>
      <c r="W10" s="518"/>
      <c r="X10" s="589"/>
      <c r="Y10" s="589"/>
      <c r="Z10" s="589"/>
      <c r="AA10" s="589"/>
      <c r="AB10" s="589"/>
      <c r="AC10" s="589"/>
    </row>
    <row r="11" spans="1:29" s="569" customFormat="1" ht="11.25" hidden="1">
      <c r="A11" s="589"/>
      <c r="B11" s="589"/>
      <c r="C11" s="589"/>
      <c r="D11" s="589"/>
      <c r="E11" s="589"/>
      <c r="F11" s="589"/>
      <c r="G11" s="589"/>
      <c r="H11" s="589"/>
      <c r="L11" s="1243"/>
      <c r="M11" s="1243"/>
      <c r="N11" s="565"/>
      <c r="O11" s="581"/>
      <c r="P11" s="581"/>
      <c r="Q11" s="581"/>
      <c r="R11" s="581"/>
      <c r="S11" s="581"/>
      <c r="T11" s="581"/>
      <c r="U11" s="587" t="s">
        <v>372</v>
      </c>
      <c r="X11" s="589"/>
      <c r="Y11" s="589"/>
      <c r="Z11" s="589"/>
      <c r="AA11" s="589"/>
      <c r="AB11" s="589"/>
      <c r="AC11" s="589"/>
    </row>
    <row r="12" spans="1:29">
      <c r="J12" s="528"/>
      <c r="K12" s="528"/>
      <c r="L12" s="523"/>
      <c r="M12" s="523"/>
      <c r="N12" s="501"/>
      <c r="O12" s="1249"/>
      <c r="P12" s="1249"/>
      <c r="Q12" s="1249"/>
      <c r="R12" s="1249"/>
      <c r="S12" s="1249"/>
      <c r="T12" s="1249"/>
      <c r="U12" s="1249"/>
    </row>
    <row r="13" spans="1:29">
      <c r="J13" s="528"/>
      <c r="K13" s="528"/>
      <c r="L13" s="1183" t="s">
        <v>453</v>
      </c>
      <c r="M13" s="1183"/>
      <c r="N13" s="1183"/>
      <c r="O13" s="1183"/>
      <c r="P13" s="1183"/>
      <c r="Q13" s="1183"/>
      <c r="R13" s="1183"/>
      <c r="S13" s="1183"/>
      <c r="T13" s="1183"/>
      <c r="U13" s="1183"/>
      <c r="V13" s="1183"/>
      <c r="W13" s="1183" t="s">
        <v>454</v>
      </c>
    </row>
    <row r="14" spans="1:29" ht="14.25" customHeight="1">
      <c r="J14" s="528"/>
      <c r="K14" s="528"/>
      <c r="L14" s="1255" t="s">
        <v>91</v>
      </c>
      <c r="M14" s="1255" t="s">
        <v>638</v>
      </c>
      <c r="N14" s="660"/>
      <c r="O14" s="1256" t="s">
        <v>640</v>
      </c>
      <c r="P14" s="1257"/>
      <c r="Q14" s="1257"/>
      <c r="R14" s="1257"/>
      <c r="S14" s="1257"/>
      <c r="T14" s="1258"/>
      <c r="U14" s="1239" t="s">
        <v>340</v>
      </c>
      <c r="V14" s="1252" t="s">
        <v>274</v>
      </c>
      <c r="W14" s="1183"/>
    </row>
    <row r="15" spans="1:29" ht="14.25" customHeight="1">
      <c r="J15" s="528"/>
      <c r="K15" s="528"/>
      <c r="L15" s="1255"/>
      <c r="M15" s="1255"/>
      <c r="N15" s="661"/>
      <c r="O15" s="1261" t="s">
        <v>604</v>
      </c>
      <c r="P15" s="1259" t="s">
        <v>270</v>
      </c>
      <c r="Q15" s="1260"/>
      <c r="R15" s="1236" t="s">
        <v>653</v>
      </c>
      <c r="S15" s="1237"/>
      <c r="T15" s="1238"/>
      <c r="U15" s="1240"/>
      <c r="V15" s="1253"/>
      <c r="W15" s="1183"/>
    </row>
    <row r="16" spans="1:29" ht="33.75" customHeight="1">
      <c r="J16" s="528"/>
      <c r="K16" s="528"/>
      <c r="L16" s="1255"/>
      <c r="M16" s="1255"/>
      <c r="N16" s="662"/>
      <c r="O16" s="1262"/>
      <c r="P16" s="534" t="s">
        <v>605</v>
      </c>
      <c r="Q16" s="534" t="s">
        <v>6</v>
      </c>
      <c r="R16" s="535" t="s">
        <v>273</v>
      </c>
      <c r="S16" s="1250" t="s">
        <v>272</v>
      </c>
      <c r="T16" s="1251"/>
      <c r="U16" s="1241"/>
      <c r="V16" s="1254"/>
      <c r="W16" s="1183"/>
    </row>
    <row r="17" spans="1:29">
      <c r="J17" s="528"/>
      <c r="K17" s="568">
        <v>1</v>
      </c>
      <c r="L17" s="646" t="s">
        <v>92</v>
      </c>
      <c r="M17" s="646" t="s">
        <v>48</v>
      </c>
      <c r="N17" s="648" t="str">
        <f ca="1">OFFSET(N17,0,-1)</f>
        <v>2</v>
      </c>
      <c r="O17" s="647">
        <f ca="1">OFFSET(O17,0,-1)+1</f>
        <v>3</v>
      </c>
      <c r="P17" s="647">
        <f ca="1">OFFSET(P17,0,-1)+1</f>
        <v>4</v>
      </c>
      <c r="Q17" s="647">
        <f ca="1">OFFSET(Q17,0,-1)+1</f>
        <v>5</v>
      </c>
      <c r="R17" s="647">
        <f ca="1">OFFSET(R17,0,-1)+1</f>
        <v>6</v>
      </c>
      <c r="S17" s="1244">
        <f ca="1">OFFSET(S17,0,-1)+1</f>
        <v>7</v>
      </c>
      <c r="T17" s="1244"/>
      <c r="U17" s="647">
        <f ca="1">OFFSET(U17,0,-2)+1</f>
        <v>8</v>
      </c>
      <c r="V17" s="648">
        <f ca="1">OFFSET(V17,0,-1)</f>
        <v>8</v>
      </c>
      <c r="W17" s="647">
        <f ca="1">OFFSET(W17,0,-1)+1</f>
        <v>9</v>
      </c>
    </row>
    <row r="18" spans="1:29" ht="22.5">
      <c r="A18" s="1228">
        <v>1</v>
      </c>
      <c r="B18" s="864"/>
      <c r="C18" s="864"/>
      <c r="D18" s="864"/>
      <c r="E18" s="865"/>
      <c r="F18" s="866"/>
      <c r="G18" s="866"/>
      <c r="H18" s="866"/>
      <c r="I18" s="867"/>
      <c r="J18" s="862"/>
      <c r="K18" s="869"/>
      <c r="L18" s="592">
        <f>mergeValue(A18)</f>
        <v>1</v>
      </c>
      <c r="M18" s="640" t="s">
        <v>20</v>
      </c>
      <c r="N18" s="645"/>
      <c r="O18" s="1229"/>
      <c r="P18" s="1229"/>
      <c r="Q18" s="1229"/>
      <c r="R18" s="1229"/>
      <c r="S18" s="1229"/>
      <c r="T18" s="1229"/>
      <c r="U18" s="1229"/>
      <c r="V18" s="1229"/>
      <c r="W18" s="629" t="s">
        <v>475</v>
      </c>
      <c r="Y18" s="588"/>
      <c r="Z18" s="588" t="str">
        <f t="shared" ref="Z18:Z31" si="0">IF(M18="","",M18 )</f>
        <v>Наименование тарифа</v>
      </c>
      <c r="AA18" s="588"/>
      <c r="AB18" s="588"/>
      <c r="AC18" s="588"/>
    </row>
    <row r="19" spans="1:29" ht="22.5">
      <c r="A19" s="1228"/>
      <c r="B19" s="1228">
        <v>1</v>
      </c>
      <c r="C19" s="864"/>
      <c r="D19" s="864"/>
      <c r="E19" s="866"/>
      <c r="F19" s="866"/>
      <c r="G19" s="866"/>
      <c r="H19" s="866"/>
      <c r="I19" s="861"/>
      <c r="J19" s="860"/>
      <c r="K19" s="863"/>
      <c r="L19" s="592" t="str">
        <f>mergeValue(A19) &amp;"."&amp; mergeValue(B19)</f>
        <v>1.1</v>
      </c>
      <c r="M19" s="545" t="s">
        <v>16</v>
      </c>
      <c r="N19" s="645"/>
      <c r="O19" s="1229"/>
      <c r="P19" s="1229"/>
      <c r="Q19" s="1229"/>
      <c r="R19" s="1229"/>
      <c r="S19" s="1229"/>
      <c r="T19" s="1229"/>
      <c r="U19" s="1229"/>
      <c r="V19" s="1229"/>
      <c r="W19" s="629" t="s">
        <v>476</v>
      </c>
      <c r="Y19" s="588"/>
      <c r="Z19" s="588" t="str">
        <f t="shared" si="0"/>
        <v>Территория действия тарифа</v>
      </c>
      <c r="AA19" s="588"/>
      <c r="AB19" s="588"/>
      <c r="AC19" s="588"/>
    </row>
    <row r="20" spans="1:29" ht="22.5">
      <c r="A20" s="1228"/>
      <c r="B20" s="1228"/>
      <c r="C20" s="1228">
        <v>1</v>
      </c>
      <c r="D20" s="864"/>
      <c r="E20" s="866"/>
      <c r="F20" s="866"/>
      <c r="G20" s="866"/>
      <c r="H20" s="866"/>
      <c r="I20" s="868"/>
      <c r="J20" s="860"/>
      <c r="K20" s="863"/>
      <c r="L20" s="592" t="str">
        <f>mergeValue(A20) &amp;"."&amp; mergeValue(B20)&amp;"."&amp; mergeValue(C20)</f>
        <v>1.1.1</v>
      </c>
      <c r="M20" s="546" t="s">
        <v>7</v>
      </c>
      <c r="N20" s="645"/>
      <c r="O20" s="1229"/>
      <c r="P20" s="1229"/>
      <c r="Q20" s="1229"/>
      <c r="R20" s="1229"/>
      <c r="S20" s="1229"/>
      <c r="T20" s="1229"/>
      <c r="U20" s="1229"/>
      <c r="V20" s="1229"/>
      <c r="W20" s="629" t="s">
        <v>632</v>
      </c>
      <c r="Y20" s="588"/>
      <c r="Z20" s="588" t="str">
        <f t="shared" si="0"/>
        <v xml:space="preserve">Наименование системы теплоснабжения </v>
      </c>
      <c r="AA20" s="588"/>
      <c r="AB20" s="588"/>
      <c r="AC20" s="588"/>
    </row>
    <row r="21" spans="1:29" ht="22.5">
      <c r="A21" s="1228"/>
      <c r="B21" s="1228"/>
      <c r="C21" s="1228"/>
      <c r="D21" s="1228">
        <v>1</v>
      </c>
      <c r="E21" s="866"/>
      <c r="F21" s="866"/>
      <c r="G21" s="866"/>
      <c r="H21" s="866"/>
      <c r="I21" s="868"/>
      <c r="J21" s="860"/>
      <c r="K21" s="863"/>
      <c r="L21" s="592" t="str">
        <f>mergeValue(A21) &amp;"."&amp; mergeValue(B21)&amp;"."&amp; mergeValue(C21)&amp;"."&amp; mergeValue(D21)</f>
        <v>1.1.1.1</v>
      </c>
      <c r="M21" s="547" t="s">
        <v>22</v>
      </c>
      <c r="N21" s="645"/>
      <c r="O21" s="1229"/>
      <c r="P21" s="1229"/>
      <c r="Q21" s="1229"/>
      <c r="R21" s="1229"/>
      <c r="S21" s="1229"/>
      <c r="T21" s="1229"/>
      <c r="U21" s="1229"/>
      <c r="V21" s="1229"/>
      <c r="W21" s="629" t="s">
        <v>633</v>
      </c>
      <c r="Y21" s="588"/>
      <c r="Z21" s="588" t="str">
        <f t="shared" si="0"/>
        <v xml:space="preserve">Источник тепловой энергии  </v>
      </c>
      <c r="AA21" s="588"/>
      <c r="AB21" s="588"/>
      <c r="AC21" s="588"/>
    </row>
    <row r="22" spans="1:29" ht="101.25">
      <c r="A22" s="1228"/>
      <c r="B22" s="1228"/>
      <c r="C22" s="1228"/>
      <c r="D22" s="1228"/>
      <c r="E22" s="1228">
        <v>1</v>
      </c>
      <c r="F22" s="866"/>
      <c r="G22" s="866"/>
      <c r="H22" s="864">
        <v>1</v>
      </c>
      <c r="I22" s="1228">
        <v>1</v>
      </c>
      <c r="J22" s="866"/>
      <c r="K22" s="871"/>
      <c r="L22" s="592" t="str">
        <f>mergeValue(A22) &amp;"."&amp; mergeValue(B22)&amp;"."&amp; mergeValue(C22)&amp;"."&amp; mergeValue(D22)&amp;"."&amp; mergeValue(E22)</f>
        <v>1.1.1.1.1</v>
      </c>
      <c r="M22" s="553" t="s">
        <v>9</v>
      </c>
      <c r="N22" s="645"/>
      <c r="O22" s="1230"/>
      <c r="P22" s="1230"/>
      <c r="Q22" s="1230"/>
      <c r="R22" s="1230"/>
      <c r="S22" s="1230"/>
      <c r="T22" s="1230"/>
      <c r="U22" s="1230"/>
      <c r="V22" s="1230"/>
      <c r="W22" s="629" t="s">
        <v>637</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28"/>
      <c r="B23" s="1228"/>
      <c r="C23" s="1228"/>
      <c r="D23" s="1228"/>
      <c r="E23" s="1228"/>
      <c r="F23" s="1228">
        <v>1</v>
      </c>
      <c r="G23" s="864"/>
      <c r="H23" s="864"/>
      <c r="I23" s="1228"/>
      <c r="J23" s="1228">
        <v>1</v>
      </c>
      <c r="K23" s="872"/>
      <c r="L23" s="592" t="str">
        <f>mergeValue(A23) &amp;"."&amp; mergeValue(B23)&amp;"."&amp; mergeValue(C23)&amp;"."&amp; mergeValue(D23)&amp;"."&amp; mergeValue(E23)&amp;"."&amp; mergeValue(F23)</f>
        <v>1.1.1.1.1.1</v>
      </c>
      <c r="M23" s="554" t="s">
        <v>10</v>
      </c>
      <c r="N23" s="645"/>
      <c r="O23" s="1231"/>
      <c r="P23" s="1232"/>
      <c r="Q23" s="1232"/>
      <c r="R23" s="1232"/>
      <c r="S23" s="1232"/>
      <c r="T23" s="1232"/>
      <c r="U23" s="1232"/>
      <c r="V23" s="1233"/>
      <c r="W23" s="629" t="s">
        <v>635</v>
      </c>
      <c r="Y23" s="588"/>
      <c r="Z23" s="588" t="str">
        <f t="shared" si="0"/>
        <v>Группа потребителей</v>
      </c>
      <c r="AA23" s="588"/>
      <c r="AB23" s="588"/>
      <c r="AC23" s="588"/>
    </row>
    <row r="24" spans="1:29" ht="189" customHeight="1">
      <c r="A24" s="1228"/>
      <c r="B24" s="1228"/>
      <c r="C24" s="1228"/>
      <c r="D24" s="1228"/>
      <c r="E24" s="1228"/>
      <c r="F24" s="1228"/>
      <c r="G24" s="864">
        <v>1</v>
      </c>
      <c r="H24" s="864"/>
      <c r="I24" s="1228"/>
      <c r="J24" s="1228"/>
      <c r="K24" s="872">
        <v>1</v>
      </c>
      <c r="L24" s="592" t="str">
        <f>mergeValue(A24) &amp;"."&amp; mergeValue(B24)&amp;"."&amp; mergeValue(C24)&amp;"."&amp; mergeValue(D24)&amp;"."&amp; mergeValue(E24)&amp;"."&amp; mergeValue(F24)&amp;"."&amp; mergeValue(G24)</f>
        <v>1.1.1.1.1.1.1</v>
      </c>
      <c r="M24" s="1064"/>
      <c r="N24" s="645"/>
      <c r="O24" s="561"/>
      <c r="P24" s="561"/>
      <c r="Q24" s="1089"/>
      <c r="R24" s="1234"/>
      <c r="S24" s="1235" t="s">
        <v>83</v>
      </c>
      <c r="T24" s="1234"/>
      <c r="U24" s="1235" t="s">
        <v>84</v>
      </c>
      <c r="V24" s="561"/>
      <c r="W24" s="1245" t="s">
        <v>654</v>
      </c>
      <c r="X24" s="584" t="str">
        <f>strCheckDate(O25:V25)</f>
        <v/>
      </c>
      <c r="Y24" s="588"/>
      <c r="Z24" s="588" t="str">
        <f t="shared" si="0"/>
        <v/>
      </c>
      <c r="AA24" s="588"/>
      <c r="AB24" s="588"/>
      <c r="AC24" s="588"/>
    </row>
    <row r="25" spans="1:29" ht="11.25" hidden="1" customHeight="1">
      <c r="A25" s="1228"/>
      <c r="B25" s="1228"/>
      <c r="C25" s="1228"/>
      <c r="D25" s="1228"/>
      <c r="E25" s="1228"/>
      <c r="F25" s="1228"/>
      <c r="G25" s="864"/>
      <c r="H25" s="864"/>
      <c r="I25" s="1228"/>
      <c r="J25" s="1228"/>
      <c r="K25" s="872"/>
      <c r="L25" s="599"/>
      <c r="M25" s="645"/>
      <c r="N25" s="645"/>
      <c r="O25" s="561"/>
      <c r="P25" s="561"/>
      <c r="Q25" s="583" t="str">
        <f>R24 &amp; "-" &amp; T24</f>
        <v>-</v>
      </c>
      <c r="R25" s="1234"/>
      <c r="S25" s="1235"/>
      <c r="T25" s="1234"/>
      <c r="U25" s="1235"/>
      <c r="V25" s="561"/>
      <c r="W25" s="1246"/>
      <c r="Y25" s="588"/>
      <c r="Z25" s="588" t="str">
        <f t="shared" si="0"/>
        <v/>
      </c>
      <c r="AA25" s="588"/>
      <c r="AB25" s="588"/>
      <c r="AC25" s="588"/>
    </row>
    <row r="26" spans="1:29" ht="15" customHeight="1">
      <c r="A26" s="1228"/>
      <c r="B26" s="1228"/>
      <c r="C26" s="1228"/>
      <c r="D26" s="1228"/>
      <c r="E26" s="1228"/>
      <c r="F26" s="1228"/>
      <c r="G26" s="866"/>
      <c r="H26" s="864"/>
      <c r="I26" s="1228"/>
      <c r="J26" s="1228"/>
      <c r="K26" s="871"/>
      <c r="L26" s="537"/>
      <c r="M26" s="556" t="s">
        <v>25</v>
      </c>
      <c r="N26" s="563"/>
      <c r="O26" s="563"/>
      <c r="P26" s="563"/>
      <c r="Q26" s="563"/>
      <c r="R26" s="563"/>
      <c r="S26" s="563"/>
      <c r="T26" s="563"/>
      <c r="U26" s="563"/>
      <c r="V26" s="559"/>
      <c r="W26" s="1247"/>
      <c r="Y26" s="588"/>
      <c r="Z26" s="588" t="str">
        <f t="shared" si="0"/>
        <v>Добавить вид теплоносителя (параметры теплоносителя)</v>
      </c>
      <c r="AA26" s="588"/>
      <c r="AB26" s="588"/>
      <c r="AC26" s="588"/>
    </row>
    <row r="27" spans="1:29" ht="15" customHeight="1">
      <c r="A27" s="1228"/>
      <c r="B27" s="1228"/>
      <c r="C27" s="1228"/>
      <c r="D27" s="1228"/>
      <c r="E27" s="1228"/>
      <c r="F27" s="866"/>
      <c r="G27" s="866"/>
      <c r="H27" s="864"/>
      <c r="I27" s="1228"/>
      <c r="J27" s="866"/>
      <c r="K27" s="871"/>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c r="AC27" s="588"/>
    </row>
    <row r="28" spans="1:29" ht="15" customHeight="1">
      <c r="A28" s="1228"/>
      <c r="B28" s="1228"/>
      <c r="C28" s="1228"/>
      <c r="D28" s="1228"/>
      <c r="E28" s="870"/>
      <c r="F28" s="866"/>
      <c r="G28" s="866"/>
      <c r="H28" s="866"/>
      <c r="I28" s="862"/>
      <c r="J28" s="859"/>
      <c r="K28" s="869"/>
      <c r="L28" s="537"/>
      <c r="M28" s="550" t="s">
        <v>12</v>
      </c>
      <c r="N28" s="563"/>
      <c r="O28" s="563"/>
      <c r="P28" s="563"/>
      <c r="Q28" s="563"/>
      <c r="R28" s="563"/>
      <c r="S28" s="563"/>
      <c r="T28" s="563"/>
      <c r="U28" s="562"/>
      <c r="V28" s="563"/>
      <c r="W28" s="664"/>
      <c r="Y28" s="588"/>
      <c r="Z28" s="588" t="str">
        <f t="shared" si="0"/>
        <v>Добавить схему подключения</v>
      </c>
      <c r="AA28" s="588"/>
      <c r="AB28" s="588"/>
      <c r="AC28" s="588"/>
    </row>
    <row r="29" spans="1:29" ht="15" customHeight="1">
      <c r="A29" s="1228"/>
      <c r="B29" s="1228"/>
      <c r="C29" s="1228"/>
      <c r="D29" s="870"/>
      <c r="E29" s="870"/>
      <c r="F29" s="866"/>
      <c r="G29" s="866"/>
      <c r="H29" s="866"/>
      <c r="I29" s="862"/>
      <c r="J29" s="859"/>
      <c r="K29" s="869"/>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c r="AC29" s="588"/>
    </row>
    <row r="30" spans="1:29" ht="15" customHeight="1">
      <c r="A30" s="1228"/>
      <c r="B30" s="1228"/>
      <c r="C30" s="870"/>
      <c r="D30" s="870"/>
      <c r="E30" s="870"/>
      <c r="F30" s="870"/>
      <c r="G30" s="875"/>
      <c r="H30" s="862"/>
      <c r="I30" s="873"/>
      <c r="J30" s="859"/>
      <c r="K30" s="874"/>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c r="AC30" s="588"/>
    </row>
    <row r="31" spans="1:29" ht="15" customHeight="1">
      <c r="A31" s="1228"/>
      <c r="B31" s="870"/>
      <c r="C31" s="870"/>
      <c r="D31" s="870"/>
      <c r="E31" s="870"/>
      <c r="F31" s="870"/>
      <c r="G31" s="875"/>
      <c r="H31" s="862"/>
      <c r="I31" s="862"/>
      <c r="J31" s="859"/>
      <c r="K31" s="869"/>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c r="AC31" s="588"/>
    </row>
    <row r="32" spans="1:29" s="521" customFormat="1" ht="15" customHeight="1">
      <c r="A32" s="858"/>
      <c r="B32" s="858"/>
      <c r="C32" s="858"/>
      <c r="D32" s="858"/>
      <c r="E32" s="858"/>
      <c r="F32" s="858"/>
      <c r="G32" s="858"/>
      <c r="H32" s="858"/>
      <c r="I32" s="858"/>
      <c r="J32" s="858"/>
      <c r="K32" s="858"/>
      <c r="L32" s="492"/>
      <c r="M32" s="564" t="s">
        <v>308</v>
      </c>
      <c r="N32" s="563"/>
      <c r="O32" s="563"/>
      <c r="P32" s="563"/>
      <c r="Q32" s="563"/>
      <c r="R32" s="563"/>
      <c r="S32" s="563"/>
      <c r="T32" s="563"/>
      <c r="U32" s="562"/>
      <c r="V32" s="563"/>
      <c r="W32" s="664"/>
      <c r="X32" s="586"/>
      <c r="Y32" s="586"/>
      <c r="Z32" s="586"/>
      <c r="AA32" s="586"/>
      <c r="AB32" s="586"/>
      <c r="AC32" s="586"/>
    </row>
    <row r="33" spans="1:29" ht="11.25">
      <c r="A33" s="522"/>
      <c r="B33" s="522"/>
      <c r="C33" s="522"/>
      <c r="D33" s="522"/>
      <c r="E33" s="522"/>
      <c r="F33" s="522"/>
      <c r="G33" s="522"/>
      <c r="H33" s="522"/>
      <c r="I33" s="522"/>
      <c r="J33" s="522"/>
      <c r="K33" s="522"/>
      <c r="X33" s="522"/>
      <c r="Y33" s="522"/>
      <c r="Z33" s="522"/>
      <c r="AA33" s="522"/>
      <c r="AB33" s="522"/>
      <c r="AC33" s="522"/>
    </row>
    <row r="34" spans="1:29" ht="90" customHeight="1">
      <c r="L34" s="1">
        <v>1</v>
      </c>
      <c r="M34" s="1221" t="s">
        <v>631</v>
      </c>
      <c r="N34" s="1221"/>
      <c r="O34" s="1221"/>
      <c r="P34" s="1221"/>
      <c r="Q34" s="1221"/>
      <c r="R34" s="1221"/>
      <c r="S34" s="1221"/>
      <c r="T34" s="1221"/>
      <c r="U34" s="1221"/>
      <c r="V34" s="1221"/>
      <c r="W34" s="1221"/>
    </row>
  </sheetData>
  <sheetProtection algorithmName="SHA-512" hashValue="ao8F16d3ogkJsMIoldC6REuOtGyNrm5WNKxWGXQnVb2kBlsqg3Pz5lVYuSnPkNZx8tfi6sKgZTP/oK9oTQwzoA==" saltValue="DFghRdJEhshXknaItv3FrA=="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48</v>
      </c>
    </row>
    <row r="2" spans="1:20" ht="22.5">
      <c r="F2" s="1222" t="s">
        <v>490</v>
      </c>
      <c r="G2" s="1223"/>
      <c r="H2" s="1224"/>
      <c r="I2" s="805"/>
    </row>
    <row r="3" spans="1:20" ht="3" customHeight="1"/>
    <row r="4" spans="1:20" s="1006" customFormat="1" ht="11.25">
      <c r="A4" s="1012"/>
      <c r="B4" s="1012"/>
      <c r="C4" s="1012"/>
      <c r="D4" s="1012"/>
      <c r="F4" s="1183" t="s">
        <v>453</v>
      </c>
      <c r="G4" s="1183"/>
      <c r="H4" s="1183"/>
      <c r="I4" s="1225" t="s">
        <v>454</v>
      </c>
      <c r="J4" s="1012"/>
      <c r="K4" s="1012"/>
      <c r="L4" s="1012"/>
      <c r="M4" s="1012"/>
      <c r="N4" s="1012"/>
      <c r="O4" s="1012"/>
      <c r="P4" s="1012"/>
      <c r="Q4" s="1012"/>
      <c r="R4" s="1012"/>
      <c r="S4" s="1012"/>
      <c r="T4" s="1012"/>
    </row>
    <row r="5" spans="1:20" s="1006" customFormat="1" ht="11.25" customHeight="1">
      <c r="A5" s="1012"/>
      <c r="B5" s="1012"/>
      <c r="C5" s="1012"/>
      <c r="D5" s="1012"/>
      <c r="F5" s="1021" t="s">
        <v>91</v>
      </c>
      <c r="G5" s="809" t="s">
        <v>456</v>
      </c>
      <c r="H5" s="1030" t="s">
        <v>441</v>
      </c>
      <c r="I5" s="1225"/>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026" t="str">
        <f>IF(dateCh="","",dateCh)</f>
        <v>19.12.2019</v>
      </c>
      <c r="I7" s="815" t="s">
        <v>492</v>
      </c>
      <c r="J7" s="614"/>
      <c r="K7" s="1012"/>
      <c r="L7" s="1012"/>
      <c r="M7" s="1012"/>
      <c r="N7" s="1012"/>
      <c r="O7" s="1012"/>
      <c r="P7" s="1012"/>
      <c r="Q7" s="1012"/>
      <c r="R7" s="1012"/>
      <c r="S7" s="1012"/>
      <c r="T7" s="1012"/>
    </row>
    <row r="8" spans="1:20" s="1006" customFormat="1" ht="45">
      <c r="A8" s="1226">
        <v>1</v>
      </c>
      <c r="B8" s="1012"/>
      <c r="C8" s="1012"/>
      <c r="D8" s="1012"/>
      <c r="F8" s="1028" t="str">
        <f>"2." &amp;mergeValue(A8)</f>
        <v>2.1</v>
      </c>
      <c r="G8" s="814" t="s">
        <v>493</v>
      </c>
      <c r="H8" s="1026" t="str">
        <f>IF('Перечень тарифов'!R21="","наименование отсутствует","" &amp; 'Перечень тарифов'!R21 &amp; "")</f>
        <v>наименование отсутствует</v>
      </c>
      <c r="I8" s="815" t="s">
        <v>589</v>
      </c>
      <c r="J8" s="614"/>
      <c r="K8" s="1012"/>
      <c r="L8" s="1012"/>
      <c r="M8" s="1012"/>
      <c r="N8" s="1012"/>
      <c r="O8" s="1012"/>
      <c r="P8" s="1012"/>
      <c r="Q8" s="1012"/>
      <c r="R8" s="1012"/>
      <c r="S8" s="1012"/>
      <c r="T8" s="1012"/>
    </row>
    <row r="9" spans="1:20" s="1006" customFormat="1" ht="22.5">
      <c r="A9" s="1226"/>
      <c r="B9" s="1012"/>
      <c r="C9" s="1012"/>
      <c r="D9" s="1012"/>
      <c r="F9" s="1028" t="str">
        <f>"3." &amp;mergeValue(A9)</f>
        <v>3.1</v>
      </c>
      <c r="G9" s="814" t="s">
        <v>494</v>
      </c>
      <c r="H9" s="102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5" t="s">
        <v>587</v>
      </c>
      <c r="J9" s="614"/>
      <c r="K9" s="1012"/>
      <c r="L9" s="1012"/>
      <c r="M9" s="1012"/>
      <c r="N9" s="1012"/>
      <c r="O9" s="1012"/>
      <c r="P9" s="1012"/>
      <c r="Q9" s="1012"/>
      <c r="R9" s="1012"/>
      <c r="S9" s="1012"/>
      <c r="T9" s="1012"/>
    </row>
    <row r="10" spans="1:20" s="1006" customFormat="1" ht="22.5">
      <c r="A10" s="1226"/>
      <c r="B10" s="1012"/>
      <c r="C10" s="1012"/>
      <c r="D10" s="1012"/>
      <c r="F10" s="1028" t="str">
        <f>"4."&amp;mergeValue(A10)</f>
        <v>4.1</v>
      </c>
      <c r="G10" s="814" t="s">
        <v>495</v>
      </c>
      <c r="H10" s="1030" t="s">
        <v>457</v>
      </c>
      <c r="I10" s="815"/>
      <c r="J10" s="614"/>
      <c r="K10" s="1012"/>
      <c r="L10" s="1012"/>
      <c r="M10" s="1012"/>
      <c r="N10" s="1012"/>
      <c r="O10" s="1012"/>
      <c r="P10" s="1012"/>
      <c r="Q10" s="1012"/>
      <c r="R10" s="1012"/>
      <c r="S10" s="1012"/>
      <c r="T10" s="1012"/>
    </row>
    <row r="11" spans="1:20" s="1006" customFormat="1" ht="18.75">
      <c r="A11" s="1226"/>
      <c r="B11" s="1226">
        <v>1</v>
      </c>
      <c r="C11" s="1022"/>
      <c r="D11" s="1022"/>
      <c r="F11" s="1028" t="str">
        <f>"4."&amp;mergeValue(A11) &amp;"."&amp;mergeValue(B11)</f>
        <v>4.1.1</v>
      </c>
      <c r="G11" s="829" t="s">
        <v>591</v>
      </c>
      <c r="H11" s="1026" t="str">
        <f>IF(region_name="","",region_name)</f>
        <v>Ленинградская область</v>
      </c>
      <c r="I11" s="815" t="s">
        <v>498</v>
      </c>
      <c r="J11" s="614"/>
      <c r="K11" s="1012"/>
      <c r="L11" s="1012"/>
      <c r="M11" s="1012"/>
      <c r="N11" s="1012"/>
      <c r="O11" s="1012"/>
      <c r="P11" s="1012"/>
      <c r="Q11" s="1012"/>
      <c r="R11" s="1012"/>
      <c r="S11" s="1012"/>
      <c r="T11" s="1012"/>
    </row>
    <row r="12" spans="1:20" s="1006" customFormat="1" ht="22.5">
      <c r="A12" s="1226"/>
      <c r="B12" s="1226"/>
      <c r="C12" s="1226">
        <v>1</v>
      </c>
      <c r="D12" s="1022"/>
      <c r="F12" s="1028" t="str">
        <f>"4."&amp;mergeValue(A12) &amp;"."&amp;mergeValue(B12)&amp;"."&amp;mergeValue(C12)</f>
        <v>4.1.1.1</v>
      </c>
      <c r="G12" s="816" t="s">
        <v>496</v>
      </c>
      <c r="H12" s="1026" t="str">
        <f>IF(Территории!H13="","","" &amp; Территории!H13 &amp; "")</f>
        <v>Тосненский муниципальный район</v>
      </c>
      <c r="I12" s="815" t="s">
        <v>499</v>
      </c>
      <c r="J12" s="614"/>
      <c r="K12" s="1012"/>
      <c r="L12" s="1012"/>
      <c r="M12" s="1012"/>
      <c r="N12" s="1012"/>
      <c r="O12" s="1012"/>
      <c r="P12" s="1012"/>
      <c r="Q12" s="1012"/>
      <c r="R12" s="1012"/>
      <c r="S12" s="1012"/>
      <c r="T12" s="1012"/>
    </row>
    <row r="13" spans="1:20" s="1006" customFormat="1" ht="56.25">
      <c r="A13" s="1226"/>
      <c r="B13" s="1226"/>
      <c r="C13" s="1226"/>
      <c r="D13" s="1022">
        <v>1</v>
      </c>
      <c r="F13" s="1028" t="str">
        <f>"4."&amp;mergeValue(A13) &amp;"."&amp;mergeValue(B13)&amp;"."&amp;mergeValue(C13)&amp;"."&amp;mergeValue(D13)</f>
        <v>4.1.1.1.1</v>
      </c>
      <c r="G13" s="817" t="s">
        <v>497</v>
      </c>
      <c r="H13" s="1026" t="str">
        <f>IF(Территории!R14="","","" &amp; Территории!R14 &amp; "")</f>
        <v>Тельмановское (41648443)</v>
      </c>
      <c r="I13" s="1100" t="s">
        <v>590</v>
      </c>
      <c r="J13" s="614"/>
      <c r="K13" s="1012"/>
      <c r="L13" s="1012"/>
      <c r="M13" s="1012"/>
      <c r="N13" s="1012"/>
      <c r="O13" s="1012"/>
      <c r="P13" s="1012"/>
      <c r="Q13" s="1012"/>
      <c r="R13" s="1012"/>
      <c r="S13" s="1012"/>
      <c r="T13" s="1012"/>
    </row>
    <row r="14" spans="1:20" s="771" customFormat="1" ht="3" customHeight="1">
      <c r="A14" s="772"/>
      <c r="B14" s="772"/>
      <c r="C14" s="772"/>
      <c r="D14" s="772"/>
      <c r="F14" s="624"/>
      <c r="G14" s="625"/>
      <c r="H14" s="626"/>
      <c r="I14" s="627"/>
      <c r="J14" s="772"/>
      <c r="K14" s="772"/>
      <c r="L14" s="772"/>
      <c r="M14" s="772"/>
      <c r="N14" s="772"/>
      <c r="O14" s="772"/>
      <c r="P14" s="772"/>
      <c r="Q14" s="772"/>
      <c r="R14" s="772"/>
      <c r="S14" s="772"/>
      <c r="T14" s="772"/>
    </row>
    <row r="15" spans="1:20" s="771" customFormat="1" ht="15" customHeight="1">
      <c r="A15" s="772"/>
      <c r="B15" s="772"/>
      <c r="C15" s="772"/>
      <c r="D15" s="772"/>
      <c r="F15" s="821"/>
      <c r="G15" s="1221" t="s">
        <v>592</v>
      </c>
      <c r="H15" s="1221"/>
      <c r="I15" s="982"/>
      <c r="J15" s="772"/>
      <c r="K15" s="772"/>
      <c r="L15" s="772"/>
      <c r="M15" s="772"/>
      <c r="N15" s="772"/>
      <c r="O15" s="772"/>
      <c r="P15" s="772"/>
      <c r="Q15" s="772"/>
      <c r="R15" s="772"/>
      <c r="S15" s="772"/>
      <c r="T15" s="772"/>
    </row>
  </sheetData>
  <sheetProtection algorithmName="SHA-512" hashValue="WFSX1BGjrq0IS0CJAJI68anPfl9bN2f5EPTS74w2m7Volxd7BE5Y5YOS9mgcHDj6NfjzpR5hxX1EGYh1T/2Bgg==" saltValue="6SnQARQoCczZb1lAj9/kL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6"/>
  <sheetViews>
    <sheetView showGridLines="0" topLeftCell="J16" zoomScaleNormal="100" workbookViewId="0">
      <selection activeCell="V30" sqref="V30"/>
    </sheetView>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29.7109375" style="989" customWidth="1"/>
    <col min="16" max="17" width="23.7109375" style="989" hidden="1" customWidth="1"/>
    <col min="18" max="18" width="11.7109375" style="989" customWidth="1"/>
    <col min="19" max="19" width="3.7109375" style="989" customWidth="1"/>
    <col min="20" max="20" width="11.7109375" style="989" customWidth="1"/>
    <col min="21" max="21" width="8.5703125" style="989" customWidth="1"/>
    <col min="22" max="22" width="20.28515625" style="1056" customWidth="1"/>
    <col min="23" max="24" width="23.7109375" style="1056" hidden="1" customWidth="1"/>
    <col min="25" max="25" width="11.7109375" style="1056" customWidth="1"/>
    <col min="26" max="26" width="3.7109375" style="1056" customWidth="1"/>
    <col min="27" max="27" width="11.7109375" style="1056" customWidth="1"/>
    <col min="28" max="28" width="8.5703125" style="1056" hidden="1" customWidth="1"/>
    <col min="29" max="29" width="4.7109375" style="989" customWidth="1"/>
    <col min="30" max="30" width="115.7109375" style="989" customWidth="1"/>
    <col min="31" max="32" width="10.5703125" style="1007"/>
    <col min="33" max="33" width="11.140625" style="1007" customWidth="1"/>
    <col min="34" max="41" width="10.5703125" style="1007"/>
    <col min="42" max="263" width="10.5703125" style="989"/>
    <col min="264" max="271" width="0" style="989" hidden="1" customWidth="1"/>
    <col min="272" max="272" width="3.7109375" style="989" customWidth="1"/>
    <col min="273" max="273" width="3.85546875" style="989" customWidth="1"/>
    <col min="274" max="274" width="3.7109375" style="989" customWidth="1"/>
    <col min="275" max="275" width="12.7109375" style="989" customWidth="1"/>
    <col min="276" max="276" width="52.7109375" style="989" customWidth="1"/>
    <col min="277" max="280" width="0" style="989" hidden="1" customWidth="1"/>
    <col min="281" max="281" width="12.28515625" style="989" customWidth="1"/>
    <col min="282" max="282" width="6.42578125" style="989" customWidth="1"/>
    <col min="283" max="283" width="12.28515625" style="989" customWidth="1"/>
    <col min="284" max="284" width="0" style="989" hidden="1" customWidth="1"/>
    <col min="285" max="285" width="3.7109375" style="989" customWidth="1"/>
    <col min="286" max="286" width="11.140625" style="989" bestFit="1" customWidth="1"/>
    <col min="287" max="288" width="10.5703125" style="989"/>
    <col min="289" max="289" width="11.140625" style="989" customWidth="1"/>
    <col min="290" max="519" width="10.5703125" style="989"/>
    <col min="520" max="527" width="0" style="989" hidden="1" customWidth="1"/>
    <col min="528" max="528" width="3.7109375" style="989" customWidth="1"/>
    <col min="529" max="529" width="3.85546875" style="989" customWidth="1"/>
    <col min="530" max="530" width="3.7109375" style="989" customWidth="1"/>
    <col min="531" max="531" width="12.7109375" style="989" customWidth="1"/>
    <col min="532" max="532" width="52.7109375" style="989" customWidth="1"/>
    <col min="533" max="536" width="0" style="989" hidden="1" customWidth="1"/>
    <col min="537" max="537" width="12.28515625" style="989" customWidth="1"/>
    <col min="538" max="538" width="6.42578125" style="989" customWidth="1"/>
    <col min="539" max="539" width="12.28515625" style="989" customWidth="1"/>
    <col min="540" max="540" width="0" style="989" hidden="1" customWidth="1"/>
    <col min="541" max="541" width="3.7109375" style="989" customWidth="1"/>
    <col min="542" max="542" width="11.140625" style="989" bestFit="1" customWidth="1"/>
    <col min="543" max="544" width="10.5703125" style="989"/>
    <col min="545" max="545" width="11.140625" style="989" customWidth="1"/>
    <col min="546" max="775" width="10.5703125" style="989"/>
    <col min="776" max="783" width="0" style="989" hidden="1" customWidth="1"/>
    <col min="784" max="784" width="3.7109375" style="989" customWidth="1"/>
    <col min="785" max="785" width="3.85546875" style="989" customWidth="1"/>
    <col min="786" max="786" width="3.7109375" style="989" customWidth="1"/>
    <col min="787" max="787" width="12.7109375" style="989" customWidth="1"/>
    <col min="788" max="788" width="52.7109375" style="989" customWidth="1"/>
    <col min="789" max="792" width="0" style="989" hidden="1" customWidth="1"/>
    <col min="793" max="793" width="12.28515625" style="989" customWidth="1"/>
    <col min="794" max="794" width="6.42578125" style="989" customWidth="1"/>
    <col min="795" max="795" width="12.28515625" style="989" customWidth="1"/>
    <col min="796" max="796" width="0" style="989" hidden="1" customWidth="1"/>
    <col min="797" max="797" width="3.7109375" style="989" customWidth="1"/>
    <col min="798" max="798" width="11.140625" style="989" bestFit="1" customWidth="1"/>
    <col min="799" max="800" width="10.5703125" style="989"/>
    <col min="801" max="801" width="11.140625" style="989" customWidth="1"/>
    <col min="802" max="1031" width="10.5703125" style="989"/>
    <col min="1032" max="1039" width="0" style="989" hidden="1" customWidth="1"/>
    <col min="1040" max="1040" width="3.7109375" style="989" customWidth="1"/>
    <col min="1041" max="1041" width="3.85546875" style="989" customWidth="1"/>
    <col min="1042" max="1042" width="3.7109375" style="989" customWidth="1"/>
    <col min="1043" max="1043" width="12.7109375" style="989" customWidth="1"/>
    <col min="1044" max="1044" width="52.7109375" style="989" customWidth="1"/>
    <col min="1045" max="1048" width="0" style="989" hidden="1" customWidth="1"/>
    <col min="1049" max="1049" width="12.28515625" style="989" customWidth="1"/>
    <col min="1050" max="1050" width="6.42578125" style="989" customWidth="1"/>
    <col min="1051" max="1051" width="12.28515625" style="989" customWidth="1"/>
    <col min="1052" max="1052" width="0" style="989" hidden="1" customWidth="1"/>
    <col min="1053" max="1053" width="3.7109375" style="989" customWidth="1"/>
    <col min="1054" max="1054" width="11.140625" style="989" bestFit="1" customWidth="1"/>
    <col min="1055" max="1056" width="10.5703125" style="989"/>
    <col min="1057" max="1057" width="11.140625" style="989" customWidth="1"/>
    <col min="1058" max="1287" width="10.5703125" style="989"/>
    <col min="1288" max="1295" width="0" style="989" hidden="1" customWidth="1"/>
    <col min="1296" max="1296" width="3.7109375" style="989" customWidth="1"/>
    <col min="1297" max="1297" width="3.85546875" style="989" customWidth="1"/>
    <col min="1298" max="1298" width="3.7109375" style="989" customWidth="1"/>
    <col min="1299" max="1299" width="12.7109375" style="989" customWidth="1"/>
    <col min="1300" max="1300" width="52.7109375" style="989" customWidth="1"/>
    <col min="1301" max="1304" width="0" style="989" hidden="1" customWidth="1"/>
    <col min="1305" max="1305" width="12.28515625" style="989" customWidth="1"/>
    <col min="1306" max="1306" width="6.42578125" style="989" customWidth="1"/>
    <col min="1307" max="1307" width="12.28515625" style="989" customWidth="1"/>
    <col min="1308" max="1308" width="0" style="989" hidden="1" customWidth="1"/>
    <col min="1309" max="1309" width="3.7109375" style="989" customWidth="1"/>
    <col min="1310" max="1310" width="11.140625" style="989" bestFit="1" customWidth="1"/>
    <col min="1311" max="1312" width="10.5703125" style="989"/>
    <col min="1313" max="1313" width="11.140625" style="989" customWidth="1"/>
    <col min="1314" max="1543" width="10.5703125" style="989"/>
    <col min="1544" max="1551" width="0" style="989" hidden="1" customWidth="1"/>
    <col min="1552" max="1552" width="3.7109375" style="989" customWidth="1"/>
    <col min="1553" max="1553" width="3.85546875" style="989" customWidth="1"/>
    <col min="1554" max="1554" width="3.7109375" style="989" customWidth="1"/>
    <col min="1555" max="1555" width="12.7109375" style="989" customWidth="1"/>
    <col min="1556" max="1556" width="52.7109375" style="989" customWidth="1"/>
    <col min="1557" max="1560" width="0" style="989" hidden="1" customWidth="1"/>
    <col min="1561" max="1561" width="12.28515625" style="989" customWidth="1"/>
    <col min="1562" max="1562" width="6.42578125" style="989" customWidth="1"/>
    <col min="1563" max="1563" width="12.28515625" style="989" customWidth="1"/>
    <col min="1564" max="1564" width="0" style="989" hidden="1" customWidth="1"/>
    <col min="1565" max="1565" width="3.7109375" style="989" customWidth="1"/>
    <col min="1566" max="1566" width="11.140625" style="989" bestFit="1" customWidth="1"/>
    <col min="1567" max="1568" width="10.5703125" style="989"/>
    <col min="1569" max="1569" width="11.140625" style="989" customWidth="1"/>
    <col min="1570" max="1799" width="10.5703125" style="989"/>
    <col min="1800" max="1807" width="0" style="989" hidden="1" customWidth="1"/>
    <col min="1808" max="1808" width="3.7109375" style="989" customWidth="1"/>
    <col min="1809" max="1809" width="3.85546875" style="989" customWidth="1"/>
    <col min="1810" max="1810" width="3.7109375" style="989" customWidth="1"/>
    <col min="1811" max="1811" width="12.7109375" style="989" customWidth="1"/>
    <col min="1812" max="1812" width="52.7109375" style="989" customWidth="1"/>
    <col min="1813" max="1816" width="0" style="989" hidden="1" customWidth="1"/>
    <col min="1817" max="1817" width="12.28515625" style="989" customWidth="1"/>
    <col min="1818" max="1818" width="6.42578125" style="989" customWidth="1"/>
    <col min="1819" max="1819" width="12.28515625" style="989" customWidth="1"/>
    <col min="1820" max="1820" width="0" style="989" hidden="1" customWidth="1"/>
    <col min="1821" max="1821" width="3.7109375" style="989" customWidth="1"/>
    <col min="1822" max="1822" width="11.140625" style="989" bestFit="1" customWidth="1"/>
    <col min="1823" max="1824" width="10.5703125" style="989"/>
    <col min="1825" max="1825" width="11.140625" style="989" customWidth="1"/>
    <col min="1826" max="2055" width="10.5703125" style="989"/>
    <col min="2056" max="2063" width="0" style="989" hidden="1" customWidth="1"/>
    <col min="2064" max="2064" width="3.7109375" style="989" customWidth="1"/>
    <col min="2065" max="2065" width="3.85546875" style="989" customWidth="1"/>
    <col min="2066" max="2066" width="3.7109375" style="989" customWidth="1"/>
    <col min="2067" max="2067" width="12.7109375" style="989" customWidth="1"/>
    <col min="2068" max="2068" width="52.7109375" style="989" customWidth="1"/>
    <col min="2069" max="2072" width="0" style="989" hidden="1" customWidth="1"/>
    <col min="2073" max="2073" width="12.28515625" style="989" customWidth="1"/>
    <col min="2074" max="2074" width="6.42578125" style="989" customWidth="1"/>
    <col min="2075" max="2075" width="12.28515625" style="989" customWidth="1"/>
    <col min="2076" max="2076" width="0" style="989" hidden="1" customWidth="1"/>
    <col min="2077" max="2077" width="3.7109375" style="989" customWidth="1"/>
    <col min="2078" max="2078" width="11.140625" style="989" bestFit="1" customWidth="1"/>
    <col min="2079" max="2080" width="10.5703125" style="989"/>
    <col min="2081" max="2081" width="11.140625" style="989" customWidth="1"/>
    <col min="2082" max="2311" width="10.5703125" style="989"/>
    <col min="2312" max="2319" width="0" style="989" hidden="1" customWidth="1"/>
    <col min="2320" max="2320" width="3.7109375" style="989" customWidth="1"/>
    <col min="2321" max="2321" width="3.85546875" style="989" customWidth="1"/>
    <col min="2322" max="2322" width="3.7109375" style="989" customWidth="1"/>
    <col min="2323" max="2323" width="12.7109375" style="989" customWidth="1"/>
    <col min="2324" max="2324" width="52.7109375" style="989" customWidth="1"/>
    <col min="2325" max="2328" width="0" style="989" hidden="1" customWidth="1"/>
    <col min="2329" max="2329" width="12.28515625" style="989" customWidth="1"/>
    <col min="2330" max="2330" width="6.42578125" style="989" customWidth="1"/>
    <col min="2331" max="2331" width="12.28515625" style="989" customWidth="1"/>
    <col min="2332" max="2332" width="0" style="989" hidden="1" customWidth="1"/>
    <col min="2333" max="2333" width="3.7109375" style="989" customWidth="1"/>
    <col min="2334" max="2334" width="11.140625" style="989" bestFit="1" customWidth="1"/>
    <col min="2335" max="2336" width="10.5703125" style="989"/>
    <col min="2337" max="2337" width="11.140625" style="989" customWidth="1"/>
    <col min="2338" max="2567" width="10.5703125" style="989"/>
    <col min="2568" max="2575" width="0" style="989" hidden="1" customWidth="1"/>
    <col min="2576" max="2576" width="3.7109375" style="989" customWidth="1"/>
    <col min="2577" max="2577" width="3.85546875" style="989" customWidth="1"/>
    <col min="2578" max="2578" width="3.7109375" style="989" customWidth="1"/>
    <col min="2579" max="2579" width="12.7109375" style="989" customWidth="1"/>
    <col min="2580" max="2580" width="52.7109375" style="989" customWidth="1"/>
    <col min="2581" max="2584" width="0" style="989" hidden="1" customWidth="1"/>
    <col min="2585" max="2585" width="12.28515625" style="989" customWidth="1"/>
    <col min="2586" max="2586" width="6.42578125" style="989" customWidth="1"/>
    <col min="2587" max="2587" width="12.28515625" style="989" customWidth="1"/>
    <col min="2588" max="2588" width="0" style="989" hidden="1" customWidth="1"/>
    <col min="2589" max="2589" width="3.7109375" style="989" customWidth="1"/>
    <col min="2590" max="2590" width="11.140625" style="989" bestFit="1" customWidth="1"/>
    <col min="2591" max="2592" width="10.5703125" style="989"/>
    <col min="2593" max="2593" width="11.140625" style="989" customWidth="1"/>
    <col min="2594" max="2823" width="10.5703125" style="989"/>
    <col min="2824" max="2831" width="0" style="989" hidden="1" customWidth="1"/>
    <col min="2832" max="2832" width="3.7109375" style="989" customWidth="1"/>
    <col min="2833" max="2833" width="3.85546875" style="989" customWidth="1"/>
    <col min="2834" max="2834" width="3.7109375" style="989" customWidth="1"/>
    <col min="2835" max="2835" width="12.7109375" style="989" customWidth="1"/>
    <col min="2836" max="2836" width="52.7109375" style="989" customWidth="1"/>
    <col min="2837" max="2840" width="0" style="989" hidden="1" customWidth="1"/>
    <col min="2841" max="2841" width="12.28515625" style="989" customWidth="1"/>
    <col min="2842" max="2842" width="6.42578125" style="989" customWidth="1"/>
    <col min="2843" max="2843" width="12.28515625" style="989" customWidth="1"/>
    <col min="2844" max="2844" width="0" style="989" hidden="1" customWidth="1"/>
    <col min="2845" max="2845" width="3.7109375" style="989" customWidth="1"/>
    <col min="2846" max="2846" width="11.140625" style="989" bestFit="1" customWidth="1"/>
    <col min="2847" max="2848" width="10.5703125" style="989"/>
    <col min="2849" max="2849" width="11.140625" style="989" customWidth="1"/>
    <col min="2850" max="3079" width="10.5703125" style="989"/>
    <col min="3080" max="3087" width="0" style="989" hidden="1" customWidth="1"/>
    <col min="3088" max="3088" width="3.7109375" style="989" customWidth="1"/>
    <col min="3089" max="3089" width="3.85546875" style="989" customWidth="1"/>
    <col min="3090" max="3090" width="3.7109375" style="989" customWidth="1"/>
    <col min="3091" max="3091" width="12.7109375" style="989" customWidth="1"/>
    <col min="3092" max="3092" width="52.7109375" style="989" customWidth="1"/>
    <col min="3093" max="3096" width="0" style="989" hidden="1" customWidth="1"/>
    <col min="3097" max="3097" width="12.28515625" style="989" customWidth="1"/>
    <col min="3098" max="3098" width="6.42578125" style="989" customWidth="1"/>
    <col min="3099" max="3099" width="12.28515625" style="989" customWidth="1"/>
    <col min="3100" max="3100" width="0" style="989" hidden="1" customWidth="1"/>
    <col min="3101" max="3101" width="3.7109375" style="989" customWidth="1"/>
    <col min="3102" max="3102" width="11.140625" style="989" bestFit="1" customWidth="1"/>
    <col min="3103" max="3104" width="10.5703125" style="989"/>
    <col min="3105" max="3105" width="11.140625" style="989" customWidth="1"/>
    <col min="3106" max="3335" width="10.5703125" style="989"/>
    <col min="3336" max="3343" width="0" style="989" hidden="1" customWidth="1"/>
    <col min="3344" max="3344" width="3.7109375" style="989" customWidth="1"/>
    <col min="3345" max="3345" width="3.85546875" style="989" customWidth="1"/>
    <col min="3346" max="3346" width="3.7109375" style="989" customWidth="1"/>
    <col min="3347" max="3347" width="12.7109375" style="989" customWidth="1"/>
    <col min="3348" max="3348" width="52.7109375" style="989" customWidth="1"/>
    <col min="3349" max="3352" width="0" style="989" hidden="1" customWidth="1"/>
    <col min="3353" max="3353" width="12.28515625" style="989" customWidth="1"/>
    <col min="3354" max="3354" width="6.42578125" style="989" customWidth="1"/>
    <col min="3355" max="3355" width="12.28515625" style="989" customWidth="1"/>
    <col min="3356" max="3356" width="0" style="989" hidden="1" customWidth="1"/>
    <col min="3357" max="3357" width="3.7109375" style="989" customWidth="1"/>
    <col min="3358" max="3358" width="11.140625" style="989" bestFit="1" customWidth="1"/>
    <col min="3359" max="3360" width="10.5703125" style="989"/>
    <col min="3361" max="3361" width="11.140625" style="989" customWidth="1"/>
    <col min="3362" max="3591" width="10.5703125" style="989"/>
    <col min="3592" max="3599" width="0" style="989" hidden="1" customWidth="1"/>
    <col min="3600" max="3600" width="3.7109375" style="989" customWidth="1"/>
    <col min="3601" max="3601" width="3.85546875" style="989" customWidth="1"/>
    <col min="3602" max="3602" width="3.7109375" style="989" customWidth="1"/>
    <col min="3603" max="3603" width="12.7109375" style="989" customWidth="1"/>
    <col min="3604" max="3604" width="52.7109375" style="989" customWidth="1"/>
    <col min="3605" max="3608" width="0" style="989" hidden="1" customWidth="1"/>
    <col min="3609" max="3609" width="12.28515625" style="989" customWidth="1"/>
    <col min="3610" max="3610" width="6.42578125" style="989" customWidth="1"/>
    <col min="3611" max="3611" width="12.28515625" style="989" customWidth="1"/>
    <col min="3612" max="3612" width="0" style="989" hidden="1" customWidth="1"/>
    <col min="3613" max="3613" width="3.7109375" style="989" customWidth="1"/>
    <col min="3614" max="3614" width="11.140625" style="989" bestFit="1" customWidth="1"/>
    <col min="3615" max="3616" width="10.5703125" style="989"/>
    <col min="3617" max="3617" width="11.140625" style="989" customWidth="1"/>
    <col min="3618" max="3847" width="10.5703125" style="989"/>
    <col min="3848" max="3855" width="0" style="989" hidden="1" customWidth="1"/>
    <col min="3856" max="3856" width="3.7109375" style="989" customWidth="1"/>
    <col min="3857" max="3857" width="3.85546875" style="989" customWidth="1"/>
    <col min="3858" max="3858" width="3.7109375" style="989" customWidth="1"/>
    <col min="3859" max="3859" width="12.7109375" style="989" customWidth="1"/>
    <col min="3860" max="3860" width="52.7109375" style="989" customWidth="1"/>
    <col min="3861" max="3864" width="0" style="989" hidden="1" customWidth="1"/>
    <col min="3865" max="3865" width="12.28515625" style="989" customWidth="1"/>
    <col min="3866" max="3866" width="6.42578125" style="989" customWidth="1"/>
    <col min="3867" max="3867" width="12.28515625" style="989" customWidth="1"/>
    <col min="3868" max="3868" width="0" style="989" hidden="1" customWidth="1"/>
    <col min="3869" max="3869" width="3.7109375" style="989" customWidth="1"/>
    <col min="3870" max="3870" width="11.140625" style="989" bestFit="1" customWidth="1"/>
    <col min="3871" max="3872" width="10.5703125" style="989"/>
    <col min="3873" max="3873" width="11.140625" style="989" customWidth="1"/>
    <col min="3874" max="4103" width="10.5703125" style="989"/>
    <col min="4104" max="4111" width="0" style="989" hidden="1" customWidth="1"/>
    <col min="4112" max="4112" width="3.7109375" style="989" customWidth="1"/>
    <col min="4113" max="4113" width="3.85546875" style="989" customWidth="1"/>
    <col min="4114" max="4114" width="3.7109375" style="989" customWidth="1"/>
    <col min="4115" max="4115" width="12.7109375" style="989" customWidth="1"/>
    <col min="4116" max="4116" width="52.7109375" style="989" customWidth="1"/>
    <col min="4117" max="4120" width="0" style="989" hidden="1" customWidth="1"/>
    <col min="4121" max="4121" width="12.28515625" style="989" customWidth="1"/>
    <col min="4122" max="4122" width="6.42578125" style="989" customWidth="1"/>
    <col min="4123" max="4123" width="12.28515625" style="989" customWidth="1"/>
    <col min="4124" max="4124" width="0" style="989" hidden="1" customWidth="1"/>
    <col min="4125" max="4125" width="3.7109375" style="989" customWidth="1"/>
    <col min="4126" max="4126" width="11.140625" style="989" bestFit="1" customWidth="1"/>
    <col min="4127" max="4128" width="10.5703125" style="989"/>
    <col min="4129" max="4129" width="11.140625" style="989" customWidth="1"/>
    <col min="4130" max="4359" width="10.5703125" style="989"/>
    <col min="4360" max="4367" width="0" style="989" hidden="1" customWidth="1"/>
    <col min="4368" max="4368" width="3.7109375" style="989" customWidth="1"/>
    <col min="4369" max="4369" width="3.85546875" style="989" customWidth="1"/>
    <col min="4370" max="4370" width="3.7109375" style="989" customWidth="1"/>
    <col min="4371" max="4371" width="12.7109375" style="989" customWidth="1"/>
    <col min="4372" max="4372" width="52.7109375" style="989" customWidth="1"/>
    <col min="4373" max="4376" width="0" style="989" hidden="1" customWidth="1"/>
    <col min="4377" max="4377" width="12.28515625" style="989" customWidth="1"/>
    <col min="4378" max="4378" width="6.42578125" style="989" customWidth="1"/>
    <col min="4379" max="4379" width="12.28515625" style="989" customWidth="1"/>
    <col min="4380" max="4380" width="0" style="989" hidden="1" customWidth="1"/>
    <col min="4381" max="4381" width="3.7109375" style="989" customWidth="1"/>
    <col min="4382" max="4382" width="11.140625" style="989" bestFit="1" customWidth="1"/>
    <col min="4383" max="4384" width="10.5703125" style="989"/>
    <col min="4385" max="4385" width="11.140625" style="989" customWidth="1"/>
    <col min="4386" max="4615" width="10.5703125" style="989"/>
    <col min="4616" max="4623" width="0" style="989" hidden="1" customWidth="1"/>
    <col min="4624" max="4624" width="3.7109375" style="989" customWidth="1"/>
    <col min="4625" max="4625" width="3.85546875" style="989" customWidth="1"/>
    <col min="4626" max="4626" width="3.7109375" style="989" customWidth="1"/>
    <col min="4627" max="4627" width="12.7109375" style="989" customWidth="1"/>
    <col min="4628" max="4628" width="52.7109375" style="989" customWidth="1"/>
    <col min="4629" max="4632" width="0" style="989" hidden="1" customWidth="1"/>
    <col min="4633" max="4633" width="12.28515625" style="989" customWidth="1"/>
    <col min="4634" max="4634" width="6.42578125" style="989" customWidth="1"/>
    <col min="4635" max="4635" width="12.28515625" style="989" customWidth="1"/>
    <col min="4636" max="4636" width="0" style="989" hidden="1" customWidth="1"/>
    <col min="4637" max="4637" width="3.7109375" style="989" customWidth="1"/>
    <col min="4638" max="4638" width="11.140625" style="989" bestFit="1" customWidth="1"/>
    <col min="4639" max="4640" width="10.5703125" style="989"/>
    <col min="4641" max="4641" width="11.140625" style="989" customWidth="1"/>
    <col min="4642" max="4871" width="10.5703125" style="989"/>
    <col min="4872" max="4879" width="0" style="989" hidden="1" customWidth="1"/>
    <col min="4880" max="4880" width="3.7109375" style="989" customWidth="1"/>
    <col min="4881" max="4881" width="3.85546875" style="989" customWidth="1"/>
    <col min="4882" max="4882" width="3.7109375" style="989" customWidth="1"/>
    <col min="4883" max="4883" width="12.7109375" style="989" customWidth="1"/>
    <col min="4884" max="4884" width="52.7109375" style="989" customWidth="1"/>
    <col min="4885" max="4888" width="0" style="989" hidden="1" customWidth="1"/>
    <col min="4889" max="4889" width="12.28515625" style="989" customWidth="1"/>
    <col min="4890" max="4890" width="6.42578125" style="989" customWidth="1"/>
    <col min="4891" max="4891" width="12.28515625" style="989" customWidth="1"/>
    <col min="4892" max="4892" width="0" style="989" hidden="1" customWidth="1"/>
    <col min="4893" max="4893" width="3.7109375" style="989" customWidth="1"/>
    <col min="4894" max="4894" width="11.140625" style="989" bestFit="1" customWidth="1"/>
    <col min="4895" max="4896" width="10.5703125" style="989"/>
    <col min="4897" max="4897" width="11.140625" style="989" customWidth="1"/>
    <col min="4898" max="5127" width="10.5703125" style="989"/>
    <col min="5128" max="5135" width="0" style="989" hidden="1" customWidth="1"/>
    <col min="5136" max="5136" width="3.7109375" style="989" customWidth="1"/>
    <col min="5137" max="5137" width="3.85546875" style="989" customWidth="1"/>
    <col min="5138" max="5138" width="3.7109375" style="989" customWidth="1"/>
    <col min="5139" max="5139" width="12.7109375" style="989" customWidth="1"/>
    <col min="5140" max="5140" width="52.7109375" style="989" customWidth="1"/>
    <col min="5141" max="5144" width="0" style="989" hidden="1" customWidth="1"/>
    <col min="5145" max="5145" width="12.28515625" style="989" customWidth="1"/>
    <col min="5146" max="5146" width="6.42578125" style="989" customWidth="1"/>
    <col min="5147" max="5147" width="12.28515625" style="989" customWidth="1"/>
    <col min="5148" max="5148" width="0" style="989" hidden="1" customWidth="1"/>
    <col min="5149" max="5149" width="3.7109375" style="989" customWidth="1"/>
    <col min="5150" max="5150" width="11.140625" style="989" bestFit="1" customWidth="1"/>
    <col min="5151" max="5152" width="10.5703125" style="989"/>
    <col min="5153" max="5153" width="11.140625" style="989" customWidth="1"/>
    <col min="5154" max="5383" width="10.5703125" style="989"/>
    <col min="5384" max="5391" width="0" style="989" hidden="1" customWidth="1"/>
    <col min="5392" max="5392" width="3.7109375" style="989" customWidth="1"/>
    <col min="5393" max="5393" width="3.85546875" style="989" customWidth="1"/>
    <col min="5394" max="5394" width="3.7109375" style="989" customWidth="1"/>
    <col min="5395" max="5395" width="12.7109375" style="989" customWidth="1"/>
    <col min="5396" max="5396" width="52.7109375" style="989" customWidth="1"/>
    <col min="5397" max="5400" width="0" style="989" hidden="1" customWidth="1"/>
    <col min="5401" max="5401" width="12.28515625" style="989" customWidth="1"/>
    <col min="5402" max="5402" width="6.42578125" style="989" customWidth="1"/>
    <col min="5403" max="5403" width="12.28515625" style="989" customWidth="1"/>
    <col min="5404" max="5404" width="0" style="989" hidden="1" customWidth="1"/>
    <col min="5405" max="5405" width="3.7109375" style="989" customWidth="1"/>
    <col min="5406" max="5406" width="11.140625" style="989" bestFit="1" customWidth="1"/>
    <col min="5407" max="5408" width="10.5703125" style="989"/>
    <col min="5409" max="5409" width="11.140625" style="989" customWidth="1"/>
    <col min="5410" max="5639" width="10.5703125" style="989"/>
    <col min="5640" max="5647" width="0" style="989" hidden="1" customWidth="1"/>
    <col min="5648" max="5648" width="3.7109375" style="989" customWidth="1"/>
    <col min="5649" max="5649" width="3.85546875" style="989" customWidth="1"/>
    <col min="5650" max="5650" width="3.7109375" style="989" customWidth="1"/>
    <col min="5651" max="5651" width="12.7109375" style="989" customWidth="1"/>
    <col min="5652" max="5652" width="52.7109375" style="989" customWidth="1"/>
    <col min="5653" max="5656" width="0" style="989" hidden="1" customWidth="1"/>
    <col min="5657" max="5657" width="12.28515625" style="989" customWidth="1"/>
    <col min="5658" max="5658" width="6.42578125" style="989" customWidth="1"/>
    <col min="5659" max="5659" width="12.28515625" style="989" customWidth="1"/>
    <col min="5660" max="5660" width="0" style="989" hidden="1" customWidth="1"/>
    <col min="5661" max="5661" width="3.7109375" style="989" customWidth="1"/>
    <col min="5662" max="5662" width="11.140625" style="989" bestFit="1" customWidth="1"/>
    <col min="5663" max="5664" width="10.5703125" style="989"/>
    <col min="5665" max="5665" width="11.140625" style="989" customWidth="1"/>
    <col min="5666" max="5895" width="10.5703125" style="989"/>
    <col min="5896" max="5903" width="0" style="989" hidden="1" customWidth="1"/>
    <col min="5904" max="5904" width="3.7109375" style="989" customWidth="1"/>
    <col min="5905" max="5905" width="3.85546875" style="989" customWidth="1"/>
    <col min="5906" max="5906" width="3.7109375" style="989" customWidth="1"/>
    <col min="5907" max="5907" width="12.7109375" style="989" customWidth="1"/>
    <col min="5908" max="5908" width="52.7109375" style="989" customWidth="1"/>
    <col min="5909" max="5912" width="0" style="989" hidden="1" customWidth="1"/>
    <col min="5913" max="5913" width="12.28515625" style="989" customWidth="1"/>
    <col min="5914" max="5914" width="6.42578125" style="989" customWidth="1"/>
    <col min="5915" max="5915" width="12.28515625" style="989" customWidth="1"/>
    <col min="5916" max="5916" width="0" style="989" hidden="1" customWidth="1"/>
    <col min="5917" max="5917" width="3.7109375" style="989" customWidth="1"/>
    <col min="5918" max="5918" width="11.140625" style="989" bestFit="1" customWidth="1"/>
    <col min="5919" max="5920" width="10.5703125" style="989"/>
    <col min="5921" max="5921" width="11.140625" style="989" customWidth="1"/>
    <col min="5922" max="6151" width="10.5703125" style="989"/>
    <col min="6152" max="6159" width="0" style="989" hidden="1" customWidth="1"/>
    <col min="6160" max="6160" width="3.7109375" style="989" customWidth="1"/>
    <col min="6161" max="6161" width="3.85546875" style="989" customWidth="1"/>
    <col min="6162" max="6162" width="3.7109375" style="989" customWidth="1"/>
    <col min="6163" max="6163" width="12.7109375" style="989" customWidth="1"/>
    <col min="6164" max="6164" width="52.7109375" style="989" customWidth="1"/>
    <col min="6165" max="6168" width="0" style="989" hidden="1" customWidth="1"/>
    <col min="6169" max="6169" width="12.28515625" style="989" customWidth="1"/>
    <col min="6170" max="6170" width="6.42578125" style="989" customWidth="1"/>
    <col min="6171" max="6171" width="12.28515625" style="989" customWidth="1"/>
    <col min="6172" max="6172" width="0" style="989" hidden="1" customWidth="1"/>
    <col min="6173" max="6173" width="3.7109375" style="989" customWidth="1"/>
    <col min="6174" max="6174" width="11.140625" style="989" bestFit="1" customWidth="1"/>
    <col min="6175" max="6176" width="10.5703125" style="989"/>
    <col min="6177" max="6177" width="11.140625" style="989" customWidth="1"/>
    <col min="6178" max="6407" width="10.5703125" style="989"/>
    <col min="6408" max="6415" width="0" style="989" hidden="1" customWidth="1"/>
    <col min="6416" max="6416" width="3.7109375" style="989" customWidth="1"/>
    <col min="6417" max="6417" width="3.85546875" style="989" customWidth="1"/>
    <col min="6418" max="6418" width="3.7109375" style="989" customWidth="1"/>
    <col min="6419" max="6419" width="12.7109375" style="989" customWidth="1"/>
    <col min="6420" max="6420" width="52.7109375" style="989" customWidth="1"/>
    <col min="6421" max="6424" width="0" style="989" hidden="1" customWidth="1"/>
    <col min="6425" max="6425" width="12.28515625" style="989" customWidth="1"/>
    <col min="6426" max="6426" width="6.42578125" style="989" customWidth="1"/>
    <col min="6427" max="6427" width="12.28515625" style="989" customWidth="1"/>
    <col min="6428" max="6428" width="0" style="989" hidden="1" customWidth="1"/>
    <col min="6429" max="6429" width="3.7109375" style="989" customWidth="1"/>
    <col min="6430" max="6430" width="11.140625" style="989" bestFit="1" customWidth="1"/>
    <col min="6431" max="6432" width="10.5703125" style="989"/>
    <col min="6433" max="6433" width="11.140625" style="989" customWidth="1"/>
    <col min="6434" max="6663" width="10.5703125" style="989"/>
    <col min="6664" max="6671" width="0" style="989" hidden="1" customWidth="1"/>
    <col min="6672" max="6672" width="3.7109375" style="989" customWidth="1"/>
    <col min="6673" max="6673" width="3.85546875" style="989" customWidth="1"/>
    <col min="6674" max="6674" width="3.7109375" style="989" customWidth="1"/>
    <col min="6675" max="6675" width="12.7109375" style="989" customWidth="1"/>
    <col min="6676" max="6676" width="52.7109375" style="989" customWidth="1"/>
    <col min="6677" max="6680" width="0" style="989" hidden="1" customWidth="1"/>
    <col min="6681" max="6681" width="12.28515625" style="989" customWidth="1"/>
    <col min="6682" max="6682" width="6.42578125" style="989" customWidth="1"/>
    <col min="6683" max="6683" width="12.28515625" style="989" customWidth="1"/>
    <col min="6684" max="6684" width="0" style="989" hidden="1" customWidth="1"/>
    <col min="6685" max="6685" width="3.7109375" style="989" customWidth="1"/>
    <col min="6686" max="6686" width="11.140625" style="989" bestFit="1" customWidth="1"/>
    <col min="6687" max="6688" width="10.5703125" style="989"/>
    <col min="6689" max="6689" width="11.140625" style="989" customWidth="1"/>
    <col min="6690" max="6919" width="10.5703125" style="989"/>
    <col min="6920" max="6927" width="0" style="989" hidden="1" customWidth="1"/>
    <col min="6928" max="6928" width="3.7109375" style="989" customWidth="1"/>
    <col min="6929" max="6929" width="3.85546875" style="989" customWidth="1"/>
    <col min="6930" max="6930" width="3.7109375" style="989" customWidth="1"/>
    <col min="6931" max="6931" width="12.7109375" style="989" customWidth="1"/>
    <col min="6932" max="6932" width="52.7109375" style="989" customWidth="1"/>
    <col min="6933" max="6936" width="0" style="989" hidden="1" customWidth="1"/>
    <col min="6937" max="6937" width="12.28515625" style="989" customWidth="1"/>
    <col min="6938" max="6938" width="6.42578125" style="989" customWidth="1"/>
    <col min="6939" max="6939" width="12.28515625" style="989" customWidth="1"/>
    <col min="6940" max="6940" width="0" style="989" hidden="1" customWidth="1"/>
    <col min="6941" max="6941" width="3.7109375" style="989" customWidth="1"/>
    <col min="6942" max="6942" width="11.140625" style="989" bestFit="1" customWidth="1"/>
    <col min="6943" max="6944" width="10.5703125" style="989"/>
    <col min="6945" max="6945" width="11.140625" style="989" customWidth="1"/>
    <col min="6946" max="7175" width="10.5703125" style="989"/>
    <col min="7176" max="7183" width="0" style="989" hidden="1" customWidth="1"/>
    <col min="7184" max="7184" width="3.7109375" style="989" customWidth="1"/>
    <col min="7185" max="7185" width="3.85546875" style="989" customWidth="1"/>
    <col min="7186" max="7186" width="3.7109375" style="989" customWidth="1"/>
    <col min="7187" max="7187" width="12.7109375" style="989" customWidth="1"/>
    <col min="7188" max="7188" width="52.7109375" style="989" customWidth="1"/>
    <col min="7189" max="7192" width="0" style="989" hidden="1" customWidth="1"/>
    <col min="7193" max="7193" width="12.28515625" style="989" customWidth="1"/>
    <col min="7194" max="7194" width="6.42578125" style="989" customWidth="1"/>
    <col min="7195" max="7195" width="12.28515625" style="989" customWidth="1"/>
    <col min="7196" max="7196" width="0" style="989" hidden="1" customWidth="1"/>
    <col min="7197" max="7197" width="3.7109375" style="989" customWidth="1"/>
    <col min="7198" max="7198" width="11.140625" style="989" bestFit="1" customWidth="1"/>
    <col min="7199" max="7200" width="10.5703125" style="989"/>
    <col min="7201" max="7201" width="11.140625" style="989" customWidth="1"/>
    <col min="7202" max="7431" width="10.5703125" style="989"/>
    <col min="7432" max="7439" width="0" style="989" hidden="1" customWidth="1"/>
    <col min="7440" max="7440" width="3.7109375" style="989" customWidth="1"/>
    <col min="7441" max="7441" width="3.85546875" style="989" customWidth="1"/>
    <col min="7442" max="7442" width="3.7109375" style="989" customWidth="1"/>
    <col min="7443" max="7443" width="12.7109375" style="989" customWidth="1"/>
    <col min="7444" max="7444" width="52.7109375" style="989" customWidth="1"/>
    <col min="7445" max="7448" width="0" style="989" hidden="1" customWidth="1"/>
    <col min="7449" max="7449" width="12.28515625" style="989" customWidth="1"/>
    <col min="7450" max="7450" width="6.42578125" style="989" customWidth="1"/>
    <col min="7451" max="7451" width="12.28515625" style="989" customWidth="1"/>
    <col min="7452" max="7452" width="0" style="989" hidden="1" customWidth="1"/>
    <col min="7453" max="7453" width="3.7109375" style="989" customWidth="1"/>
    <col min="7454" max="7454" width="11.140625" style="989" bestFit="1" customWidth="1"/>
    <col min="7455" max="7456" width="10.5703125" style="989"/>
    <col min="7457" max="7457" width="11.140625" style="989" customWidth="1"/>
    <col min="7458" max="7687" width="10.5703125" style="989"/>
    <col min="7688" max="7695" width="0" style="989" hidden="1" customWidth="1"/>
    <col min="7696" max="7696" width="3.7109375" style="989" customWidth="1"/>
    <col min="7697" max="7697" width="3.85546875" style="989" customWidth="1"/>
    <col min="7698" max="7698" width="3.7109375" style="989" customWidth="1"/>
    <col min="7699" max="7699" width="12.7109375" style="989" customWidth="1"/>
    <col min="7700" max="7700" width="52.7109375" style="989" customWidth="1"/>
    <col min="7701" max="7704" width="0" style="989" hidden="1" customWidth="1"/>
    <col min="7705" max="7705" width="12.28515625" style="989" customWidth="1"/>
    <col min="7706" max="7706" width="6.42578125" style="989" customWidth="1"/>
    <col min="7707" max="7707" width="12.28515625" style="989" customWidth="1"/>
    <col min="7708" max="7708" width="0" style="989" hidden="1" customWidth="1"/>
    <col min="7709" max="7709" width="3.7109375" style="989" customWidth="1"/>
    <col min="7710" max="7710" width="11.140625" style="989" bestFit="1" customWidth="1"/>
    <col min="7711" max="7712" width="10.5703125" style="989"/>
    <col min="7713" max="7713" width="11.140625" style="989" customWidth="1"/>
    <col min="7714" max="7943" width="10.5703125" style="989"/>
    <col min="7944" max="7951" width="0" style="989" hidden="1" customWidth="1"/>
    <col min="7952" max="7952" width="3.7109375" style="989" customWidth="1"/>
    <col min="7953" max="7953" width="3.85546875" style="989" customWidth="1"/>
    <col min="7954" max="7954" width="3.7109375" style="989" customWidth="1"/>
    <col min="7955" max="7955" width="12.7109375" style="989" customWidth="1"/>
    <col min="7956" max="7956" width="52.7109375" style="989" customWidth="1"/>
    <col min="7957" max="7960" width="0" style="989" hidden="1" customWidth="1"/>
    <col min="7961" max="7961" width="12.28515625" style="989" customWidth="1"/>
    <col min="7962" max="7962" width="6.42578125" style="989" customWidth="1"/>
    <col min="7963" max="7963" width="12.28515625" style="989" customWidth="1"/>
    <col min="7964" max="7964" width="0" style="989" hidden="1" customWidth="1"/>
    <col min="7965" max="7965" width="3.7109375" style="989" customWidth="1"/>
    <col min="7966" max="7966" width="11.140625" style="989" bestFit="1" customWidth="1"/>
    <col min="7967" max="7968" width="10.5703125" style="989"/>
    <col min="7969" max="7969" width="11.140625" style="989" customWidth="1"/>
    <col min="7970" max="8199" width="10.5703125" style="989"/>
    <col min="8200" max="8207" width="0" style="989" hidden="1" customWidth="1"/>
    <col min="8208" max="8208" width="3.7109375" style="989" customWidth="1"/>
    <col min="8209" max="8209" width="3.85546875" style="989" customWidth="1"/>
    <col min="8210" max="8210" width="3.7109375" style="989" customWidth="1"/>
    <col min="8211" max="8211" width="12.7109375" style="989" customWidth="1"/>
    <col min="8212" max="8212" width="52.7109375" style="989" customWidth="1"/>
    <col min="8213" max="8216" width="0" style="989" hidden="1" customWidth="1"/>
    <col min="8217" max="8217" width="12.28515625" style="989" customWidth="1"/>
    <col min="8218" max="8218" width="6.42578125" style="989" customWidth="1"/>
    <col min="8219" max="8219" width="12.28515625" style="989" customWidth="1"/>
    <col min="8220" max="8220" width="0" style="989" hidden="1" customWidth="1"/>
    <col min="8221" max="8221" width="3.7109375" style="989" customWidth="1"/>
    <col min="8222" max="8222" width="11.140625" style="989" bestFit="1" customWidth="1"/>
    <col min="8223" max="8224" width="10.5703125" style="989"/>
    <col min="8225" max="8225" width="11.140625" style="989" customWidth="1"/>
    <col min="8226" max="8455" width="10.5703125" style="989"/>
    <col min="8456" max="8463" width="0" style="989" hidden="1" customWidth="1"/>
    <col min="8464" max="8464" width="3.7109375" style="989" customWidth="1"/>
    <col min="8465" max="8465" width="3.85546875" style="989" customWidth="1"/>
    <col min="8466" max="8466" width="3.7109375" style="989" customWidth="1"/>
    <col min="8467" max="8467" width="12.7109375" style="989" customWidth="1"/>
    <col min="8468" max="8468" width="52.7109375" style="989" customWidth="1"/>
    <col min="8469" max="8472" width="0" style="989" hidden="1" customWidth="1"/>
    <col min="8473" max="8473" width="12.28515625" style="989" customWidth="1"/>
    <col min="8474" max="8474" width="6.42578125" style="989" customWidth="1"/>
    <col min="8475" max="8475" width="12.28515625" style="989" customWidth="1"/>
    <col min="8476" max="8476" width="0" style="989" hidden="1" customWidth="1"/>
    <col min="8477" max="8477" width="3.7109375" style="989" customWidth="1"/>
    <col min="8478" max="8478" width="11.140625" style="989" bestFit="1" customWidth="1"/>
    <col min="8479" max="8480" width="10.5703125" style="989"/>
    <col min="8481" max="8481" width="11.140625" style="989" customWidth="1"/>
    <col min="8482" max="8711" width="10.5703125" style="989"/>
    <col min="8712" max="8719" width="0" style="989" hidden="1" customWidth="1"/>
    <col min="8720" max="8720" width="3.7109375" style="989" customWidth="1"/>
    <col min="8721" max="8721" width="3.85546875" style="989" customWidth="1"/>
    <col min="8722" max="8722" width="3.7109375" style="989" customWidth="1"/>
    <col min="8723" max="8723" width="12.7109375" style="989" customWidth="1"/>
    <col min="8724" max="8724" width="52.7109375" style="989" customWidth="1"/>
    <col min="8725" max="8728" width="0" style="989" hidden="1" customWidth="1"/>
    <col min="8729" max="8729" width="12.28515625" style="989" customWidth="1"/>
    <col min="8730" max="8730" width="6.42578125" style="989" customWidth="1"/>
    <col min="8731" max="8731" width="12.28515625" style="989" customWidth="1"/>
    <col min="8732" max="8732" width="0" style="989" hidden="1" customWidth="1"/>
    <col min="8733" max="8733" width="3.7109375" style="989" customWidth="1"/>
    <col min="8734" max="8734" width="11.140625" style="989" bestFit="1" customWidth="1"/>
    <col min="8735" max="8736" width="10.5703125" style="989"/>
    <col min="8737" max="8737" width="11.140625" style="989" customWidth="1"/>
    <col min="8738" max="8967" width="10.5703125" style="989"/>
    <col min="8968" max="8975" width="0" style="989" hidden="1" customWidth="1"/>
    <col min="8976" max="8976" width="3.7109375" style="989" customWidth="1"/>
    <col min="8977" max="8977" width="3.85546875" style="989" customWidth="1"/>
    <col min="8978" max="8978" width="3.7109375" style="989" customWidth="1"/>
    <col min="8979" max="8979" width="12.7109375" style="989" customWidth="1"/>
    <col min="8980" max="8980" width="52.7109375" style="989" customWidth="1"/>
    <col min="8981" max="8984" width="0" style="989" hidden="1" customWidth="1"/>
    <col min="8985" max="8985" width="12.28515625" style="989" customWidth="1"/>
    <col min="8986" max="8986" width="6.42578125" style="989" customWidth="1"/>
    <col min="8987" max="8987" width="12.28515625" style="989" customWidth="1"/>
    <col min="8988" max="8988" width="0" style="989" hidden="1" customWidth="1"/>
    <col min="8989" max="8989" width="3.7109375" style="989" customWidth="1"/>
    <col min="8990" max="8990" width="11.140625" style="989" bestFit="1" customWidth="1"/>
    <col min="8991" max="8992" width="10.5703125" style="989"/>
    <col min="8993" max="8993" width="11.140625" style="989" customWidth="1"/>
    <col min="8994" max="9223" width="10.5703125" style="989"/>
    <col min="9224" max="9231" width="0" style="989" hidden="1" customWidth="1"/>
    <col min="9232" max="9232" width="3.7109375" style="989" customWidth="1"/>
    <col min="9233" max="9233" width="3.85546875" style="989" customWidth="1"/>
    <col min="9234" max="9234" width="3.7109375" style="989" customWidth="1"/>
    <col min="9235" max="9235" width="12.7109375" style="989" customWidth="1"/>
    <col min="9236" max="9236" width="52.7109375" style="989" customWidth="1"/>
    <col min="9237" max="9240" width="0" style="989" hidden="1" customWidth="1"/>
    <col min="9241" max="9241" width="12.28515625" style="989" customWidth="1"/>
    <col min="9242" max="9242" width="6.42578125" style="989" customWidth="1"/>
    <col min="9243" max="9243" width="12.28515625" style="989" customWidth="1"/>
    <col min="9244" max="9244" width="0" style="989" hidden="1" customWidth="1"/>
    <col min="9245" max="9245" width="3.7109375" style="989" customWidth="1"/>
    <col min="9246" max="9246" width="11.140625" style="989" bestFit="1" customWidth="1"/>
    <col min="9247" max="9248" width="10.5703125" style="989"/>
    <col min="9249" max="9249" width="11.140625" style="989" customWidth="1"/>
    <col min="9250" max="9479" width="10.5703125" style="989"/>
    <col min="9480" max="9487" width="0" style="989" hidden="1" customWidth="1"/>
    <col min="9488" max="9488" width="3.7109375" style="989" customWidth="1"/>
    <col min="9489" max="9489" width="3.85546875" style="989" customWidth="1"/>
    <col min="9490" max="9490" width="3.7109375" style="989" customWidth="1"/>
    <col min="9491" max="9491" width="12.7109375" style="989" customWidth="1"/>
    <col min="9492" max="9492" width="52.7109375" style="989" customWidth="1"/>
    <col min="9493" max="9496" width="0" style="989" hidden="1" customWidth="1"/>
    <col min="9497" max="9497" width="12.28515625" style="989" customWidth="1"/>
    <col min="9498" max="9498" width="6.42578125" style="989" customWidth="1"/>
    <col min="9499" max="9499" width="12.28515625" style="989" customWidth="1"/>
    <col min="9500" max="9500" width="0" style="989" hidden="1" customWidth="1"/>
    <col min="9501" max="9501" width="3.7109375" style="989" customWidth="1"/>
    <col min="9502" max="9502" width="11.140625" style="989" bestFit="1" customWidth="1"/>
    <col min="9503" max="9504" width="10.5703125" style="989"/>
    <col min="9505" max="9505" width="11.140625" style="989" customWidth="1"/>
    <col min="9506" max="9735" width="10.5703125" style="989"/>
    <col min="9736" max="9743" width="0" style="989" hidden="1" customWidth="1"/>
    <col min="9744" max="9744" width="3.7109375" style="989" customWidth="1"/>
    <col min="9745" max="9745" width="3.85546875" style="989" customWidth="1"/>
    <col min="9746" max="9746" width="3.7109375" style="989" customWidth="1"/>
    <col min="9747" max="9747" width="12.7109375" style="989" customWidth="1"/>
    <col min="9748" max="9748" width="52.7109375" style="989" customWidth="1"/>
    <col min="9749" max="9752" width="0" style="989" hidden="1" customWidth="1"/>
    <col min="9753" max="9753" width="12.28515625" style="989" customWidth="1"/>
    <col min="9754" max="9754" width="6.42578125" style="989" customWidth="1"/>
    <col min="9755" max="9755" width="12.28515625" style="989" customWidth="1"/>
    <col min="9756" max="9756" width="0" style="989" hidden="1" customWidth="1"/>
    <col min="9757" max="9757" width="3.7109375" style="989" customWidth="1"/>
    <col min="9758" max="9758" width="11.140625" style="989" bestFit="1" customWidth="1"/>
    <col min="9759" max="9760" width="10.5703125" style="989"/>
    <col min="9761" max="9761" width="11.140625" style="989" customWidth="1"/>
    <col min="9762" max="9991" width="10.5703125" style="989"/>
    <col min="9992" max="9999" width="0" style="989" hidden="1" customWidth="1"/>
    <col min="10000" max="10000" width="3.7109375" style="989" customWidth="1"/>
    <col min="10001" max="10001" width="3.85546875" style="989" customWidth="1"/>
    <col min="10002" max="10002" width="3.7109375" style="989" customWidth="1"/>
    <col min="10003" max="10003" width="12.7109375" style="989" customWidth="1"/>
    <col min="10004" max="10004" width="52.7109375" style="989" customWidth="1"/>
    <col min="10005" max="10008" width="0" style="989" hidden="1" customWidth="1"/>
    <col min="10009" max="10009" width="12.28515625" style="989" customWidth="1"/>
    <col min="10010" max="10010" width="6.42578125" style="989" customWidth="1"/>
    <col min="10011" max="10011" width="12.28515625" style="989" customWidth="1"/>
    <col min="10012" max="10012" width="0" style="989" hidden="1" customWidth="1"/>
    <col min="10013" max="10013" width="3.7109375" style="989" customWidth="1"/>
    <col min="10014" max="10014" width="11.140625" style="989" bestFit="1" customWidth="1"/>
    <col min="10015" max="10016" width="10.5703125" style="989"/>
    <col min="10017" max="10017" width="11.140625" style="989" customWidth="1"/>
    <col min="10018" max="10247" width="10.5703125" style="989"/>
    <col min="10248" max="10255" width="0" style="989" hidden="1" customWidth="1"/>
    <col min="10256" max="10256" width="3.7109375" style="989" customWidth="1"/>
    <col min="10257" max="10257" width="3.85546875" style="989" customWidth="1"/>
    <col min="10258" max="10258" width="3.7109375" style="989" customWidth="1"/>
    <col min="10259" max="10259" width="12.7109375" style="989" customWidth="1"/>
    <col min="10260" max="10260" width="52.7109375" style="989" customWidth="1"/>
    <col min="10261" max="10264" width="0" style="989" hidden="1" customWidth="1"/>
    <col min="10265" max="10265" width="12.28515625" style="989" customWidth="1"/>
    <col min="10266" max="10266" width="6.42578125" style="989" customWidth="1"/>
    <col min="10267" max="10267" width="12.28515625" style="989" customWidth="1"/>
    <col min="10268" max="10268" width="0" style="989" hidden="1" customWidth="1"/>
    <col min="10269" max="10269" width="3.7109375" style="989" customWidth="1"/>
    <col min="10270" max="10270" width="11.140625" style="989" bestFit="1" customWidth="1"/>
    <col min="10271" max="10272" width="10.5703125" style="989"/>
    <col min="10273" max="10273" width="11.140625" style="989" customWidth="1"/>
    <col min="10274" max="10503" width="10.5703125" style="989"/>
    <col min="10504" max="10511" width="0" style="989" hidden="1" customWidth="1"/>
    <col min="10512" max="10512" width="3.7109375" style="989" customWidth="1"/>
    <col min="10513" max="10513" width="3.85546875" style="989" customWidth="1"/>
    <col min="10514" max="10514" width="3.7109375" style="989" customWidth="1"/>
    <col min="10515" max="10515" width="12.7109375" style="989" customWidth="1"/>
    <col min="10516" max="10516" width="52.7109375" style="989" customWidth="1"/>
    <col min="10517" max="10520" width="0" style="989" hidden="1" customWidth="1"/>
    <col min="10521" max="10521" width="12.28515625" style="989" customWidth="1"/>
    <col min="10522" max="10522" width="6.42578125" style="989" customWidth="1"/>
    <col min="10523" max="10523" width="12.28515625" style="989" customWidth="1"/>
    <col min="10524" max="10524" width="0" style="989" hidden="1" customWidth="1"/>
    <col min="10525" max="10525" width="3.7109375" style="989" customWidth="1"/>
    <col min="10526" max="10526" width="11.140625" style="989" bestFit="1" customWidth="1"/>
    <col min="10527" max="10528" width="10.5703125" style="989"/>
    <col min="10529" max="10529" width="11.140625" style="989" customWidth="1"/>
    <col min="10530" max="10759" width="10.5703125" style="989"/>
    <col min="10760" max="10767" width="0" style="989" hidden="1" customWidth="1"/>
    <col min="10768" max="10768" width="3.7109375" style="989" customWidth="1"/>
    <col min="10769" max="10769" width="3.85546875" style="989" customWidth="1"/>
    <col min="10770" max="10770" width="3.7109375" style="989" customWidth="1"/>
    <col min="10771" max="10771" width="12.7109375" style="989" customWidth="1"/>
    <col min="10772" max="10772" width="52.7109375" style="989" customWidth="1"/>
    <col min="10773" max="10776" width="0" style="989" hidden="1" customWidth="1"/>
    <col min="10777" max="10777" width="12.28515625" style="989" customWidth="1"/>
    <col min="10778" max="10778" width="6.42578125" style="989" customWidth="1"/>
    <col min="10779" max="10779" width="12.28515625" style="989" customWidth="1"/>
    <col min="10780" max="10780" width="0" style="989" hidden="1" customWidth="1"/>
    <col min="10781" max="10781" width="3.7109375" style="989" customWidth="1"/>
    <col min="10782" max="10782" width="11.140625" style="989" bestFit="1" customWidth="1"/>
    <col min="10783" max="10784" width="10.5703125" style="989"/>
    <col min="10785" max="10785" width="11.140625" style="989" customWidth="1"/>
    <col min="10786" max="11015" width="10.5703125" style="989"/>
    <col min="11016" max="11023" width="0" style="989" hidden="1" customWidth="1"/>
    <col min="11024" max="11024" width="3.7109375" style="989" customWidth="1"/>
    <col min="11025" max="11025" width="3.85546875" style="989" customWidth="1"/>
    <col min="11026" max="11026" width="3.7109375" style="989" customWidth="1"/>
    <col min="11027" max="11027" width="12.7109375" style="989" customWidth="1"/>
    <col min="11028" max="11028" width="52.7109375" style="989" customWidth="1"/>
    <col min="11029" max="11032" width="0" style="989" hidden="1" customWidth="1"/>
    <col min="11033" max="11033" width="12.28515625" style="989" customWidth="1"/>
    <col min="11034" max="11034" width="6.42578125" style="989" customWidth="1"/>
    <col min="11035" max="11035" width="12.28515625" style="989" customWidth="1"/>
    <col min="11036" max="11036" width="0" style="989" hidden="1" customWidth="1"/>
    <col min="11037" max="11037" width="3.7109375" style="989" customWidth="1"/>
    <col min="11038" max="11038" width="11.140625" style="989" bestFit="1" customWidth="1"/>
    <col min="11039" max="11040" width="10.5703125" style="989"/>
    <col min="11041" max="11041" width="11.140625" style="989" customWidth="1"/>
    <col min="11042" max="11271" width="10.5703125" style="989"/>
    <col min="11272" max="11279" width="0" style="989" hidden="1" customWidth="1"/>
    <col min="11280" max="11280" width="3.7109375" style="989" customWidth="1"/>
    <col min="11281" max="11281" width="3.85546875" style="989" customWidth="1"/>
    <col min="11282" max="11282" width="3.7109375" style="989" customWidth="1"/>
    <col min="11283" max="11283" width="12.7109375" style="989" customWidth="1"/>
    <col min="11284" max="11284" width="52.7109375" style="989" customWidth="1"/>
    <col min="11285" max="11288" width="0" style="989" hidden="1" customWidth="1"/>
    <col min="11289" max="11289" width="12.28515625" style="989" customWidth="1"/>
    <col min="11290" max="11290" width="6.42578125" style="989" customWidth="1"/>
    <col min="11291" max="11291" width="12.28515625" style="989" customWidth="1"/>
    <col min="11292" max="11292" width="0" style="989" hidden="1" customWidth="1"/>
    <col min="11293" max="11293" width="3.7109375" style="989" customWidth="1"/>
    <col min="11294" max="11294" width="11.140625" style="989" bestFit="1" customWidth="1"/>
    <col min="11295" max="11296" width="10.5703125" style="989"/>
    <col min="11297" max="11297" width="11.140625" style="989" customWidth="1"/>
    <col min="11298" max="11527" width="10.5703125" style="989"/>
    <col min="11528" max="11535" width="0" style="989" hidden="1" customWidth="1"/>
    <col min="11536" max="11536" width="3.7109375" style="989" customWidth="1"/>
    <col min="11537" max="11537" width="3.85546875" style="989" customWidth="1"/>
    <col min="11538" max="11538" width="3.7109375" style="989" customWidth="1"/>
    <col min="11539" max="11539" width="12.7109375" style="989" customWidth="1"/>
    <col min="11540" max="11540" width="52.7109375" style="989" customWidth="1"/>
    <col min="11541" max="11544" width="0" style="989" hidden="1" customWidth="1"/>
    <col min="11545" max="11545" width="12.28515625" style="989" customWidth="1"/>
    <col min="11546" max="11546" width="6.42578125" style="989" customWidth="1"/>
    <col min="11547" max="11547" width="12.28515625" style="989" customWidth="1"/>
    <col min="11548" max="11548" width="0" style="989" hidden="1" customWidth="1"/>
    <col min="11549" max="11549" width="3.7109375" style="989" customWidth="1"/>
    <col min="11550" max="11550" width="11.140625" style="989" bestFit="1" customWidth="1"/>
    <col min="11551" max="11552" width="10.5703125" style="989"/>
    <col min="11553" max="11553" width="11.140625" style="989" customWidth="1"/>
    <col min="11554" max="11783" width="10.5703125" style="989"/>
    <col min="11784" max="11791" width="0" style="989" hidden="1" customWidth="1"/>
    <col min="11792" max="11792" width="3.7109375" style="989" customWidth="1"/>
    <col min="11793" max="11793" width="3.85546875" style="989" customWidth="1"/>
    <col min="11794" max="11794" width="3.7109375" style="989" customWidth="1"/>
    <col min="11795" max="11795" width="12.7109375" style="989" customWidth="1"/>
    <col min="11796" max="11796" width="52.7109375" style="989" customWidth="1"/>
    <col min="11797" max="11800" width="0" style="989" hidden="1" customWidth="1"/>
    <col min="11801" max="11801" width="12.28515625" style="989" customWidth="1"/>
    <col min="11802" max="11802" width="6.42578125" style="989" customWidth="1"/>
    <col min="11803" max="11803" width="12.28515625" style="989" customWidth="1"/>
    <col min="11804" max="11804" width="0" style="989" hidden="1" customWidth="1"/>
    <col min="11805" max="11805" width="3.7109375" style="989" customWidth="1"/>
    <col min="11806" max="11806" width="11.140625" style="989" bestFit="1" customWidth="1"/>
    <col min="11807" max="11808" width="10.5703125" style="989"/>
    <col min="11809" max="11809" width="11.140625" style="989" customWidth="1"/>
    <col min="11810" max="12039" width="10.5703125" style="989"/>
    <col min="12040" max="12047" width="0" style="989" hidden="1" customWidth="1"/>
    <col min="12048" max="12048" width="3.7109375" style="989" customWidth="1"/>
    <col min="12049" max="12049" width="3.85546875" style="989" customWidth="1"/>
    <col min="12050" max="12050" width="3.7109375" style="989" customWidth="1"/>
    <col min="12051" max="12051" width="12.7109375" style="989" customWidth="1"/>
    <col min="12052" max="12052" width="52.7109375" style="989" customWidth="1"/>
    <col min="12053" max="12056" width="0" style="989" hidden="1" customWidth="1"/>
    <col min="12057" max="12057" width="12.28515625" style="989" customWidth="1"/>
    <col min="12058" max="12058" width="6.42578125" style="989" customWidth="1"/>
    <col min="12059" max="12059" width="12.28515625" style="989" customWidth="1"/>
    <col min="12060" max="12060" width="0" style="989" hidden="1" customWidth="1"/>
    <col min="12061" max="12061" width="3.7109375" style="989" customWidth="1"/>
    <col min="12062" max="12062" width="11.140625" style="989" bestFit="1" customWidth="1"/>
    <col min="12063" max="12064" width="10.5703125" style="989"/>
    <col min="12065" max="12065" width="11.140625" style="989" customWidth="1"/>
    <col min="12066" max="12295" width="10.5703125" style="989"/>
    <col min="12296" max="12303" width="0" style="989" hidden="1" customWidth="1"/>
    <col min="12304" max="12304" width="3.7109375" style="989" customWidth="1"/>
    <col min="12305" max="12305" width="3.85546875" style="989" customWidth="1"/>
    <col min="12306" max="12306" width="3.7109375" style="989" customWidth="1"/>
    <col min="12307" max="12307" width="12.7109375" style="989" customWidth="1"/>
    <col min="12308" max="12308" width="52.7109375" style="989" customWidth="1"/>
    <col min="12309" max="12312" width="0" style="989" hidden="1" customWidth="1"/>
    <col min="12313" max="12313" width="12.28515625" style="989" customWidth="1"/>
    <col min="12314" max="12314" width="6.42578125" style="989" customWidth="1"/>
    <col min="12315" max="12315" width="12.28515625" style="989" customWidth="1"/>
    <col min="12316" max="12316" width="0" style="989" hidden="1" customWidth="1"/>
    <col min="12317" max="12317" width="3.7109375" style="989" customWidth="1"/>
    <col min="12318" max="12318" width="11.140625" style="989" bestFit="1" customWidth="1"/>
    <col min="12319" max="12320" width="10.5703125" style="989"/>
    <col min="12321" max="12321" width="11.140625" style="989" customWidth="1"/>
    <col min="12322" max="12551" width="10.5703125" style="989"/>
    <col min="12552" max="12559" width="0" style="989" hidden="1" customWidth="1"/>
    <col min="12560" max="12560" width="3.7109375" style="989" customWidth="1"/>
    <col min="12561" max="12561" width="3.85546875" style="989" customWidth="1"/>
    <col min="12562" max="12562" width="3.7109375" style="989" customWidth="1"/>
    <col min="12563" max="12563" width="12.7109375" style="989" customWidth="1"/>
    <col min="12564" max="12564" width="52.7109375" style="989" customWidth="1"/>
    <col min="12565" max="12568" width="0" style="989" hidden="1" customWidth="1"/>
    <col min="12569" max="12569" width="12.28515625" style="989" customWidth="1"/>
    <col min="12570" max="12570" width="6.42578125" style="989" customWidth="1"/>
    <col min="12571" max="12571" width="12.28515625" style="989" customWidth="1"/>
    <col min="12572" max="12572" width="0" style="989" hidden="1" customWidth="1"/>
    <col min="12573" max="12573" width="3.7109375" style="989" customWidth="1"/>
    <col min="12574" max="12574" width="11.140625" style="989" bestFit="1" customWidth="1"/>
    <col min="12575" max="12576" width="10.5703125" style="989"/>
    <col min="12577" max="12577" width="11.140625" style="989" customWidth="1"/>
    <col min="12578" max="12807" width="10.5703125" style="989"/>
    <col min="12808" max="12815" width="0" style="989" hidden="1" customWidth="1"/>
    <col min="12816" max="12816" width="3.7109375" style="989" customWidth="1"/>
    <col min="12817" max="12817" width="3.85546875" style="989" customWidth="1"/>
    <col min="12818" max="12818" width="3.7109375" style="989" customWidth="1"/>
    <col min="12819" max="12819" width="12.7109375" style="989" customWidth="1"/>
    <col min="12820" max="12820" width="52.7109375" style="989" customWidth="1"/>
    <col min="12821" max="12824" width="0" style="989" hidden="1" customWidth="1"/>
    <col min="12825" max="12825" width="12.28515625" style="989" customWidth="1"/>
    <col min="12826" max="12826" width="6.42578125" style="989" customWidth="1"/>
    <col min="12827" max="12827" width="12.28515625" style="989" customWidth="1"/>
    <col min="12828" max="12828" width="0" style="989" hidden="1" customWidth="1"/>
    <col min="12829" max="12829" width="3.7109375" style="989" customWidth="1"/>
    <col min="12830" max="12830" width="11.140625" style="989" bestFit="1" customWidth="1"/>
    <col min="12831" max="12832" width="10.5703125" style="989"/>
    <col min="12833" max="12833" width="11.140625" style="989" customWidth="1"/>
    <col min="12834" max="13063" width="10.5703125" style="989"/>
    <col min="13064" max="13071" width="0" style="989" hidden="1" customWidth="1"/>
    <col min="13072" max="13072" width="3.7109375" style="989" customWidth="1"/>
    <col min="13073" max="13073" width="3.85546875" style="989" customWidth="1"/>
    <col min="13074" max="13074" width="3.7109375" style="989" customWidth="1"/>
    <col min="13075" max="13075" width="12.7109375" style="989" customWidth="1"/>
    <col min="13076" max="13076" width="52.7109375" style="989" customWidth="1"/>
    <col min="13077" max="13080" width="0" style="989" hidden="1" customWidth="1"/>
    <col min="13081" max="13081" width="12.28515625" style="989" customWidth="1"/>
    <col min="13082" max="13082" width="6.42578125" style="989" customWidth="1"/>
    <col min="13083" max="13083" width="12.28515625" style="989" customWidth="1"/>
    <col min="13084" max="13084" width="0" style="989" hidden="1" customWidth="1"/>
    <col min="13085" max="13085" width="3.7109375" style="989" customWidth="1"/>
    <col min="13086" max="13086" width="11.140625" style="989" bestFit="1" customWidth="1"/>
    <col min="13087" max="13088" width="10.5703125" style="989"/>
    <col min="13089" max="13089" width="11.140625" style="989" customWidth="1"/>
    <col min="13090" max="13319" width="10.5703125" style="989"/>
    <col min="13320" max="13327" width="0" style="989" hidden="1" customWidth="1"/>
    <col min="13328" max="13328" width="3.7109375" style="989" customWidth="1"/>
    <col min="13329" max="13329" width="3.85546875" style="989" customWidth="1"/>
    <col min="13330" max="13330" width="3.7109375" style="989" customWidth="1"/>
    <col min="13331" max="13331" width="12.7109375" style="989" customWidth="1"/>
    <col min="13332" max="13332" width="52.7109375" style="989" customWidth="1"/>
    <col min="13333" max="13336" width="0" style="989" hidden="1" customWidth="1"/>
    <col min="13337" max="13337" width="12.28515625" style="989" customWidth="1"/>
    <col min="13338" max="13338" width="6.42578125" style="989" customWidth="1"/>
    <col min="13339" max="13339" width="12.28515625" style="989" customWidth="1"/>
    <col min="13340" max="13340" width="0" style="989" hidden="1" customWidth="1"/>
    <col min="13341" max="13341" width="3.7109375" style="989" customWidth="1"/>
    <col min="13342" max="13342" width="11.140625" style="989" bestFit="1" customWidth="1"/>
    <col min="13343" max="13344" width="10.5703125" style="989"/>
    <col min="13345" max="13345" width="11.140625" style="989" customWidth="1"/>
    <col min="13346" max="13575" width="10.5703125" style="989"/>
    <col min="13576" max="13583" width="0" style="989" hidden="1" customWidth="1"/>
    <col min="13584" max="13584" width="3.7109375" style="989" customWidth="1"/>
    <col min="13585" max="13585" width="3.85546875" style="989" customWidth="1"/>
    <col min="13586" max="13586" width="3.7109375" style="989" customWidth="1"/>
    <col min="13587" max="13587" width="12.7109375" style="989" customWidth="1"/>
    <col min="13588" max="13588" width="52.7109375" style="989" customWidth="1"/>
    <col min="13589" max="13592" width="0" style="989" hidden="1" customWidth="1"/>
    <col min="13593" max="13593" width="12.28515625" style="989" customWidth="1"/>
    <col min="13594" max="13594" width="6.42578125" style="989" customWidth="1"/>
    <col min="13595" max="13595" width="12.28515625" style="989" customWidth="1"/>
    <col min="13596" max="13596" width="0" style="989" hidden="1" customWidth="1"/>
    <col min="13597" max="13597" width="3.7109375" style="989" customWidth="1"/>
    <col min="13598" max="13598" width="11.140625" style="989" bestFit="1" customWidth="1"/>
    <col min="13599" max="13600" width="10.5703125" style="989"/>
    <col min="13601" max="13601" width="11.140625" style="989" customWidth="1"/>
    <col min="13602" max="13831" width="10.5703125" style="989"/>
    <col min="13832" max="13839" width="0" style="989" hidden="1" customWidth="1"/>
    <col min="13840" max="13840" width="3.7109375" style="989" customWidth="1"/>
    <col min="13841" max="13841" width="3.85546875" style="989" customWidth="1"/>
    <col min="13842" max="13842" width="3.7109375" style="989" customWidth="1"/>
    <col min="13843" max="13843" width="12.7109375" style="989" customWidth="1"/>
    <col min="13844" max="13844" width="52.7109375" style="989" customWidth="1"/>
    <col min="13845" max="13848" width="0" style="989" hidden="1" customWidth="1"/>
    <col min="13849" max="13849" width="12.28515625" style="989" customWidth="1"/>
    <col min="13850" max="13850" width="6.42578125" style="989" customWidth="1"/>
    <col min="13851" max="13851" width="12.28515625" style="989" customWidth="1"/>
    <col min="13852" max="13852" width="0" style="989" hidden="1" customWidth="1"/>
    <col min="13853" max="13853" width="3.7109375" style="989" customWidth="1"/>
    <col min="13854" max="13854" width="11.140625" style="989" bestFit="1" customWidth="1"/>
    <col min="13855" max="13856" width="10.5703125" style="989"/>
    <col min="13857" max="13857" width="11.140625" style="989" customWidth="1"/>
    <col min="13858" max="14087" width="10.5703125" style="989"/>
    <col min="14088" max="14095" width="0" style="989" hidden="1" customWidth="1"/>
    <col min="14096" max="14096" width="3.7109375" style="989" customWidth="1"/>
    <col min="14097" max="14097" width="3.85546875" style="989" customWidth="1"/>
    <col min="14098" max="14098" width="3.7109375" style="989" customWidth="1"/>
    <col min="14099" max="14099" width="12.7109375" style="989" customWidth="1"/>
    <col min="14100" max="14100" width="52.7109375" style="989" customWidth="1"/>
    <col min="14101" max="14104" width="0" style="989" hidden="1" customWidth="1"/>
    <col min="14105" max="14105" width="12.28515625" style="989" customWidth="1"/>
    <col min="14106" max="14106" width="6.42578125" style="989" customWidth="1"/>
    <col min="14107" max="14107" width="12.28515625" style="989" customWidth="1"/>
    <col min="14108" max="14108" width="0" style="989" hidden="1" customWidth="1"/>
    <col min="14109" max="14109" width="3.7109375" style="989" customWidth="1"/>
    <col min="14110" max="14110" width="11.140625" style="989" bestFit="1" customWidth="1"/>
    <col min="14111" max="14112" width="10.5703125" style="989"/>
    <col min="14113" max="14113" width="11.140625" style="989" customWidth="1"/>
    <col min="14114" max="14343" width="10.5703125" style="989"/>
    <col min="14344" max="14351" width="0" style="989" hidden="1" customWidth="1"/>
    <col min="14352" max="14352" width="3.7109375" style="989" customWidth="1"/>
    <col min="14353" max="14353" width="3.85546875" style="989" customWidth="1"/>
    <col min="14354" max="14354" width="3.7109375" style="989" customWidth="1"/>
    <col min="14355" max="14355" width="12.7109375" style="989" customWidth="1"/>
    <col min="14356" max="14356" width="52.7109375" style="989" customWidth="1"/>
    <col min="14357" max="14360" width="0" style="989" hidden="1" customWidth="1"/>
    <col min="14361" max="14361" width="12.28515625" style="989" customWidth="1"/>
    <col min="14362" max="14362" width="6.42578125" style="989" customWidth="1"/>
    <col min="14363" max="14363" width="12.28515625" style="989" customWidth="1"/>
    <col min="14364" max="14364" width="0" style="989" hidden="1" customWidth="1"/>
    <col min="14365" max="14365" width="3.7109375" style="989" customWidth="1"/>
    <col min="14366" max="14366" width="11.140625" style="989" bestFit="1" customWidth="1"/>
    <col min="14367" max="14368" width="10.5703125" style="989"/>
    <col min="14369" max="14369" width="11.140625" style="989" customWidth="1"/>
    <col min="14370" max="14599" width="10.5703125" style="989"/>
    <col min="14600" max="14607" width="0" style="989" hidden="1" customWidth="1"/>
    <col min="14608" max="14608" width="3.7109375" style="989" customWidth="1"/>
    <col min="14609" max="14609" width="3.85546875" style="989" customWidth="1"/>
    <col min="14610" max="14610" width="3.7109375" style="989" customWidth="1"/>
    <col min="14611" max="14611" width="12.7109375" style="989" customWidth="1"/>
    <col min="14612" max="14612" width="52.7109375" style="989" customWidth="1"/>
    <col min="14613" max="14616" width="0" style="989" hidden="1" customWidth="1"/>
    <col min="14617" max="14617" width="12.28515625" style="989" customWidth="1"/>
    <col min="14618" max="14618" width="6.42578125" style="989" customWidth="1"/>
    <col min="14619" max="14619" width="12.28515625" style="989" customWidth="1"/>
    <col min="14620" max="14620" width="0" style="989" hidden="1" customWidth="1"/>
    <col min="14621" max="14621" width="3.7109375" style="989" customWidth="1"/>
    <col min="14622" max="14622" width="11.140625" style="989" bestFit="1" customWidth="1"/>
    <col min="14623" max="14624" width="10.5703125" style="989"/>
    <col min="14625" max="14625" width="11.140625" style="989" customWidth="1"/>
    <col min="14626" max="14855" width="10.5703125" style="989"/>
    <col min="14856" max="14863" width="0" style="989" hidden="1" customWidth="1"/>
    <col min="14864" max="14864" width="3.7109375" style="989" customWidth="1"/>
    <col min="14865" max="14865" width="3.85546875" style="989" customWidth="1"/>
    <col min="14866" max="14866" width="3.7109375" style="989" customWidth="1"/>
    <col min="14867" max="14867" width="12.7109375" style="989" customWidth="1"/>
    <col min="14868" max="14868" width="52.7109375" style="989" customWidth="1"/>
    <col min="14869" max="14872" width="0" style="989" hidden="1" customWidth="1"/>
    <col min="14873" max="14873" width="12.28515625" style="989" customWidth="1"/>
    <col min="14874" max="14874" width="6.42578125" style="989" customWidth="1"/>
    <col min="14875" max="14875" width="12.28515625" style="989" customWidth="1"/>
    <col min="14876" max="14876" width="0" style="989" hidden="1" customWidth="1"/>
    <col min="14877" max="14877" width="3.7109375" style="989" customWidth="1"/>
    <col min="14878" max="14878" width="11.140625" style="989" bestFit="1" customWidth="1"/>
    <col min="14879" max="14880" width="10.5703125" style="989"/>
    <col min="14881" max="14881" width="11.140625" style="989" customWidth="1"/>
    <col min="14882" max="15111" width="10.5703125" style="989"/>
    <col min="15112" max="15119" width="0" style="989" hidden="1" customWidth="1"/>
    <col min="15120" max="15120" width="3.7109375" style="989" customWidth="1"/>
    <col min="15121" max="15121" width="3.85546875" style="989" customWidth="1"/>
    <col min="15122" max="15122" width="3.7109375" style="989" customWidth="1"/>
    <col min="15123" max="15123" width="12.7109375" style="989" customWidth="1"/>
    <col min="15124" max="15124" width="52.7109375" style="989" customWidth="1"/>
    <col min="15125" max="15128" width="0" style="989" hidden="1" customWidth="1"/>
    <col min="15129" max="15129" width="12.28515625" style="989" customWidth="1"/>
    <col min="15130" max="15130" width="6.42578125" style="989" customWidth="1"/>
    <col min="15131" max="15131" width="12.28515625" style="989" customWidth="1"/>
    <col min="15132" max="15132" width="0" style="989" hidden="1" customWidth="1"/>
    <col min="15133" max="15133" width="3.7109375" style="989" customWidth="1"/>
    <col min="15134" max="15134" width="11.140625" style="989" bestFit="1" customWidth="1"/>
    <col min="15135" max="15136" width="10.5703125" style="989"/>
    <col min="15137" max="15137" width="11.140625" style="989" customWidth="1"/>
    <col min="15138" max="15367" width="10.5703125" style="989"/>
    <col min="15368" max="15375" width="0" style="989" hidden="1" customWidth="1"/>
    <col min="15376" max="15376" width="3.7109375" style="989" customWidth="1"/>
    <col min="15377" max="15377" width="3.85546875" style="989" customWidth="1"/>
    <col min="15378" max="15378" width="3.7109375" style="989" customWidth="1"/>
    <col min="15379" max="15379" width="12.7109375" style="989" customWidth="1"/>
    <col min="15380" max="15380" width="52.7109375" style="989" customWidth="1"/>
    <col min="15381" max="15384" width="0" style="989" hidden="1" customWidth="1"/>
    <col min="15385" max="15385" width="12.28515625" style="989" customWidth="1"/>
    <col min="15386" max="15386" width="6.42578125" style="989" customWidth="1"/>
    <col min="15387" max="15387" width="12.28515625" style="989" customWidth="1"/>
    <col min="15388" max="15388" width="0" style="989" hidden="1" customWidth="1"/>
    <col min="15389" max="15389" width="3.7109375" style="989" customWidth="1"/>
    <col min="15390" max="15390" width="11.140625" style="989" bestFit="1" customWidth="1"/>
    <col min="15391" max="15392" width="10.5703125" style="989"/>
    <col min="15393" max="15393" width="11.140625" style="989" customWidth="1"/>
    <col min="15394" max="15623" width="10.5703125" style="989"/>
    <col min="15624" max="15631" width="0" style="989" hidden="1" customWidth="1"/>
    <col min="15632" max="15632" width="3.7109375" style="989" customWidth="1"/>
    <col min="15633" max="15633" width="3.85546875" style="989" customWidth="1"/>
    <col min="15634" max="15634" width="3.7109375" style="989" customWidth="1"/>
    <col min="15635" max="15635" width="12.7109375" style="989" customWidth="1"/>
    <col min="15636" max="15636" width="52.7109375" style="989" customWidth="1"/>
    <col min="15637" max="15640" width="0" style="989" hidden="1" customWidth="1"/>
    <col min="15641" max="15641" width="12.28515625" style="989" customWidth="1"/>
    <col min="15642" max="15642" width="6.42578125" style="989" customWidth="1"/>
    <col min="15643" max="15643" width="12.28515625" style="989" customWidth="1"/>
    <col min="15644" max="15644" width="0" style="989" hidden="1" customWidth="1"/>
    <col min="15645" max="15645" width="3.7109375" style="989" customWidth="1"/>
    <col min="15646" max="15646" width="11.140625" style="989" bestFit="1" customWidth="1"/>
    <col min="15647" max="15648" width="10.5703125" style="989"/>
    <col min="15649" max="15649" width="11.140625" style="989" customWidth="1"/>
    <col min="15650" max="15879" width="10.5703125" style="989"/>
    <col min="15880" max="15887" width="0" style="989" hidden="1" customWidth="1"/>
    <col min="15888" max="15888" width="3.7109375" style="989" customWidth="1"/>
    <col min="15889" max="15889" width="3.85546875" style="989" customWidth="1"/>
    <col min="15890" max="15890" width="3.7109375" style="989" customWidth="1"/>
    <col min="15891" max="15891" width="12.7109375" style="989" customWidth="1"/>
    <col min="15892" max="15892" width="52.7109375" style="989" customWidth="1"/>
    <col min="15893" max="15896" width="0" style="989" hidden="1" customWidth="1"/>
    <col min="15897" max="15897" width="12.28515625" style="989" customWidth="1"/>
    <col min="15898" max="15898" width="6.42578125" style="989" customWidth="1"/>
    <col min="15899" max="15899" width="12.28515625" style="989" customWidth="1"/>
    <col min="15900" max="15900" width="0" style="989" hidden="1" customWidth="1"/>
    <col min="15901" max="15901" width="3.7109375" style="989" customWidth="1"/>
    <col min="15902" max="15902" width="11.140625" style="989" bestFit="1" customWidth="1"/>
    <col min="15903" max="15904" width="10.5703125" style="989"/>
    <col min="15905" max="15905" width="11.140625" style="989" customWidth="1"/>
    <col min="15906" max="16135" width="10.5703125" style="989"/>
    <col min="16136" max="16143" width="0" style="989" hidden="1" customWidth="1"/>
    <col min="16144" max="16144" width="3.7109375" style="989" customWidth="1"/>
    <col min="16145" max="16145" width="3.85546875" style="989" customWidth="1"/>
    <col min="16146" max="16146" width="3.7109375" style="989" customWidth="1"/>
    <col min="16147" max="16147" width="12.7109375" style="989" customWidth="1"/>
    <col min="16148" max="16148" width="52.7109375" style="989" customWidth="1"/>
    <col min="16149" max="16152" width="0" style="989" hidden="1" customWidth="1"/>
    <col min="16153" max="16153" width="12.28515625" style="989" customWidth="1"/>
    <col min="16154" max="16154" width="6.42578125" style="989" customWidth="1"/>
    <col min="16155" max="16155" width="12.28515625" style="989" customWidth="1"/>
    <col min="16156" max="16156" width="0" style="989" hidden="1" customWidth="1"/>
    <col min="16157" max="16157" width="3.7109375" style="989" customWidth="1"/>
    <col min="16158" max="16158" width="11.140625" style="989" bestFit="1" customWidth="1"/>
    <col min="16159" max="16160" width="10.5703125" style="989"/>
    <col min="16161" max="16161" width="11.140625" style="989" customWidth="1"/>
    <col min="16162" max="16384" width="10.5703125" style="989"/>
  </cols>
  <sheetData>
    <row r="1" spans="1:41" hidden="1">
      <c r="Q1" s="767"/>
      <c r="R1" s="767"/>
      <c r="X1" s="767"/>
      <c r="Y1" s="767"/>
    </row>
    <row r="2" spans="1:41" hidden="1">
      <c r="U2" s="767"/>
      <c r="AB2" s="767"/>
    </row>
    <row r="3" spans="1:41" hidden="1"/>
    <row r="4" spans="1:41" ht="3" customHeight="1">
      <c r="J4" s="994"/>
      <c r="K4" s="994"/>
      <c r="L4" s="990"/>
      <c r="M4" s="990"/>
      <c r="N4" s="990"/>
      <c r="O4" s="997"/>
      <c r="P4" s="997"/>
      <c r="Q4" s="997"/>
      <c r="R4" s="997"/>
      <c r="S4" s="997"/>
      <c r="T4" s="997"/>
      <c r="U4" s="997"/>
      <c r="V4" s="997"/>
      <c r="W4" s="997"/>
      <c r="X4" s="997"/>
      <c r="Y4" s="997"/>
      <c r="Z4" s="997"/>
      <c r="AA4" s="997"/>
      <c r="AB4" s="997"/>
    </row>
    <row r="5" spans="1:41" ht="22.5" customHeight="1">
      <c r="J5" s="994"/>
      <c r="K5" s="994"/>
      <c r="L5" s="1242" t="s">
        <v>630</v>
      </c>
      <c r="M5" s="1242"/>
      <c r="N5" s="1242"/>
      <c r="O5" s="1242"/>
      <c r="P5" s="1242"/>
      <c r="Q5" s="1242"/>
      <c r="R5" s="1242"/>
      <c r="S5" s="1242"/>
      <c r="T5" s="1242"/>
      <c r="U5" s="663"/>
      <c r="V5" s="663"/>
      <c r="W5" s="663"/>
      <c r="X5" s="663"/>
      <c r="Y5" s="663"/>
      <c r="Z5" s="663"/>
      <c r="AA5" s="663"/>
      <c r="AB5" s="663"/>
    </row>
    <row r="6" spans="1:41" ht="3" customHeight="1">
      <c r="J6" s="994"/>
      <c r="K6" s="994"/>
      <c r="L6" s="990"/>
      <c r="M6" s="990"/>
      <c r="N6" s="990"/>
      <c r="O6" s="754"/>
      <c r="P6" s="754"/>
      <c r="Q6" s="754"/>
      <c r="R6" s="754"/>
      <c r="S6" s="754"/>
      <c r="T6" s="754"/>
      <c r="U6" s="754"/>
      <c r="V6" s="754"/>
      <c r="W6" s="754"/>
      <c r="X6" s="754"/>
      <c r="Y6" s="754"/>
      <c r="Z6" s="754"/>
      <c r="AA6" s="754"/>
      <c r="AB6" s="754"/>
      <c r="AC6" s="997"/>
    </row>
    <row r="7" spans="1:41" s="1006" customFormat="1" ht="22.5">
      <c r="A7" s="1012"/>
      <c r="B7" s="1012"/>
      <c r="C7" s="1012"/>
      <c r="D7" s="1012"/>
      <c r="E7" s="1012"/>
      <c r="F7" s="1012"/>
      <c r="G7" s="1012"/>
      <c r="H7" s="1012"/>
      <c r="L7" s="498"/>
      <c r="M7" s="616" t="s">
        <v>501</v>
      </c>
      <c r="N7" s="665"/>
      <c r="O7" s="1248" t="str">
        <f>IF(NameOrPr_ch="",IF(NameOrPr="","",NameOrPr),NameOrPr_ch)</f>
        <v>Комитет по тарифам и ценовой политике Лен.области (ЛенРТК)</v>
      </c>
      <c r="P7" s="1248"/>
      <c r="Q7" s="1248"/>
      <c r="R7" s="1248"/>
      <c r="S7" s="1248"/>
      <c r="T7" s="1248"/>
      <c r="U7" s="766"/>
      <c r="V7"/>
      <c r="W7"/>
      <c r="X7"/>
      <c r="Y7"/>
      <c r="Z7"/>
      <c r="AA7"/>
      <c r="AB7"/>
      <c r="AC7" s="766"/>
      <c r="AD7" s="518"/>
      <c r="AE7" s="1012"/>
      <c r="AF7" s="1012"/>
      <c r="AG7" s="1012"/>
      <c r="AH7" s="1012"/>
      <c r="AI7" s="1012"/>
      <c r="AJ7" s="1012"/>
      <c r="AK7" s="1012"/>
      <c r="AL7" s="1012"/>
      <c r="AM7" s="1012"/>
      <c r="AN7" s="1012"/>
      <c r="AO7" s="1012"/>
    </row>
    <row r="8" spans="1:41" s="1006" customFormat="1" ht="18.75">
      <c r="A8" s="1012"/>
      <c r="B8" s="1012"/>
      <c r="C8" s="1012"/>
      <c r="D8" s="1012"/>
      <c r="E8" s="1012"/>
      <c r="F8" s="1012"/>
      <c r="G8" s="1012"/>
      <c r="H8" s="1012"/>
      <c r="L8" s="498"/>
      <c r="M8" s="616" t="s">
        <v>595</v>
      </c>
      <c r="N8" s="665"/>
      <c r="O8" s="1248" t="str">
        <f>IF(datePr_ch="",IF(datePr="","",datePr),datePr_ch)</f>
        <v>19.12.2019</v>
      </c>
      <c r="P8" s="1248"/>
      <c r="Q8" s="1248"/>
      <c r="R8" s="1248"/>
      <c r="S8" s="1248"/>
      <c r="T8" s="1248"/>
      <c r="U8" s="766"/>
      <c r="V8"/>
      <c r="W8"/>
      <c r="X8"/>
      <c r="Y8"/>
      <c r="Z8"/>
      <c r="AA8"/>
      <c r="AB8"/>
      <c r="AC8" s="766"/>
      <c r="AD8" s="518"/>
      <c r="AE8" s="1012"/>
      <c r="AF8" s="1012"/>
      <c r="AG8" s="1012"/>
      <c r="AH8" s="1012"/>
      <c r="AI8" s="1012"/>
      <c r="AJ8" s="1012"/>
      <c r="AK8" s="1012"/>
      <c r="AL8" s="1012"/>
      <c r="AM8" s="1012"/>
      <c r="AN8" s="1012"/>
      <c r="AO8" s="1012"/>
    </row>
    <row r="9" spans="1:41" s="1006" customFormat="1" ht="18.75">
      <c r="A9" s="1012"/>
      <c r="B9" s="1012"/>
      <c r="C9" s="1012"/>
      <c r="D9" s="1012"/>
      <c r="E9" s="1012"/>
      <c r="F9" s="1012"/>
      <c r="G9" s="1012"/>
      <c r="H9" s="1012"/>
      <c r="L9" s="760"/>
      <c r="M9" s="616" t="s">
        <v>594</v>
      </c>
      <c r="N9" s="665"/>
      <c r="O9" s="1248" t="str">
        <f>IF(numberPr_ch="",IF(numberPr="","",numberPr),numberPr_ch)</f>
        <v>512-п</v>
      </c>
      <c r="P9" s="1248"/>
      <c r="Q9" s="1248"/>
      <c r="R9" s="1248"/>
      <c r="S9" s="1248"/>
      <c r="T9" s="1248"/>
      <c r="U9" s="766"/>
      <c r="V9"/>
      <c r="W9"/>
      <c r="X9"/>
      <c r="Y9"/>
      <c r="Z9"/>
      <c r="AA9"/>
      <c r="AB9"/>
      <c r="AC9" s="766"/>
      <c r="AD9" s="518"/>
      <c r="AE9" s="1012"/>
      <c r="AF9" s="1012"/>
      <c r="AG9" s="1012"/>
      <c r="AH9" s="1012"/>
      <c r="AI9" s="1012"/>
      <c r="AJ9" s="1012"/>
      <c r="AK9" s="1012"/>
      <c r="AL9" s="1012"/>
      <c r="AM9" s="1012"/>
      <c r="AN9" s="1012"/>
      <c r="AO9" s="1012"/>
    </row>
    <row r="10" spans="1:41" s="1006" customFormat="1" ht="18.75">
      <c r="A10" s="1012"/>
      <c r="B10" s="1012"/>
      <c r="C10" s="1012"/>
      <c r="D10" s="1012"/>
      <c r="E10" s="1012"/>
      <c r="F10" s="1012"/>
      <c r="G10" s="1012"/>
      <c r="H10" s="1012"/>
      <c r="L10" s="760"/>
      <c r="M10" s="616" t="s">
        <v>500</v>
      </c>
      <c r="N10" s="665"/>
      <c r="O10" s="1248" t="str">
        <f>IF(IstPub_ch="",IF(IstPub="","",IstPub),IstPub_ch)</f>
        <v>http://tarif.lenobl.ru/dokumenty/docs_category_3/</v>
      </c>
      <c r="P10" s="1248"/>
      <c r="Q10" s="1248"/>
      <c r="R10" s="1248"/>
      <c r="S10" s="1248"/>
      <c r="T10" s="1248"/>
      <c r="U10" s="766"/>
      <c r="V10"/>
      <c r="W10"/>
      <c r="X10"/>
      <c r="Y10"/>
      <c r="Z10"/>
      <c r="AA10"/>
      <c r="AB10"/>
      <c r="AC10" s="766"/>
      <c r="AD10" s="518"/>
      <c r="AE10" s="1012"/>
      <c r="AF10" s="1012"/>
      <c r="AG10" s="1012"/>
      <c r="AH10" s="1012"/>
      <c r="AI10" s="1012"/>
      <c r="AJ10" s="1012"/>
      <c r="AK10" s="1012"/>
      <c r="AL10" s="1012"/>
      <c r="AM10" s="1012"/>
      <c r="AN10" s="1012"/>
      <c r="AO10" s="1012"/>
    </row>
    <row r="11" spans="1:41" s="1006" customFormat="1" ht="11.25" hidden="1">
      <c r="A11" s="1012"/>
      <c r="B11" s="1012"/>
      <c r="C11" s="1012"/>
      <c r="D11" s="1012"/>
      <c r="E11" s="1012"/>
      <c r="F11" s="1012"/>
      <c r="G11" s="1012"/>
      <c r="H11" s="1012"/>
      <c r="L11" s="1243"/>
      <c r="M11" s="1243"/>
      <c r="N11" s="1023"/>
      <c r="O11" s="766"/>
      <c r="P11" s="766"/>
      <c r="Q11" s="766"/>
      <c r="R11" s="766"/>
      <c r="S11" s="766"/>
      <c r="T11" s="766"/>
      <c r="U11" s="1010" t="s">
        <v>372</v>
      </c>
      <c r="V11" s="766"/>
      <c r="W11" s="766"/>
      <c r="X11" s="766"/>
      <c r="Y11" s="766"/>
      <c r="Z11" s="766"/>
      <c r="AA11" s="766"/>
      <c r="AB11" s="1010" t="s">
        <v>372</v>
      </c>
      <c r="AE11" s="1012"/>
      <c r="AF11" s="1012"/>
      <c r="AG11" s="1012"/>
      <c r="AH11" s="1012"/>
      <c r="AI11" s="1012"/>
      <c r="AJ11" s="1012"/>
      <c r="AK11" s="1012"/>
      <c r="AL11" s="1012"/>
      <c r="AM11" s="1012"/>
      <c r="AN11" s="1012"/>
      <c r="AO11" s="1012"/>
    </row>
    <row r="12" spans="1:41">
      <c r="J12" s="994"/>
      <c r="K12" s="994"/>
      <c r="L12" s="990"/>
      <c r="M12" s="990"/>
      <c r="N12" s="501"/>
      <c r="O12" s="1249"/>
      <c r="P12" s="1249"/>
      <c r="Q12" s="1249"/>
      <c r="R12" s="1249"/>
      <c r="S12" s="1249"/>
      <c r="T12" s="1249"/>
      <c r="U12" s="1249"/>
      <c r="V12" s="1249" t="s">
        <v>1897</v>
      </c>
      <c r="W12" s="1249"/>
      <c r="X12" s="1249"/>
      <c r="Y12" s="1249"/>
      <c r="Z12" s="1249"/>
      <c r="AA12" s="1249"/>
      <c r="AB12" s="1249"/>
    </row>
    <row r="13" spans="1:41">
      <c r="J13" s="994"/>
      <c r="K13" s="994"/>
      <c r="L13" s="1183" t="s">
        <v>453</v>
      </c>
      <c r="M13" s="1183"/>
      <c r="N13" s="1183"/>
      <c r="O13" s="1183"/>
      <c r="P13" s="1183"/>
      <c r="Q13" s="1183"/>
      <c r="R13" s="1183"/>
      <c r="S13" s="1183"/>
      <c r="T13" s="1183"/>
      <c r="U13" s="1183"/>
      <c r="V13" s="1183"/>
      <c r="W13" s="1183"/>
      <c r="X13" s="1183"/>
      <c r="Y13" s="1183"/>
      <c r="Z13" s="1183"/>
      <c r="AA13" s="1183"/>
      <c r="AB13" s="1183"/>
      <c r="AC13" s="1183"/>
      <c r="AD13" s="1183" t="s">
        <v>454</v>
      </c>
    </row>
    <row r="14" spans="1:41" ht="14.25" customHeight="1">
      <c r="J14" s="994"/>
      <c r="K14" s="994"/>
      <c r="L14" s="1255" t="s">
        <v>91</v>
      </c>
      <c r="M14" s="1255" t="s">
        <v>638</v>
      </c>
      <c r="N14" s="660"/>
      <c r="O14" s="1256" t="s">
        <v>640</v>
      </c>
      <c r="P14" s="1257"/>
      <c r="Q14" s="1257"/>
      <c r="R14" s="1257"/>
      <c r="S14" s="1257"/>
      <c r="T14" s="1258"/>
      <c r="U14" s="1239" t="s">
        <v>340</v>
      </c>
      <c r="V14" s="1256" t="s">
        <v>640</v>
      </c>
      <c r="W14" s="1257"/>
      <c r="X14" s="1257"/>
      <c r="Y14" s="1257"/>
      <c r="Z14" s="1257"/>
      <c r="AA14" s="1258"/>
      <c r="AB14" s="1239" t="s">
        <v>340</v>
      </c>
      <c r="AC14" s="1252" t="s">
        <v>274</v>
      </c>
      <c r="AD14" s="1183"/>
    </row>
    <row r="15" spans="1:41" ht="14.25" customHeight="1">
      <c r="J15" s="994"/>
      <c r="K15" s="994"/>
      <c r="L15" s="1255"/>
      <c r="M15" s="1255"/>
      <c r="N15" s="661"/>
      <c r="O15" s="1261" t="s">
        <v>604</v>
      </c>
      <c r="P15" s="1259" t="s">
        <v>270</v>
      </c>
      <c r="Q15" s="1260"/>
      <c r="R15" s="1236" t="s">
        <v>653</v>
      </c>
      <c r="S15" s="1237"/>
      <c r="T15" s="1238"/>
      <c r="U15" s="1240"/>
      <c r="V15" s="1261" t="s">
        <v>604</v>
      </c>
      <c r="W15" s="1259" t="s">
        <v>270</v>
      </c>
      <c r="X15" s="1260"/>
      <c r="Y15" s="1236" t="s">
        <v>653</v>
      </c>
      <c r="Z15" s="1237"/>
      <c r="AA15" s="1238"/>
      <c r="AB15" s="1240"/>
      <c r="AC15" s="1253"/>
      <c r="AD15" s="1183"/>
    </row>
    <row r="16" spans="1:41" ht="33.75" customHeight="1">
      <c r="J16" s="994"/>
      <c r="K16" s="994"/>
      <c r="L16" s="1255"/>
      <c r="M16" s="1255"/>
      <c r="N16" s="662"/>
      <c r="O16" s="1262"/>
      <c r="P16" s="755" t="s">
        <v>605</v>
      </c>
      <c r="Q16" s="755" t="s">
        <v>6</v>
      </c>
      <c r="R16" s="1027" t="s">
        <v>273</v>
      </c>
      <c r="S16" s="1250" t="s">
        <v>272</v>
      </c>
      <c r="T16" s="1251"/>
      <c r="U16" s="1241"/>
      <c r="V16" s="1262"/>
      <c r="W16" s="755" t="s">
        <v>605</v>
      </c>
      <c r="X16" s="755" t="s">
        <v>6</v>
      </c>
      <c r="Y16" s="1108" t="s">
        <v>273</v>
      </c>
      <c r="Z16" s="1250" t="s">
        <v>272</v>
      </c>
      <c r="AA16" s="1251"/>
      <c r="AB16" s="1241"/>
      <c r="AC16" s="1254"/>
      <c r="AD16" s="1183"/>
    </row>
    <row r="17" spans="1:43">
      <c r="J17" s="994"/>
      <c r="K17" s="568">
        <v>1</v>
      </c>
      <c r="L17" s="646" t="s">
        <v>92</v>
      </c>
      <c r="M17" s="646" t="s">
        <v>48</v>
      </c>
      <c r="N17" s="648" t="str">
        <f ca="1">OFFSET(N17,0,-1)</f>
        <v>2</v>
      </c>
      <c r="O17" s="1024">
        <f ca="1">OFFSET(O17,0,-1)+1</f>
        <v>3</v>
      </c>
      <c r="P17" s="1024">
        <f ca="1">OFFSET(P17,0,-1)+1</f>
        <v>4</v>
      </c>
      <c r="Q17" s="1024">
        <f ca="1">OFFSET(Q17,0,-1)+1</f>
        <v>5</v>
      </c>
      <c r="R17" s="1024">
        <f ca="1">OFFSET(R17,0,-1)+1</f>
        <v>6</v>
      </c>
      <c r="S17" s="1244">
        <f ca="1">OFFSET(S17,0,-1)+1</f>
        <v>7</v>
      </c>
      <c r="T17" s="1244"/>
      <c r="U17" s="1024">
        <f ca="1">OFFSET(U17,0,-2)+1</f>
        <v>8</v>
      </c>
      <c r="V17" s="1102">
        <f ca="1">OFFSET(V17,0,-1)+1</f>
        <v>9</v>
      </c>
      <c r="W17" s="1102">
        <f ca="1">OFFSET(W17,0,-1)+1</f>
        <v>10</v>
      </c>
      <c r="X17" s="1102">
        <f ca="1">OFFSET(X17,0,-1)+1</f>
        <v>11</v>
      </c>
      <c r="Y17" s="1102">
        <f ca="1">OFFSET(Y17,0,-1)+1</f>
        <v>12</v>
      </c>
      <c r="Z17" s="1244">
        <f ca="1">OFFSET(Z17,0,-1)+1</f>
        <v>13</v>
      </c>
      <c r="AA17" s="1244"/>
      <c r="AB17" s="1102">
        <f ca="1">OFFSET(AB17,0,-2)+1</f>
        <v>14</v>
      </c>
      <c r="AC17" s="648">
        <f ca="1">OFFSET(AC17,0,-1)</f>
        <v>14</v>
      </c>
      <c r="AD17" s="1024">
        <f ca="1">OFFSET(AD17,0,-1)+1</f>
        <v>15</v>
      </c>
    </row>
    <row r="18" spans="1:43" ht="35.25" customHeight="1">
      <c r="A18" s="1228">
        <v>1</v>
      </c>
      <c r="B18" s="1014"/>
      <c r="C18" s="1014"/>
      <c r="D18" s="1014"/>
      <c r="E18" s="980"/>
      <c r="F18" s="1025"/>
      <c r="G18" s="1025"/>
      <c r="H18" s="1025"/>
      <c r="I18" s="982"/>
      <c r="J18" s="978"/>
      <c r="K18" s="962"/>
      <c r="L18" s="1029">
        <f>mergeValue(A18)</f>
        <v>1</v>
      </c>
      <c r="M18" s="640" t="s">
        <v>20</v>
      </c>
      <c r="N18" s="645"/>
      <c r="O18" s="1229"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2019-2023 годов</v>
      </c>
      <c r="P18" s="1229"/>
      <c r="Q18" s="1229"/>
      <c r="R18" s="1229"/>
      <c r="S18" s="1229"/>
      <c r="T18" s="1229"/>
      <c r="U18" s="1229"/>
      <c r="V18" s="1229"/>
      <c r="W18" s="1229"/>
      <c r="X18" s="1229"/>
      <c r="Y18" s="1229"/>
      <c r="Z18" s="1229"/>
      <c r="AA18" s="1229"/>
      <c r="AB18" s="1229"/>
      <c r="AC18" s="1229"/>
      <c r="AD18" s="629" t="s">
        <v>475</v>
      </c>
      <c r="AF18" s="828"/>
      <c r="AG18" s="828" t="str">
        <f t="shared" ref="AG18:AG34" si="0">IF(M18="","",M18 )</f>
        <v>Наименование тарифа</v>
      </c>
      <c r="AH18" s="828"/>
      <c r="AI18" s="828"/>
      <c r="AJ18" s="828"/>
      <c r="AP18" s="1007"/>
      <c r="AQ18" s="1007"/>
    </row>
    <row r="19" spans="1:43" ht="22.5">
      <c r="A19" s="1228"/>
      <c r="B19" s="1228">
        <v>1</v>
      </c>
      <c r="C19" s="1014"/>
      <c r="D19" s="1014"/>
      <c r="E19" s="1025"/>
      <c r="F19" s="1025"/>
      <c r="G19" s="1025"/>
      <c r="H19" s="1025"/>
      <c r="I19" s="1020"/>
      <c r="J19" s="953"/>
      <c r="K19" s="956"/>
      <c r="L19" s="1029" t="str">
        <f>mergeValue(A19) &amp;"."&amp; mergeValue(B19)</f>
        <v>1.1</v>
      </c>
      <c r="M19" s="691" t="s">
        <v>16</v>
      </c>
      <c r="N19" s="645"/>
      <c r="O19" s="1229" t="str">
        <f>IF('Перечень тарифов'!N21="","","" &amp; 'Перечень тарифов'!N21 &amp; "")</f>
        <v>Тосненский муниципальный район, Тельмановское (41648443);</v>
      </c>
      <c r="P19" s="1229"/>
      <c r="Q19" s="1229"/>
      <c r="R19" s="1229"/>
      <c r="S19" s="1229"/>
      <c r="T19" s="1229"/>
      <c r="U19" s="1229"/>
      <c r="V19" s="1229"/>
      <c r="W19" s="1229"/>
      <c r="X19" s="1229"/>
      <c r="Y19" s="1229"/>
      <c r="Z19" s="1229"/>
      <c r="AA19" s="1229"/>
      <c r="AB19" s="1229"/>
      <c r="AC19" s="1229"/>
      <c r="AD19" s="629" t="s">
        <v>476</v>
      </c>
      <c r="AF19" s="828"/>
      <c r="AG19" s="828" t="str">
        <f t="shared" si="0"/>
        <v>Территория действия тарифа</v>
      </c>
      <c r="AH19" s="828"/>
      <c r="AI19" s="828"/>
      <c r="AJ19" s="828"/>
      <c r="AP19" s="1007"/>
      <c r="AQ19" s="1007"/>
    </row>
    <row r="20" spans="1:43" hidden="1">
      <c r="A20" s="1228"/>
      <c r="B20" s="1228"/>
      <c r="C20" s="1228">
        <v>1</v>
      </c>
      <c r="D20" s="1014"/>
      <c r="E20" s="1025"/>
      <c r="F20" s="1025"/>
      <c r="G20" s="1025"/>
      <c r="H20" s="1025"/>
      <c r="I20" s="961"/>
      <c r="J20" s="953"/>
      <c r="K20" s="956"/>
      <c r="L20" s="1029" t="str">
        <f>mergeValue(A20) &amp;"."&amp; mergeValue(B20)&amp;"."&amp; mergeValue(C20)</f>
        <v>1.1.1</v>
      </c>
      <c r="M20" s="692"/>
      <c r="N20" s="645"/>
      <c r="O20" s="1229"/>
      <c r="P20" s="1229"/>
      <c r="Q20" s="1229"/>
      <c r="R20" s="1229"/>
      <c r="S20" s="1229"/>
      <c r="T20" s="1229"/>
      <c r="U20" s="1229"/>
      <c r="V20" s="1229"/>
      <c r="W20" s="1229"/>
      <c r="X20" s="1229"/>
      <c r="Y20" s="1229"/>
      <c r="Z20" s="1229"/>
      <c r="AA20" s="1229"/>
      <c r="AB20" s="1229"/>
      <c r="AC20" s="1229"/>
      <c r="AD20" s="629"/>
      <c r="AF20" s="828"/>
      <c r="AG20" s="828" t="str">
        <f t="shared" si="0"/>
        <v/>
      </c>
      <c r="AH20" s="828"/>
      <c r="AI20" s="828"/>
      <c r="AJ20" s="828"/>
      <c r="AP20" s="1007"/>
      <c r="AQ20" s="1007"/>
    </row>
    <row r="21" spans="1:43" hidden="1">
      <c r="A21" s="1228"/>
      <c r="B21" s="1228"/>
      <c r="C21" s="1228"/>
      <c r="D21" s="1228">
        <v>1</v>
      </c>
      <c r="E21" s="1025"/>
      <c r="F21" s="1025"/>
      <c r="G21" s="1025"/>
      <c r="H21" s="1025"/>
      <c r="I21" s="961"/>
      <c r="J21" s="953"/>
      <c r="K21" s="956"/>
      <c r="L21" s="1029" t="str">
        <f>mergeValue(A21) &amp;"."&amp; mergeValue(B21)&amp;"."&amp; mergeValue(C21)&amp;"."&amp; mergeValue(D21)</f>
        <v>1.1.1.1</v>
      </c>
      <c r="M21" s="693"/>
      <c r="N21" s="645"/>
      <c r="O21" s="1229"/>
      <c r="P21" s="1229"/>
      <c r="Q21" s="1229"/>
      <c r="R21" s="1229"/>
      <c r="S21" s="1229"/>
      <c r="T21" s="1229"/>
      <c r="U21" s="1229"/>
      <c r="V21" s="1229"/>
      <c r="W21" s="1229"/>
      <c r="X21" s="1229"/>
      <c r="Y21" s="1229"/>
      <c r="Z21" s="1229"/>
      <c r="AA21" s="1229"/>
      <c r="AB21" s="1229"/>
      <c r="AC21" s="1229"/>
      <c r="AD21" s="629"/>
      <c r="AF21" s="828"/>
      <c r="AG21" s="828" t="str">
        <f t="shared" si="0"/>
        <v/>
      </c>
      <c r="AH21" s="828"/>
      <c r="AI21" s="828"/>
      <c r="AJ21" s="828"/>
      <c r="AP21" s="1007"/>
      <c r="AQ21" s="1007"/>
    </row>
    <row r="22" spans="1:43" ht="39" customHeight="1">
      <c r="A22" s="1228"/>
      <c r="B22" s="1228"/>
      <c r="C22" s="1228"/>
      <c r="D22" s="1228"/>
      <c r="E22" s="1228">
        <v>1</v>
      </c>
      <c r="F22" s="1025"/>
      <c r="G22" s="1025"/>
      <c r="H22" s="1014">
        <v>1</v>
      </c>
      <c r="I22" s="1228">
        <v>1</v>
      </c>
      <c r="J22" s="1025"/>
      <c r="K22" s="964"/>
      <c r="L22" s="1029" t="str">
        <f>mergeValue(A22) &amp;"."&amp; mergeValue(B22)&amp;"."&amp; mergeValue(C22)&amp;"."&amp; mergeValue(D22)&amp;"."&amp; mergeValue(E22)</f>
        <v>1.1.1.1.1</v>
      </c>
      <c r="M22" s="553" t="s">
        <v>9</v>
      </c>
      <c r="N22" s="645"/>
      <c r="O22" s="1231" t="s">
        <v>3</v>
      </c>
      <c r="P22" s="1232"/>
      <c r="Q22" s="1232"/>
      <c r="R22" s="1232"/>
      <c r="S22" s="1232"/>
      <c r="T22" s="1232"/>
      <c r="U22" s="1232"/>
      <c r="V22" s="1232"/>
      <c r="W22" s="1232"/>
      <c r="X22" s="1232"/>
      <c r="Y22" s="1232"/>
      <c r="Z22" s="1232"/>
      <c r="AA22" s="1232"/>
      <c r="AB22" s="1232"/>
      <c r="AC22" s="1233"/>
      <c r="AD22" s="629" t="s">
        <v>637</v>
      </c>
      <c r="AF22" s="828"/>
      <c r="AG22" s="828" t="str">
        <f t="shared" si="0"/>
        <v>Схема подключения теплопотребляющей установки к коллектору источника тепловой энергии</v>
      </c>
      <c r="AH22" s="828"/>
      <c r="AI22" s="828"/>
      <c r="AJ22" s="828"/>
      <c r="AP22" s="1007"/>
      <c r="AQ22" s="1007"/>
    </row>
    <row r="23" spans="1:43" ht="19.5" customHeight="1">
      <c r="A23" s="1228"/>
      <c r="B23" s="1228"/>
      <c r="C23" s="1228"/>
      <c r="D23" s="1228"/>
      <c r="E23" s="1228"/>
      <c r="F23" s="1228">
        <v>1</v>
      </c>
      <c r="G23" s="1014"/>
      <c r="H23" s="1014"/>
      <c r="I23" s="1228"/>
      <c r="J23" s="1228">
        <v>1</v>
      </c>
      <c r="K23" s="965"/>
      <c r="L23" s="1029" t="str">
        <f>mergeValue(A23) &amp;"."&amp; mergeValue(B23)&amp;"."&amp; mergeValue(C23)&amp;"."&amp; mergeValue(D23)&amp;"."&amp; mergeValue(E23)&amp;"."&amp; mergeValue(F23)</f>
        <v>1.1.1.1.1.1</v>
      </c>
      <c r="M23" s="554" t="s">
        <v>10</v>
      </c>
      <c r="N23" s="645"/>
      <c r="O23" s="1231" t="s">
        <v>303</v>
      </c>
      <c r="P23" s="1232"/>
      <c r="Q23" s="1232"/>
      <c r="R23" s="1232"/>
      <c r="S23" s="1232"/>
      <c r="T23" s="1232"/>
      <c r="U23" s="1232"/>
      <c r="V23" s="1232"/>
      <c r="W23" s="1232"/>
      <c r="X23" s="1232"/>
      <c r="Y23" s="1232"/>
      <c r="Z23" s="1232"/>
      <c r="AA23" s="1232"/>
      <c r="AB23" s="1232"/>
      <c r="AC23" s="1233"/>
      <c r="AD23" s="629" t="s">
        <v>635</v>
      </c>
      <c r="AF23" s="828"/>
      <c r="AG23" s="828" t="str">
        <f t="shared" si="0"/>
        <v>Группа потребителей</v>
      </c>
      <c r="AH23" s="828"/>
      <c r="AI23" s="828"/>
      <c r="AJ23" s="828"/>
      <c r="AP23" s="1007"/>
      <c r="AQ23" s="1007"/>
    </row>
    <row r="24" spans="1:43" ht="17.100000000000001" customHeight="1">
      <c r="A24" s="1228"/>
      <c r="B24" s="1228"/>
      <c r="C24" s="1228"/>
      <c r="D24" s="1228"/>
      <c r="E24" s="1228"/>
      <c r="F24" s="1228"/>
      <c r="G24" s="1014">
        <v>1</v>
      </c>
      <c r="H24" s="1014"/>
      <c r="I24" s="1228"/>
      <c r="J24" s="1228"/>
      <c r="K24" s="965">
        <v>1</v>
      </c>
      <c r="L24" s="1029" t="str">
        <f>mergeValue(A24) &amp;"."&amp; mergeValue(B24)&amp;"."&amp; mergeValue(C24)&amp;"."&amp; mergeValue(D24)&amp;"."&amp; mergeValue(E24)&amp;"."&amp; mergeValue(F24)&amp;"."&amp; mergeValue(G24)</f>
        <v>1.1.1.1.1.1.1</v>
      </c>
      <c r="M24" s="1064" t="s">
        <v>641</v>
      </c>
      <c r="N24" s="645"/>
      <c r="O24" s="682">
        <v>1440</v>
      </c>
      <c r="P24" s="762"/>
      <c r="Q24" s="1089"/>
      <c r="R24" s="1263" t="s">
        <v>1221</v>
      </c>
      <c r="S24" s="1235" t="s">
        <v>83</v>
      </c>
      <c r="T24" s="1263" t="s">
        <v>1904</v>
      </c>
      <c r="U24" s="1235" t="s">
        <v>83</v>
      </c>
      <c r="V24" s="682">
        <v>1470.16</v>
      </c>
      <c r="W24" s="762"/>
      <c r="X24" s="1089"/>
      <c r="Y24" s="1263" t="s">
        <v>1905</v>
      </c>
      <c r="Z24" s="1235" t="s">
        <v>83</v>
      </c>
      <c r="AA24" s="1263" t="s">
        <v>1903</v>
      </c>
      <c r="AB24" s="1235" t="s">
        <v>84</v>
      </c>
      <c r="AC24" s="762"/>
      <c r="AD24" s="1245" t="s">
        <v>654</v>
      </c>
      <c r="AE24" s="1007" t="str">
        <f>strCheckDate(O25:AC25)</f>
        <v/>
      </c>
      <c r="AF24" s="828"/>
      <c r="AG24" s="828" t="str">
        <f t="shared" si="0"/>
        <v>вода</v>
      </c>
      <c r="AH24" s="828"/>
      <c r="AI24" s="828"/>
      <c r="AJ24" s="828"/>
      <c r="AP24" s="1007"/>
      <c r="AQ24" s="1007"/>
    </row>
    <row r="25" spans="1:43" ht="11.25" hidden="1" customHeight="1">
      <c r="A25" s="1228"/>
      <c r="B25" s="1228"/>
      <c r="C25" s="1228"/>
      <c r="D25" s="1228"/>
      <c r="E25" s="1228"/>
      <c r="F25" s="1228"/>
      <c r="G25" s="1014"/>
      <c r="H25" s="1014"/>
      <c r="I25" s="1228"/>
      <c r="J25" s="1228"/>
      <c r="K25" s="965"/>
      <c r="L25" s="799"/>
      <c r="M25" s="645"/>
      <c r="N25" s="645"/>
      <c r="O25" s="762"/>
      <c r="P25" s="762"/>
      <c r="Q25" s="768" t="str">
        <f>R24 &amp; "-" &amp; T24</f>
        <v>01.01.2020-30.06.2020</v>
      </c>
      <c r="R25" s="1234"/>
      <c r="S25" s="1235"/>
      <c r="T25" s="1234"/>
      <c r="U25" s="1235"/>
      <c r="V25" s="762"/>
      <c r="W25" s="762"/>
      <c r="X25" s="768" t="str">
        <f>Y24 &amp; "-" &amp; AA24</f>
        <v>01.07.2020-31.12.2020</v>
      </c>
      <c r="Y25" s="1234"/>
      <c r="Z25" s="1235"/>
      <c r="AA25" s="1234"/>
      <c r="AB25" s="1235"/>
      <c r="AC25" s="762"/>
      <c r="AD25" s="1246"/>
      <c r="AF25" s="828"/>
      <c r="AG25" s="828" t="str">
        <f t="shared" si="0"/>
        <v/>
      </c>
      <c r="AH25" s="828"/>
      <c r="AI25" s="828"/>
      <c r="AJ25" s="828"/>
      <c r="AP25" s="1007"/>
      <c r="AQ25" s="1007"/>
    </row>
    <row r="26" spans="1:43" ht="15" customHeight="1">
      <c r="A26" s="1228"/>
      <c r="B26" s="1228"/>
      <c r="C26" s="1228"/>
      <c r="D26" s="1228"/>
      <c r="E26" s="1228"/>
      <c r="F26" s="1228"/>
      <c r="G26" s="1025"/>
      <c r="H26" s="1014"/>
      <c r="I26" s="1228"/>
      <c r="J26" s="1228"/>
      <c r="K26" s="964"/>
      <c r="L26" s="687"/>
      <c r="M26" s="556" t="s">
        <v>25</v>
      </c>
      <c r="N26" s="1005"/>
      <c r="O26" s="1005"/>
      <c r="P26" s="1005"/>
      <c r="Q26" s="1005"/>
      <c r="R26" s="1005"/>
      <c r="S26" s="1005"/>
      <c r="T26" s="1005"/>
      <c r="U26" s="1005"/>
      <c r="V26" s="1005"/>
      <c r="W26" s="1005"/>
      <c r="X26" s="1005"/>
      <c r="Y26" s="1005"/>
      <c r="Z26" s="1005"/>
      <c r="AA26" s="1005"/>
      <c r="AB26" s="1005"/>
      <c r="AC26" s="761"/>
      <c r="AD26" s="1247"/>
      <c r="AF26" s="828"/>
      <c r="AG26" s="828" t="str">
        <f t="shared" si="0"/>
        <v>Добавить вид теплоносителя (параметры теплоносителя)</v>
      </c>
      <c r="AH26" s="828"/>
      <c r="AI26" s="828"/>
      <c r="AJ26" s="828"/>
      <c r="AP26" s="1007"/>
      <c r="AQ26" s="1007"/>
    </row>
    <row r="27" spans="1:43" ht="15" customHeight="1">
      <c r="A27" s="1228"/>
      <c r="B27" s="1228"/>
      <c r="C27" s="1228"/>
      <c r="D27" s="1228"/>
      <c r="E27" s="1228"/>
      <c r="F27" s="1025"/>
      <c r="G27" s="1025"/>
      <c r="H27" s="1014"/>
      <c r="I27" s="1228"/>
      <c r="J27" s="1025"/>
      <c r="K27" s="964"/>
      <c r="L27" s="687"/>
      <c r="M27" s="555" t="s">
        <v>11</v>
      </c>
      <c r="N27" s="1005"/>
      <c r="O27" s="1005"/>
      <c r="P27" s="1005"/>
      <c r="Q27" s="1005"/>
      <c r="R27" s="1005"/>
      <c r="S27" s="1005"/>
      <c r="T27" s="1005"/>
      <c r="U27" s="1004"/>
      <c r="V27" s="1005"/>
      <c r="W27" s="1005"/>
      <c r="X27" s="1005"/>
      <c r="Y27" s="1005"/>
      <c r="Z27" s="1005"/>
      <c r="AA27" s="1005"/>
      <c r="AB27" s="1004"/>
      <c r="AC27" s="1005"/>
      <c r="AD27" s="664"/>
      <c r="AF27" s="828"/>
      <c r="AG27" s="828" t="str">
        <f t="shared" si="0"/>
        <v>Добавить группу потребителей</v>
      </c>
      <c r="AH27" s="828"/>
      <c r="AI27" s="828"/>
      <c r="AJ27" s="828"/>
      <c r="AP27" s="1007"/>
      <c r="AQ27" s="1007"/>
    </row>
    <row r="28" spans="1:43" s="1056" customFormat="1" ht="36" customHeight="1">
      <c r="A28" s="1228"/>
      <c r="B28" s="1228"/>
      <c r="C28" s="1228"/>
      <c r="D28" s="1228"/>
      <c r="E28" s="1228">
        <v>2</v>
      </c>
      <c r="F28" s="1103"/>
      <c r="G28" s="1103"/>
      <c r="H28" s="1074">
        <v>1</v>
      </c>
      <c r="I28" s="1264" t="s">
        <v>1897</v>
      </c>
      <c r="J28" s="1103"/>
      <c r="K28" s="964"/>
      <c r="L28" s="1110" t="str">
        <f>mergeValue(A28) &amp;"."&amp; mergeValue(B28)&amp;"."&amp; mergeValue(C28)&amp;"."&amp; mergeValue(D28)&amp;"."&amp; mergeValue(E28)</f>
        <v>1.1.1.1.2</v>
      </c>
      <c r="M28" s="553" t="s">
        <v>9</v>
      </c>
      <c r="N28" s="645"/>
      <c r="O28" s="1231" t="s">
        <v>300</v>
      </c>
      <c r="P28" s="1232"/>
      <c r="Q28" s="1232"/>
      <c r="R28" s="1232"/>
      <c r="S28" s="1232"/>
      <c r="T28" s="1232"/>
      <c r="U28" s="1232"/>
      <c r="V28" s="1232"/>
      <c r="W28" s="1232"/>
      <c r="X28" s="1232"/>
      <c r="Y28" s="1232"/>
      <c r="Z28" s="1232"/>
      <c r="AA28" s="1232"/>
      <c r="AB28" s="1232"/>
      <c r="AC28" s="1233"/>
      <c r="AD28" s="629" t="s">
        <v>637</v>
      </c>
      <c r="AE28" s="1007"/>
      <c r="AF28" s="828"/>
      <c r="AG28" s="828" t="str">
        <f t="shared" si="0"/>
        <v>Схема подключения теплопотребляющей установки к коллектору источника тепловой энергии</v>
      </c>
      <c r="AH28" s="828"/>
      <c r="AI28" s="828"/>
      <c r="AJ28" s="828"/>
      <c r="AK28" s="1007"/>
      <c r="AL28" s="1007"/>
      <c r="AM28" s="1007"/>
      <c r="AN28" s="1007"/>
      <c r="AO28" s="1007"/>
      <c r="AP28" s="1007"/>
      <c r="AQ28" s="1007"/>
    </row>
    <row r="29" spans="1:43" s="1056" customFormat="1" ht="27" customHeight="1">
      <c r="A29" s="1228"/>
      <c r="B29" s="1228"/>
      <c r="C29" s="1228"/>
      <c r="D29" s="1228"/>
      <c r="E29" s="1228"/>
      <c r="F29" s="1228">
        <v>1</v>
      </c>
      <c r="G29" s="1074"/>
      <c r="H29" s="1074"/>
      <c r="I29" s="1228"/>
      <c r="J29" s="1228">
        <v>1</v>
      </c>
      <c r="K29" s="965"/>
      <c r="L29" s="1110" t="str">
        <f>mergeValue(A29) &amp;"."&amp; mergeValue(B29)&amp;"."&amp; mergeValue(C29)&amp;"."&amp; mergeValue(D29)&amp;"."&amp; mergeValue(E29)&amp;"."&amp; mergeValue(F29)</f>
        <v>1.1.1.1.2.1</v>
      </c>
      <c r="M29" s="554" t="s">
        <v>10</v>
      </c>
      <c r="N29" s="645"/>
      <c r="O29" s="1231" t="s">
        <v>303</v>
      </c>
      <c r="P29" s="1232"/>
      <c r="Q29" s="1232"/>
      <c r="R29" s="1232"/>
      <c r="S29" s="1232"/>
      <c r="T29" s="1232"/>
      <c r="U29" s="1232"/>
      <c r="V29" s="1232"/>
      <c r="W29" s="1232"/>
      <c r="X29" s="1232"/>
      <c r="Y29" s="1232"/>
      <c r="Z29" s="1232"/>
      <c r="AA29" s="1232"/>
      <c r="AB29" s="1232"/>
      <c r="AC29" s="1233"/>
      <c r="AD29" s="629" t="s">
        <v>635</v>
      </c>
      <c r="AE29" s="1007"/>
      <c r="AF29" s="828"/>
      <c r="AG29" s="828" t="str">
        <f t="shared" si="0"/>
        <v>Группа потребителей</v>
      </c>
      <c r="AH29" s="828"/>
      <c r="AI29" s="828"/>
      <c r="AJ29" s="828"/>
      <c r="AK29" s="1007"/>
      <c r="AL29" s="1007"/>
      <c r="AM29" s="1007"/>
      <c r="AN29" s="1007"/>
      <c r="AO29" s="1007"/>
      <c r="AP29" s="1007"/>
      <c r="AQ29" s="1007"/>
    </row>
    <row r="30" spans="1:43" s="1056" customFormat="1" ht="17.100000000000001" customHeight="1">
      <c r="A30" s="1228"/>
      <c r="B30" s="1228"/>
      <c r="C30" s="1228"/>
      <c r="D30" s="1228"/>
      <c r="E30" s="1228"/>
      <c r="F30" s="1228"/>
      <c r="G30" s="1074">
        <v>1</v>
      </c>
      <c r="H30" s="1074"/>
      <c r="I30" s="1228"/>
      <c r="J30" s="1228"/>
      <c r="K30" s="965">
        <v>1</v>
      </c>
      <c r="L30" s="1110" t="str">
        <f>mergeValue(A30) &amp;"."&amp; mergeValue(B30)&amp;"."&amp; mergeValue(C30)&amp;"."&amp; mergeValue(D30)&amp;"."&amp; mergeValue(E30)&amp;"."&amp; mergeValue(F30)&amp;"."&amp; mergeValue(G30)</f>
        <v>1.1.1.1.2.1.1</v>
      </c>
      <c r="M30" s="1064" t="s">
        <v>641</v>
      </c>
      <c r="N30" s="645"/>
      <c r="O30" s="682">
        <v>1150</v>
      </c>
      <c r="P30" s="762"/>
      <c r="Q30" s="1089"/>
      <c r="R30" s="1263" t="s">
        <v>1221</v>
      </c>
      <c r="S30" s="1235" t="s">
        <v>83</v>
      </c>
      <c r="T30" s="1263" t="s">
        <v>1904</v>
      </c>
      <c r="U30" s="1235" t="s">
        <v>83</v>
      </c>
      <c r="V30" s="682">
        <v>1169.52</v>
      </c>
      <c r="W30" s="762"/>
      <c r="X30" s="1089"/>
      <c r="Y30" s="1263" t="s">
        <v>1905</v>
      </c>
      <c r="Z30" s="1235" t="s">
        <v>83</v>
      </c>
      <c r="AA30" s="1263" t="s">
        <v>1903</v>
      </c>
      <c r="AB30" s="1235" t="s">
        <v>84</v>
      </c>
      <c r="AC30" s="762"/>
      <c r="AD30" s="1245" t="s">
        <v>654</v>
      </c>
      <c r="AE30" s="1007" t="str">
        <f>strCheckDate(O31:AC31)</f>
        <v/>
      </c>
      <c r="AF30" s="828"/>
      <c r="AG30" s="828" t="str">
        <f t="shared" si="0"/>
        <v>вода</v>
      </c>
      <c r="AH30" s="828"/>
      <c r="AI30" s="828"/>
      <c r="AJ30" s="828"/>
      <c r="AK30" s="1007"/>
      <c r="AL30" s="1007"/>
      <c r="AM30" s="1007"/>
      <c r="AN30" s="1007"/>
      <c r="AO30" s="1007"/>
      <c r="AP30" s="1007"/>
      <c r="AQ30" s="1007"/>
    </row>
    <row r="31" spans="1:43" s="1056" customFormat="1" ht="11.25" hidden="1" customHeight="1">
      <c r="A31" s="1228"/>
      <c r="B31" s="1228"/>
      <c r="C31" s="1228"/>
      <c r="D31" s="1228"/>
      <c r="E31" s="1228"/>
      <c r="F31" s="1228"/>
      <c r="G31" s="1074"/>
      <c r="H31" s="1074"/>
      <c r="I31" s="1228"/>
      <c r="J31" s="1228"/>
      <c r="K31" s="965"/>
      <c r="L31" s="799"/>
      <c r="M31" s="645"/>
      <c r="N31" s="645"/>
      <c r="O31" s="762"/>
      <c r="P31" s="762"/>
      <c r="Q31" s="768" t="str">
        <f>R30 &amp; "-" &amp; T30</f>
        <v>01.01.2020-30.06.2020</v>
      </c>
      <c r="R31" s="1234"/>
      <c r="S31" s="1235"/>
      <c r="T31" s="1234"/>
      <c r="U31" s="1235"/>
      <c r="V31" s="762"/>
      <c r="W31" s="762"/>
      <c r="X31" s="768" t="str">
        <f>Y30 &amp; "-" &amp; AA30</f>
        <v>01.07.2020-31.12.2020</v>
      </c>
      <c r="Y31" s="1234"/>
      <c r="Z31" s="1235"/>
      <c r="AA31" s="1234"/>
      <c r="AB31" s="1235"/>
      <c r="AC31" s="762"/>
      <c r="AD31" s="1246"/>
      <c r="AE31" s="1007"/>
      <c r="AF31" s="828"/>
      <c r="AG31" s="828" t="str">
        <f t="shared" si="0"/>
        <v/>
      </c>
      <c r="AH31" s="828"/>
      <c r="AI31" s="828"/>
      <c r="AJ31" s="828"/>
      <c r="AK31" s="1007"/>
      <c r="AL31" s="1007"/>
      <c r="AM31" s="1007"/>
      <c r="AN31" s="1007"/>
      <c r="AO31" s="1007"/>
      <c r="AP31" s="1007"/>
      <c r="AQ31" s="1007"/>
    </row>
    <row r="32" spans="1:43" s="1056" customFormat="1" ht="15" customHeight="1">
      <c r="A32" s="1228"/>
      <c r="B32" s="1228"/>
      <c r="C32" s="1228"/>
      <c r="D32" s="1228"/>
      <c r="E32" s="1228"/>
      <c r="F32" s="1228"/>
      <c r="G32" s="1103"/>
      <c r="H32" s="1074"/>
      <c r="I32" s="1228"/>
      <c r="J32" s="1228"/>
      <c r="K32" s="964"/>
      <c r="L32" s="687"/>
      <c r="M32" s="556" t="s">
        <v>25</v>
      </c>
      <c r="N32" s="1005"/>
      <c r="O32" s="1005"/>
      <c r="P32" s="1005"/>
      <c r="Q32" s="1005"/>
      <c r="R32" s="1005"/>
      <c r="S32" s="1005"/>
      <c r="T32" s="1005"/>
      <c r="U32" s="1005"/>
      <c r="V32" s="1005"/>
      <c r="W32" s="1005"/>
      <c r="X32" s="1005"/>
      <c r="Y32" s="1005"/>
      <c r="Z32" s="1005"/>
      <c r="AA32" s="1005"/>
      <c r="AB32" s="1005"/>
      <c r="AC32" s="761"/>
      <c r="AD32" s="1247"/>
      <c r="AE32" s="1007"/>
      <c r="AF32" s="828"/>
      <c r="AG32" s="828" t="str">
        <f t="shared" si="0"/>
        <v>Добавить вид теплоносителя (параметры теплоносителя)</v>
      </c>
      <c r="AH32" s="828"/>
      <c r="AI32" s="828"/>
      <c r="AJ32" s="828"/>
      <c r="AK32" s="1007"/>
      <c r="AL32" s="1007"/>
      <c r="AM32" s="1007"/>
      <c r="AN32" s="1007"/>
      <c r="AO32" s="1007"/>
      <c r="AP32" s="1007"/>
      <c r="AQ32" s="1007"/>
    </row>
    <row r="33" spans="1:43" s="1056" customFormat="1" ht="15" customHeight="1">
      <c r="A33" s="1228"/>
      <c r="B33" s="1228"/>
      <c r="C33" s="1228"/>
      <c r="D33" s="1228"/>
      <c r="E33" s="1228"/>
      <c r="F33" s="1103"/>
      <c r="G33" s="1103"/>
      <c r="H33" s="1074"/>
      <c r="I33" s="1228"/>
      <c r="J33" s="1103"/>
      <c r="K33" s="964"/>
      <c r="L33" s="687"/>
      <c r="M33" s="555" t="s">
        <v>11</v>
      </c>
      <c r="N33" s="1005"/>
      <c r="O33" s="1005"/>
      <c r="P33" s="1005"/>
      <c r="Q33" s="1005"/>
      <c r="R33" s="1005"/>
      <c r="S33" s="1005"/>
      <c r="T33" s="1005"/>
      <c r="U33" s="1004"/>
      <c r="V33" s="1005"/>
      <c r="W33" s="1005"/>
      <c r="X33" s="1005"/>
      <c r="Y33" s="1005"/>
      <c r="Z33" s="1005"/>
      <c r="AA33" s="1005"/>
      <c r="AB33" s="1004"/>
      <c r="AC33" s="1005"/>
      <c r="AD33" s="664"/>
      <c r="AE33" s="1007"/>
      <c r="AF33" s="828"/>
      <c r="AG33" s="828" t="str">
        <f t="shared" si="0"/>
        <v>Добавить группу потребителей</v>
      </c>
      <c r="AH33" s="828"/>
      <c r="AI33" s="828"/>
      <c r="AJ33" s="828"/>
      <c r="AK33" s="1007"/>
      <c r="AL33" s="1007"/>
      <c r="AM33" s="1007"/>
      <c r="AN33" s="1007"/>
      <c r="AO33" s="1007"/>
      <c r="AP33" s="1007"/>
      <c r="AQ33" s="1007"/>
    </row>
    <row r="34" spans="1:43" ht="15" customHeight="1">
      <c r="A34" s="1228"/>
      <c r="B34" s="1228"/>
      <c r="C34" s="1228"/>
      <c r="D34" s="1228"/>
      <c r="E34" s="963"/>
      <c r="F34" s="1025"/>
      <c r="G34" s="1025"/>
      <c r="H34" s="1025"/>
      <c r="I34" s="978"/>
      <c r="J34" s="993"/>
      <c r="K34" s="962"/>
      <c r="L34" s="687"/>
      <c r="M34" s="1000" t="s">
        <v>12</v>
      </c>
      <c r="N34" s="1005"/>
      <c r="O34" s="1005"/>
      <c r="P34" s="1005"/>
      <c r="Q34" s="1005"/>
      <c r="R34" s="1005"/>
      <c r="S34" s="1005"/>
      <c r="T34" s="1005"/>
      <c r="U34" s="1004"/>
      <c r="V34" s="1005"/>
      <c r="W34" s="1005"/>
      <c r="X34" s="1005"/>
      <c r="Y34" s="1005"/>
      <c r="Z34" s="1005"/>
      <c r="AA34" s="1005"/>
      <c r="AB34" s="1004"/>
      <c r="AC34" s="1005"/>
      <c r="AD34" s="664"/>
      <c r="AF34" s="828"/>
      <c r="AG34" s="828" t="str">
        <f t="shared" si="0"/>
        <v>Добавить схему подключения</v>
      </c>
      <c r="AH34" s="828"/>
      <c r="AI34" s="828"/>
      <c r="AJ34" s="828"/>
      <c r="AP34" s="1007"/>
      <c r="AQ34" s="1007"/>
    </row>
    <row r="35" spans="1:43" ht="11.25">
      <c r="A35" s="989"/>
      <c r="B35" s="989"/>
      <c r="C35" s="989"/>
      <c r="D35" s="989"/>
      <c r="E35" s="989"/>
      <c r="F35" s="989"/>
      <c r="G35" s="989"/>
      <c r="H35" s="989"/>
      <c r="I35" s="989"/>
      <c r="J35" s="989"/>
      <c r="K35" s="989"/>
      <c r="AE35" s="989"/>
      <c r="AF35" s="989"/>
      <c r="AG35" s="989"/>
      <c r="AH35" s="989"/>
      <c r="AI35" s="989"/>
      <c r="AJ35" s="989"/>
      <c r="AK35" s="989"/>
      <c r="AL35" s="989"/>
      <c r="AM35" s="989"/>
      <c r="AN35" s="989"/>
      <c r="AO35" s="989"/>
    </row>
    <row r="36" spans="1:43" ht="90" customHeight="1">
      <c r="L36" s="1">
        <v>1</v>
      </c>
      <c r="M36" s="1221" t="s">
        <v>631</v>
      </c>
      <c r="N36" s="1221"/>
      <c r="O36" s="1221"/>
      <c r="P36" s="1221"/>
      <c r="Q36" s="1221"/>
      <c r="R36" s="1221"/>
      <c r="S36" s="1221"/>
      <c r="T36" s="1221"/>
      <c r="U36" s="1221"/>
      <c r="V36" s="1221"/>
      <c r="W36" s="1221"/>
      <c r="X36" s="1221"/>
      <c r="Y36" s="1221"/>
      <c r="Z36" s="1221"/>
      <c r="AA36" s="1221"/>
      <c r="AB36" s="1221"/>
      <c r="AC36" s="1221"/>
      <c r="AD36" s="1221"/>
    </row>
  </sheetData>
  <sheetProtection algorithmName="SHA-512" hashValue="sH1NKrVUSAdD3sfpsIplG86/xHUFabgdL9RaGf+5Rnr55Pz7Ds1O/Dql2/6HayXwPJ4MKoOuaqx+AQr5huWoDA==" saltValue="UKxlS+Rv8wllJ3LamrA/Lw==" spinCount="100000" sheet="1" objects="1" scenarios="1" formatColumns="0" formatRows="0"/>
  <dataConsolidate leftLabels="1"/>
  <mergeCells count="66">
    <mergeCell ref="Z17:AA17"/>
    <mergeCell ref="O21:AC21"/>
    <mergeCell ref="AA24:AA25"/>
    <mergeCell ref="AD24:AD26"/>
    <mergeCell ref="M36:AD36"/>
    <mergeCell ref="Z30:Z31"/>
    <mergeCell ref="AA30:AA31"/>
    <mergeCell ref="AB30:AB31"/>
    <mergeCell ref="AD30:AD32"/>
    <mergeCell ref="I28:I33"/>
    <mergeCell ref="Y30:Y31"/>
    <mergeCell ref="O28:AC28"/>
    <mergeCell ref="S17:T17"/>
    <mergeCell ref="E22:E27"/>
    <mergeCell ref="I22:I27"/>
    <mergeCell ref="O22:AC22"/>
    <mergeCell ref="F23:F26"/>
    <mergeCell ref="J23:J26"/>
    <mergeCell ref="O23:AC23"/>
    <mergeCell ref="R24:R25"/>
    <mergeCell ref="S24:S25"/>
    <mergeCell ref="T24:T25"/>
    <mergeCell ref="AB24:AB25"/>
    <mergeCell ref="Y24:Y25"/>
    <mergeCell ref="Z24:Z25"/>
    <mergeCell ref="A18:A34"/>
    <mergeCell ref="O18:AC18"/>
    <mergeCell ref="B19:B34"/>
    <mergeCell ref="O19:AC19"/>
    <mergeCell ref="C20:C34"/>
    <mergeCell ref="O20:AC20"/>
    <mergeCell ref="D21:D34"/>
    <mergeCell ref="U24:U25"/>
    <mergeCell ref="F29:F32"/>
    <mergeCell ref="J29:J32"/>
    <mergeCell ref="O29:AC29"/>
    <mergeCell ref="R30:R31"/>
    <mergeCell ref="S30:S31"/>
    <mergeCell ref="T30:T31"/>
    <mergeCell ref="U30:U31"/>
    <mergeCell ref="E28:E3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Z16:AA16"/>
    <mergeCell ref="V12:AB12"/>
    <mergeCell ref="Y15:AA15"/>
    <mergeCell ref="L11:M11"/>
    <mergeCell ref="L5:T5"/>
    <mergeCell ref="O7:T7"/>
    <mergeCell ref="O8:T8"/>
    <mergeCell ref="O9:T9"/>
    <mergeCell ref="O10:T10"/>
    <mergeCell ref="O12:U12"/>
    <mergeCell ref="L13:AC13"/>
  </mergeCells>
  <dataValidations count="11">
    <dataValidation allowBlank="1" sqref="WWA983068:WWL983074 JO65564:JZ65570 TK65564:TV65570 ADG65564:ADR65570 ANC65564:ANN65570 AWY65564:AXJ65570 BGU65564:BHF65570 BQQ65564:BRB65570 CAM65564:CAX65570 CKI65564:CKT65570 CUE65564:CUP65570 DEA65564:DEL65570 DNW65564:DOH65570 DXS65564:DYD65570 EHO65564:EHZ65570 ERK65564:ERV65570 FBG65564:FBR65570 FLC65564:FLN65570 FUY65564:FVJ65570 GEU65564:GFF65570 GOQ65564:GPB65570 GYM65564:GYX65570 HII65564:HIT65570 HSE65564:HSP65570 ICA65564:ICL65570 ILW65564:IMH65570 IVS65564:IWD65570 JFO65564:JFZ65570 JPK65564:JPV65570 JZG65564:JZR65570 KJC65564:KJN65570 KSY65564:KTJ65570 LCU65564:LDF65570 LMQ65564:LNB65570 LWM65564:LWX65570 MGI65564:MGT65570 MQE65564:MQP65570 NAA65564:NAL65570 NJW65564:NKH65570 NTS65564:NUD65570 ODO65564:ODZ65570 ONK65564:ONV65570 OXG65564:OXR65570 PHC65564:PHN65570 PQY65564:PRJ65570 QAU65564:QBF65570 QKQ65564:QLB65570 QUM65564:QUX65570 REI65564:RET65570 ROE65564:ROP65570 RYA65564:RYL65570 SHW65564:SIH65570 SRS65564:SSD65570 TBO65564:TBZ65570 TLK65564:TLV65570 TVG65564:TVR65570 UFC65564:UFN65570 UOY65564:UPJ65570 UYU65564:UZF65570 VIQ65564:VJB65570 VSM65564:VSX65570 WCI65564:WCT65570 WME65564:WMP65570 WWA65564:WWL65570 JO131100:JZ131106 TK131100:TV131106 ADG131100:ADR131106 ANC131100:ANN131106 AWY131100:AXJ131106 BGU131100:BHF131106 BQQ131100:BRB131106 CAM131100:CAX131106 CKI131100:CKT131106 CUE131100:CUP131106 DEA131100:DEL131106 DNW131100:DOH131106 DXS131100:DYD131106 EHO131100:EHZ131106 ERK131100:ERV131106 FBG131100:FBR131106 FLC131100:FLN131106 FUY131100:FVJ131106 GEU131100:GFF131106 GOQ131100:GPB131106 GYM131100:GYX131106 HII131100:HIT131106 HSE131100:HSP131106 ICA131100:ICL131106 ILW131100:IMH131106 IVS131100:IWD131106 JFO131100:JFZ131106 JPK131100:JPV131106 JZG131100:JZR131106 KJC131100:KJN131106 KSY131100:KTJ131106 LCU131100:LDF131106 LMQ131100:LNB131106 LWM131100:LWX131106 MGI131100:MGT131106 MQE131100:MQP131106 NAA131100:NAL131106 NJW131100:NKH131106 NTS131100:NUD131106 ODO131100:ODZ131106 ONK131100:ONV131106 OXG131100:OXR131106 PHC131100:PHN131106 PQY131100:PRJ131106 QAU131100:QBF131106 QKQ131100:QLB131106 QUM131100:QUX131106 REI131100:RET131106 ROE131100:ROP131106 RYA131100:RYL131106 SHW131100:SIH131106 SRS131100:SSD131106 TBO131100:TBZ131106 TLK131100:TLV131106 TVG131100:TVR131106 UFC131100:UFN131106 UOY131100:UPJ131106 UYU131100:UZF131106 VIQ131100:VJB131106 VSM131100:VSX131106 WCI131100:WCT131106 WME131100:WMP131106 WWA131100:WWL131106 JO196636:JZ196642 TK196636:TV196642 ADG196636:ADR196642 ANC196636:ANN196642 AWY196636:AXJ196642 BGU196636:BHF196642 BQQ196636:BRB196642 CAM196636:CAX196642 CKI196636:CKT196642 CUE196636:CUP196642 DEA196636:DEL196642 DNW196636:DOH196642 DXS196636:DYD196642 EHO196636:EHZ196642 ERK196636:ERV196642 FBG196636:FBR196642 FLC196636:FLN196642 FUY196636:FVJ196642 GEU196636:GFF196642 GOQ196636:GPB196642 GYM196636:GYX196642 HII196636:HIT196642 HSE196636:HSP196642 ICA196636:ICL196642 ILW196636:IMH196642 IVS196636:IWD196642 JFO196636:JFZ196642 JPK196636:JPV196642 JZG196636:JZR196642 KJC196636:KJN196642 KSY196636:KTJ196642 LCU196636:LDF196642 LMQ196636:LNB196642 LWM196636:LWX196642 MGI196636:MGT196642 MQE196636:MQP196642 NAA196636:NAL196642 NJW196636:NKH196642 NTS196636:NUD196642 ODO196636:ODZ196642 ONK196636:ONV196642 OXG196636:OXR196642 PHC196636:PHN196642 PQY196636:PRJ196642 QAU196636:QBF196642 QKQ196636:QLB196642 QUM196636:QUX196642 REI196636:RET196642 ROE196636:ROP196642 RYA196636:RYL196642 SHW196636:SIH196642 SRS196636:SSD196642 TBO196636:TBZ196642 TLK196636:TLV196642 TVG196636:TVR196642 UFC196636:UFN196642 UOY196636:UPJ196642 UYU196636:UZF196642 VIQ196636:VJB196642 VSM196636:VSX196642 WCI196636:WCT196642 WME196636:WMP196642 WWA196636:WWL196642 JO262172:JZ262178 TK262172:TV262178 ADG262172:ADR262178 ANC262172:ANN262178 AWY262172:AXJ262178 BGU262172:BHF262178 BQQ262172:BRB262178 CAM262172:CAX262178 CKI262172:CKT262178 CUE262172:CUP262178 DEA262172:DEL262178 DNW262172:DOH262178 DXS262172:DYD262178 EHO262172:EHZ262178 ERK262172:ERV262178 FBG262172:FBR262178 FLC262172:FLN262178 FUY262172:FVJ262178 GEU262172:GFF262178 GOQ262172:GPB262178 GYM262172:GYX262178 HII262172:HIT262178 HSE262172:HSP262178 ICA262172:ICL262178 ILW262172:IMH262178 IVS262172:IWD262178 JFO262172:JFZ262178 JPK262172:JPV262178 JZG262172:JZR262178 KJC262172:KJN262178 KSY262172:KTJ262178 LCU262172:LDF262178 LMQ262172:LNB262178 LWM262172:LWX262178 MGI262172:MGT262178 MQE262172:MQP262178 NAA262172:NAL262178 NJW262172:NKH262178 NTS262172:NUD262178 ODO262172:ODZ262178 ONK262172:ONV262178 OXG262172:OXR262178 PHC262172:PHN262178 PQY262172:PRJ262178 QAU262172:QBF262178 QKQ262172:QLB262178 QUM262172:QUX262178 REI262172:RET262178 ROE262172:ROP262178 RYA262172:RYL262178 SHW262172:SIH262178 SRS262172:SSD262178 TBO262172:TBZ262178 TLK262172:TLV262178 TVG262172:TVR262178 UFC262172:UFN262178 UOY262172:UPJ262178 UYU262172:UZF262178 VIQ262172:VJB262178 VSM262172:VSX262178 WCI262172:WCT262178 WME262172:WMP262178 WWA262172:WWL262178 JO327708:JZ327714 TK327708:TV327714 ADG327708:ADR327714 ANC327708:ANN327714 AWY327708:AXJ327714 BGU327708:BHF327714 BQQ327708:BRB327714 CAM327708:CAX327714 CKI327708:CKT327714 CUE327708:CUP327714 DEA327708:DEL327714 DNW327708:DOH327714 DXS327708:DYD327714 EHO327708:EHZ327714 ERK327708:ERV327714 FBG327708:FBR327714 FLC327708:FLN327714 FUY327708:FVJ327714 GEU327708:GFF327714 GOQ327708:GPB327714 GYM327708:GYX327714 HII327708:HIT327714 HSE327708:HSP327714 ICA327708:ICL327714 ILW327708:IMH327714 IVS327708:IWD327714 JFO327708:JFZ327714 JPK327708:JPV327714 JZG327708:JZR327714 KJC327708:KJN327714 KSY327708:KTJ327714 LCU327708:LDF327714 LMQ327708:LNB327714 LWM327708:LWX327714 MGI327708:MGT327714 MQE327708:MQP327714 NAA327708:NAL327714 NJW327708:NKH327714 NTS327708:NUD327714 ODO327708:ODZ327714 ONK327708:ONV327714 OXG327708:OXR327714 PHC327708:PHN327714 PQY327708:PRJ327714 QAU327708:QBF327714 QKQ327708:QLB327714 QUM327708:QUX327714 REI327708:RET327714 ROE327708:ROP327714 RYA327708:RYL327714 SHW327708:SIH327714 SRS327708:SSD327714 TBO327708:TBZ327714 TLK327708:TLV327714 TVG327708:TVR327714 UFC327708:UFN327714 UOY327708:UPJ327714 UYU327708:UZF327714 VIQ327708:VJB327714 VSM327708:VSX327714 WCI327708:WCT327714 WME327708:WMP327714 WWA327708:WWL327714 JO393244:JZ393250 TK393244:TV393250 ADG393244:ADR393250 ANC393244:ANN393250 AWY393244:AXJ393250 BGU393244:BHF393250 BQQ393244:BRB393250 CAM393244:CAX393250 CKI393244:CKT393250 CUE393244:CUP393250 DEA393244:DEL393250 DNW393244:DOH393250 DXS393244:DYD393250 EHO393244:EHZ393250 ERK393244:ERV393250 FBG393244:FBR393250 FLC393244:FLN393250 FUY393244:FVJ393250 GEU393244:GFF393250 GOQ393244:GPB393250 GYM393244:GYX393250 HII393244:HIT393250 HSE393244:HSP393250 ICA393244:ICL393250 ILW393244:IMH393250 IVS393244:IWD393250 JFO393244:JFZ393250 JPK393244:JPV393250 JZG393244:JZR393250 KJC393244:KJN393250 KSY393244:KTJ393250 LCU393244:LDF393250 LMQ393244:LNB393250 LWM393244:LWX393250 MGI393244:MGT393250 MQE393244:MQP393250 NAA393244:NAL393250 NJW393244:NKH393250 NTS393244:NUD393250 ODO393244:ODZ393250 ONK393244:ONV393250 OXG393244:OXR393250 PHC393244:PHN393250 PQY393244:PRJ393250 QAU393244:QBF393250 QKQ393244:QLB393250 QUM393244:QUX393250 REI393244:RET393250 ROE393244:ROP393250 RYA393244:RYL393250 SHW393244:SIH393250 SRS393244:SSD393250 TBO393244:TBZ393250 TLK393244:TLV393250 TVG393244:TVR393250 UFC393244:UFN393250 UOY393244:UPJ393250 UYU393244:UZF393250 VIQ393244:VJB393250 VSM393244:VSX393250 WCI393244:WCT393250 WME393244:WMP393250 WWA393244:WWL393250 JO458780:JZ458786 TK458780:TV458786 ADG458780:ADR458786 ANC458780:ANN458786 AWY458780:AXJ458786 BGU458780:BHF458786 BQQ458780:BRB458786 CAM458780:CAX458786 CKI458780:CKT458786 CUE458780:CUP458786 DEA458780:DEL458786 DNW458780:DOH458786 DXS458780:DYD458786 EHO458780:EHZ458786 ERK458780:ERV458786 FBG458780:FBR458786 FLC458780:FLN458786 FUY458780:FVJ458786 GEU458780:GFF458786 GOQ458780:GPB458786 GYM458780:GYX458786 HII458780:HIT458786 HSE458780:HSP458786 ICA458780:ICL458786 ILW458780:IMH458786 IVS458780:IWD458786 JFO458780:JFZ458786 JPK458780:JPV458786 JZG458780:JZR458786 KJC458780:KJN458786 KSY458780:KTJ458786 LCU458780:LDF458786 LMQ458780:LNB458786 LWM458780:LWX458786 MGI458780:MGT458786 MQE458780:MQP458786 NAA458780:NAL458786 NJW458780:NKH458786 NTS458780:NUD458786 ODO458780:ODZ458786 ONK458780:ONV458786 OXG458780:OXR458786 PHC458780:PHN458786 PQY458780:PRJ458786 QAU458780:QBF458786 QKQ458780:QLB458786 QUM458780:QUX458786 REI458780:RET458786 ROE458780:ROP458786 RYA458780:RYL458786 SHW458780:SIH458786 SRS458780:SSD458786 TBO458780:TBZ458786 TLK458780:TLV458786 TVG458780:TVR458786 UFC458780:UFN458786 UOY458780:UPJ458786 UYU458780:UZF458786 VIQ458780:VJB458786 VSM458780:VSX458786 WCI458780:WCT458786 WME458780:WMP458786 WWA458780:WWL458786 JO524316:JZ524322 TK524316:TV524322 ADG524316:ADR524322 ANC524316:ANN524322 AWY524316:AXJ524322 BGU524316:BHF524322 BQQ524316:BRB524322 CAM524316:CAX524322 CKI524316:CKT524322 CUE524316:CUP524322 DEA524316:DEL524322 DNW524316:DOH524322 DXS524316:DYD524322 EHO524316:EHZ524322 ERK524316:ERV524322 FBG524316:FBR524322 FLC524316:FLN524322 FUY524316:FVJ524322 GEU524316:GFF524322 GOQ524316:GPB524322 GYM524316:GYX524322 HII524316:HIT524322 HSE524316:HSP524322 ICA524316:ICL524322 ILW524316:IMH524322 IVS524316:IWD524322 JFO524316:JFZ524322 JPK524316:JPV524322 JZG524316:JZR524322 KJC524316:KJN524322 KSY524316:KTJ524322 LCU524316:LDF524322 LMQ524316:LNB524322 LWM524316:LWX524322 MGI524316:MGT524322 MQE524316:MQP524322 NAA524316:NAL524322 NJW524316:NKH524322 NTS524316:NUD524322 ODO524316:ODZ524322 ONK524316:ONV524322 OXG524316:OXR524322 PHC524316:PHN524322 PQY524316:PRJ524322 QAU524316:QBF524322 QKQ524316:QLB524322 QUM524316:QUX524322 REI524316:RET524322 ROE524316:ROP524322 RYA524316:RYL524322 SHW524316:SIH524322 SRS524316:SSD524322 TBO524316:TBZ524322 TLK524316:TLV524322 TVG524316:TVR524322 UFC524316:UFN524322 UOY524316:UPJ524322 UYU524316:UZF524322 VIQ524316:VJB524322 VSM524316:VSX524322 WCI524316:WCT524322 WME524316:WMP524322 WWA524316:WWL524322 JO589852:JZ589858 TK589852:TV589858 ADG589852:ADR589858 ANC589852:ANN589858 AWY589852:AXJ589858 BGU589852:BHF589858 BQQ589852:BRB589858 CAM589852:CAX589858 CKI589852:CKT589858 CUE589852:CUP589858 DEA589852:DEL589858 DNW589852:DOH589858 DXS589852:DYD589858 EHO589852:EHZ589858 ERK589852:ERV589858 FBG589852:FBR589858 FLC589852:FLN589858 FUY589852:FVJ589858 GEU589852:GFF589858 GOQ589852:GPB589858 GYM589852:GYX589858 HII589852:HIT589858 HSE589852:HSP589858 ICA589852:ICL589858 ILW589852:IMH589858 IVS589852:IWD589858 JFO589852:JFZ589858 JPK589852:JPV589858 JZG589852:JZR589858 KJC589852:KJN589858 KSY589852:KTJ589858 LCU589852:LDF589858 LMQ589852:LNB589858 LWM589852:LWX589858 MGI589852:MGT589858 MQE589852:MQP589858 NAA589852:NAL589858 NJW589852:NKH589858 NTS589852:NUD589858 ODO589852:ODZ589858 ONK589852:ONV589858 OXG589852:OXR589858 PHC589852:PHN589858 PQY589852:PRJ589858 QAU589852:QBF589858 QKQ589852:QLB589858 QUM589852:QUX589858 REI589852:RET589858 ROE589852:ROP589858 RYA589852:RYL589858 SHW589852:SIH589858 SRS589852:SSD589858 TBO589852:TBZ589858 TLK589852:TLV589858 TVG589852:TVR589858 UFC589852:UFN589858 UOY589852:UPJ589858 UYU589852:UZF589858 VIQ589852:VJB589858 VSM589852:VSX589858 WCI589852:WCT589858 WME589852:WMP589858 WWA589852:WWL589858 JO655388:JZ655394 TK655388:TV655394 ADG655388:ADR655394 ANC655388:ANN655394 AWY655388:AXJ655394 BGU655388:BHF655394 BQQ655388:BRB655394 CAM655388:CAX655394 CKI655388:CKT655394 CUE655388:CUP655394 DEA655388:DEL655394 DNW655388:DOH655394 DXS655388:DYD655394 EHO655388:EHZ655394 ERK655388:ERV655394 FBG655388:FBR655394 FLC655388:FLN655394 FUY655388:FVJ655394 GEU655388:GFF655394 GOQ655388:GPB655394 GYM655388:GYX655394 HII655388:HIT655394 HSE655388:HSP655394 ICA655388:ICL655394 ILW655388:IMH655394 IVS655388:IWD655394 JFO655388:JFZ655394 JPK655388:JPV655394 JZG655388:JZR655394 KJC655388:KJN655394 KSY655388:KTJ655394 LCU655388:LDF655394 LMQ655388:LNB655394 LWM655388:LWX655394 MGI655388:MGT655394 MQE655388:MQP655394 NAA655388:NAL655394 NJW655388:NKH655394 NTS655388:NUD655394 ODO655388:ODZ655394 ONK655388:ONV655394 OXG655388:OXR655394 PHC655388:PHN655394 PQY655388:PRJ655394 QAU655388:QBF655394 QKQ655388:QLB655394 QUM655388:QUX655394 REI655388:RET655394 ROE655388:ROP655394 RYA655388:RYL655394 SHW655388:SIH655394 SRS655388:SSD655394 TBO655388:TBZ655394 TLK655388:TLV655394 TVG655388:TVR655394 UFC655388:UFN655394 UOY655388:UPJ655394 UYU655388:UZF655394 VIQ655388:VJB655394 VSM655388:VSX655394 WCI655388:WCT655394 WME655388:WMP655394 WWA655388:WWL655394 JO720924:JZ720930 TK720924:TV720930 ADG720924:ADR720930 ANC720924:ANN720930 AWY720924:AXJ720930 BGU720924:BHF720930 BQQ720924:BRB720930 CAM720924:CAX720930 CKI720924:CKT720930 CUE720924:CUP720930 DEA720924:DEL720930 DNW720924:DOH720930 DXS720924:DYD720930 EHO720924:EHZ720930 ERK720924:ERV720930 FBG720924:FBR720930 FLC720924:FLN720930 FUY720924:FVJ720930 GEU720924:GFF720930 GOQ720924:GPB720930 GYM720924:GYX720930 HII720924:HIT720930 HSE720924:HSP720930 ICA720924:ICL720930 ILW720924:IMH720930 IVS720924:IWD720930 JFO720924:JFZ720930 JPK720924:JPV720930 JZG720924:JZR720930 KJC720924:KJN720930 KSY720924:KTJ720930 LCU720924:LDF720930 LMQ720924:LNB720930 LWM720924:LWX720930 MGI720924:MGT720930 MQE720924:MQP720930 NAA720924:NAL720930 NJW720924:NKH720930 NTS720924:NUD720930 ODO720924:ODZ720930 ONK720924:ONV720930 OXG720924:OXR720930 PHC720924:PHN720930 PQY720924:PRJ720930 QAU720924:QBF720930 QKQ720924:QLB720930 QUM720924:QUX720930 REI720924:RET720930 ROE720924:ROP720930 RYA720924:RYL720930 SHW720924:SIH720930 SRS720924:SSD720930 TBO720924:TBZ720930 TLK720924:TLV720930 TVG720924:TVR720930 UFC720924:UFN720930 UOY720924:UPJ720930 UYU720924:UZF720930 VIQ720924:VJB720930 VSM720924:VSX720930 WCI720924:WCT720930 WME720924:WMP720930 WWA720924:WWL720930 JO786460:JZ786466 TK786460:TV786466 ADG786460:ADR786466 ANC786460:ANN786466 AWY786460:AXJ786466 BGU786460:BHF786466 BQQ786460:BRB786466 CAM786460:CAX786466 CKI786460:CKT786466 CUE786460:CUP786466 DEA786460:DEL786466 DNW786460:DOH786466 DXS786460:DYD786466 EHO786460:EHZ786466 ERK786460:ERV786466 FBG786460:FBR786466 FLC786460:FLN786466 FUY786460:FVJ786466 GEU786460:GFF786466 GOQ786460:GPB786466 GYM786460:GYX786466 HII786460:HIT786466 HSE786460:HSP786466 ICA786460:ICL786466 ILW786460:IMH786466 IVS786460:IWD786466 JFO786460:JFZ786466 JPK786460:JPV786466 JZG786460:JZR786466 KJC786460:KJN786466 KSY786460:KTJ786466 LCU786460:LDF786466 LMQ786460:LNB786466 LWM786460:LWX786466 MGI786460:MGT786466 MQE786460:MQP786466 NAA786460:NAL786466 NJW786460:NKH786466 NTS786460:NUD786466 ODO786460:ODZ786466 ONK786460:ONV786466 OXG786460:OXR786466 PHC786460:PHN786466 PQY786460:PRJ786466 QAU786460:QBF786466 QKQ786460:QLB786466 QUM786460:QUX786466 REI786460:RET786466 ROE786460:ROP786466 RYA786460:RYL786466 SHW786460:SIH786466 SRS786460:SSD786466 TBO786460:TBZ786466 TLK786460:TLV786466 TVG786460:TVR786466 UFC786460:UFN786466 UOY786460:UPJ786466 UYU786460:UZF786466 VIQ786460:VJB786466 VSM786460:VSX786466 WCI786460:WCT786466 WME786460:WMP786466 WWA786460:WWL786466 JO851996:JZ852002 TK851996:TV852002 ADG851996:ADR852002 ANC851996:ANN852002 AWY851996:AXJ852002 BGU851996:BHF852002 BQQ851996:BRB852002 CAM851996:CAX852002 CKI851996:CKT852002 CUE851996:CUP852002 DEA851996:DEL852002 DNW851996:DOH852002 DXS851996:DYD852002 EHO851996:EHZ852002 ERK851996:ERV852002 FBG851996:FBR852002 FLC851996:FLN852002 FUY851996:FVJ852002 GEU851996:GFF852002 GOQ851996:GPB852002 GYM851996:GYX852002 HII851996:HIT852002 HSE851996:HSP852002 ICA851996:ICL852002 ILW851996:IMH852002 IVS851996:IWD852002 JFO851996:JFZ852002 JPK851996:JPV852002 JZG851996:JZR852002 KJC851996:KJN852002 KSY851996:KTJ852002 LCU851996:LDF852002 LMQ851996:LNB852002 LWM851996:LWX852002 MGI851996:MGT852002 MQE851996:MQP852002 NAA851996:NAL852002 NJW851996:NKH852002 NTS851996:NUD852002 ODO851996:ODZ852002 ONK851996:ONV852002 OXG851996:OXR852002 PHC851996:PHN852002 PQY851996:PRJ852002 QAU851996:QBF852002 QKQ851996:QLB852002 QUM851996:QUX852002 REI851996:RET852002 ROE851996:ROP852002 RYA851996:RYL852002 SHW851996:SIH852002 SRS851996:SSD852002 TBO851996:TBZ852002 TLK851996:TLV852002 TVG851996:TVR852002 UFC851996:UFN852002 UOY851996:UPJ852002 UYU851996:UZF852002 VIQ851996:VJB852002 VSM851996:VSX852002 WCI851996:WCT852002 WME851996:WMP852002 WWA851996:WWL852002 JO917532:JZ917538 TK917532:TV917538 ADG917532:ADR917538 ANC917532:ANN917538 AWY917532:AXJ917538 BGU917532:BHF917538 BQQ917532:BRB917538 CAM917532:CAX917538 CKI917532:CKT917538 CUE917532:CUP917538 DEA917532:DEL917538 DNW917532:DOH917538 DXS917532:DYD917538 EHO917532:EHZ917538 ERK917532:ERV917538 FBG917532:FBR917538 FLC917532:FLN917538 FUY917532:FVJ917538 GEU917532:GFF917538 GOQ917532:GPB917538 GYM917532:GYX917538 HII917532:HIT917538 HSE917532:HSP917538 ICA917532:ICL917538 ILW917532:IMH917538 IVS917532:IWD917538 JFO917532:JFZ917538 JPK917532:JPV917538 JZG917532:JZR917538 KJC917532:KJN917538 KSY917532:KTJ917538 LCU917532:LDF917538 LMQ917532:LNB917538 LWM917532:LWX917538 MGI917532:MGT917538 MQE917532:MQP917538 NAA917532:NAL917538 NJW917532:NKH917538 NTS917532:NUD917538 ODO917532:ODZ917538 ONK917532:ONV917538 OXG917532:OXR917538 PHC917532:PHN917538 PQY917532:PRJ917538 QAU917532:QBF917538 QKQ917532:QLB917538 QUM917532:QUX917538 REI917532:RET917538 ROE917532:ROP917538 RYA917532:RYL917538 SHW917532:SIH917538 SRS917532:SSD917538 TBO917532:TBZ917538 TLK917532:TLV917538 TVG917532:TVR917538 UFC917532:UFN917538 UOY917532:UPJ917538 UYU917532:UZF917538 VIQ917532:VJB917538 VSM917532:VSX917538 WCI917532:WCT917538 WME917532:WMP917538 WWA917532:WWL917538 JO983068:JZ983074 TK983068:TV983074 ADG983068:ADR983074 ANC983068:ANN983074 AWY983068:AXJ983074 BGU983068:BHF983074 BQQ983068:BRB983074 CAM983068:CAX983074 CKI983068:CKT983074 CUE983068:CUP983074 DEA983068:DEL983074 DNW983068:DOH983074 DXS983068:DYD983074 EHO983068:EHZ983074 ERK983068:ERV983074 FBG983068:FBR983074 FLC983068:FLN983074 FUY983068:FVJ983074 GEU983068:GFF983074 GOQ983068:GPB983074 GYM983068:GYX983074 HII983068:HIT983074 HSE983068:HSP983074 ICA983068:ICL983074 ILW983068:IMH983074 IVS983068:IWD983074 JFO983068:JFZ983074 JPK983068:JPV983074 JZG983068:JZR983074 KJC983068:KJN983074 KSY983068:KTJ983074 LCU983068:LDF983074 LMQ983068:LNB983074 LWM983068:LWX983074 MGI983068:MGT983074 MQE983068:MQP983074 NAA983068:NAL983074 NJW983068:NKH983074 NTS983068:NUD983074 ODO983068:ODZ983074 ONK983068:ONV983074 OXG983068:OXR983074 PHC983068:PHN983074 PQY983068:PRJ983074 QAU983068:QBF983074 QKQ983068:QLB983074 QUM983068:QUX983074 REI983068:RET983074 ROE983068:ROP983074 RYA983068:RYL983074 SHW983068:SIH983074 SRS983068:SSD983074 TBO983068:TBZ983074 TLK983068:TLV983074 TVG983068:TVR983074 UFC983068:UFN983074 UOY983068:UPJ983074 UYU983068:UZF983074 VIQ983068:VJB983074 VSM983068:VSX983074 WCI983068:WCT983074 WME983068:WMP983074 ADG32:ADR34 TK32:TV34 JO32:JZ34 WWA32:WWL34 WME32:WMP34 WCI32:WCT34 VSM32:VSX34 VIQ32:VJB34 UYU32:UZF34 UOY32:UPJ34 UFC32:UFN34 TVG32:TVR34 TLK32:TLV34 TBO32:TBZ34 SRS32:SSD34 SHW32:SIH34 RYA32:RYL34 ROE32:ROP34 REI32:RET34 QUM32:QUX34 QKQ32:QLB34 QAU32:QBF34 PQY32:PRJ34 PHC32:PHN34 OXG32:OXR34 ONK32:ONV34 ODO32:ODZ34 NTS32:NUD34 NJW32:NKH34 NAA32:NAL34 MQE32:MQP34 MGI32:MGT34 LWM32:LWX34 LMQ32:LNB34 LCU32:LDF34 KSY32:KTJ34 KJC32:KJN34 JZG32:JZR34 JPK32:JPV34 JFO32:JFZ34 IVS32:IWD34 ILW32:IMH34 ICA32:ICL34 HSE32:HSP34 HII32:HIT34 GYM32:GYX34 GOQ32:GPB34 GEU32:GFF34 FUY32:FVJ34 FLC32:FLN34 FBG32:FBR34 ERK32:ERV34 EHO32:EHZ34 DXS32:DYD34 DNW32:DOH34 DEA32:DEL34 CUE32:CUP34 CKI32:CKT34 CAM32:CAX34 BQQ32:BRB34 BGU32:BHF34 AWY32:AXJ34 L33:AD34 L26:AC26 L65564:AD65570 L983068:AD983074 L917532:AD917538 L851996:AD852002 L786460:AD786466 L720924:AD720930 L655388:AD655394 L589852:AD589858 L524316:AD524322 L458780:AD458786 L393244:AD393250 L327708:AD327714 L262172:AD262178 L196636:AD196642 L131100:AD131106 L27:AD27 AWY26:AXJ27 BGU26:BHF27 BQQ26:BRB27 CAM26:CAX27 CKI26:CKT27 CUE26:CUP27 DEA26:DEL27 DNW26:DOH27 DXS26:DYD27 EHO26:EHZ27 ERK26:ERV27 FBG26:FBR27 FLC26:FLN27 FUY26:FVJ27 GEU26:GFF27 GOQ26:GPB27 GYM26:GYX27 HII26:HIT27 HSE26:HSP27 ICA26:ICL27 ILW26:IMH27 IVS26:IWD27 JFO26:JFZ27 JPK26:JPV27 JZG26:JZR27 KJC26:KJN27 KSY26:KTJ27 LCU26:LDF27 LMQ26:LNB27 LWM26:LWX27 MGI26:MGT27 MQE26:MQP27 NAA26:NAL27 NJW26:NKH27 NTS26:NUD27 ODO26:ODZ27 ONK26:ONV27 OXG26:OXR27 PHC26:PHN27 PQY26:PRJ27 QAU26:QBF27 QKQ26:QLB27 QUM26:QUX27 REI26:RET27 ROE26:ROP27 RYA26:RYL27 SHW26:SIH27 SRS26:SSD27 TBO26:TBZ27 TLK26:TLV27 TVG26:TVR27 UFC26:UFN27 UOY26:UPJ27 UYU26:UZF27 VIQ26:VJB27 VSM26:VSX27 WCI26:WCT27 WME26:WMP27 WWA26:WWL27 JO26:JZ27 TK26:TV27 ADG26:ADR27 ANC26:ANN27 ANC32:ANN34 L32:AC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Q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Q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Q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Q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Q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Q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Q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Q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Q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Q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Q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Q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Q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Q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983067 X65563 X131099 X196635 X262171 X327707 X393243 X458779 X524315 X589851 X655387 X720923 X786459 X851995 X917531 X25 Q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31"/>
    <dataValidation allowBlank="1" showInputMessage="1" showErrorMessage="1" prompt="Для выбора выполните двойной щелчок левой клавиши мыши по соответствующей ячейке." sqref="S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S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S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S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S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S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S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S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S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S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S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S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S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S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S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U524314 U589850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U655386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U720922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U786458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U851994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U917530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U983066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U65562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U131098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U196634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U262170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WWJ24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U2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WWJ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6 U393242 S24 U458778 Z65562 Z131098 Z196634 Z262170 Z327706 Z393242 Z458778 Z524314 Z589850 Z655386 Z720922 Z786458 Z851994 Z917530 Z983066 AB524314 AB589850 AB655386 AB720922 AB786458 AB851994 AB917530 AB983066 AB65562 AB131098 AB196634 AB262170 AB458778 AB327706 AB393242 AB24 Z24 JV30 S30 WWJ30 WMN30 WCR30 VSV30 VIZ30 UZD30 UPH30 UFL30 TVP30 TLT30 TBX30 SSB30 SIF30 RYJ30 RON30 RER30 QUV30 QKZ30 QBD30 PRH30 PHL30 OXP30 ONT30 ODX30 NUB30 NKF30 NAJ30 MQN30 MGR30 LWV30 LMZ30 LDD30 KTH30 KJL30 JZP30 JPT30 JFX30 IWB30 IMF30 ICJ30 HSN30 HIR30 GYV30 GOZ30 GFD30 FVH30 FLL30 FBP30 ERT30 EHX30 DYB30 DOF30 DEJ30 CUN30 CKR30 CAV30 BQZ30 BHD30 AXH30 ANL30 ADP30 TT30 TR30 JX30 WWH30 WML30 WCP30 VST30 VIX30 UZB30 UPF30 UFJ30 TVN30 TLR30 TBV30 SRZ30 SID30 RYH30 ROL30 REP30 QUT30 QKX30 QBB30 PRF30 PHJ30 OXN30 ONR30 ODV30 NTZ30 NKD30 NAH30 MQL30 MGP30 LWT30 LMX30 LDB30 KTF30 KJJ30 JZN30 JPR30 JFV30 IVZ30 IMD30 ICH30 HSL30 HIP30 GYT30 GOX30 GFB30 FVF30 FLJ30 FBN30 ERR30 EHV30 DXZ30 DOD30 DEH30 CUL30 CKP30 CAT30 BQX30 BHB30 AXF30 ANJ30 ADN30 U30 Z30 AB3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R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R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R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R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R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R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R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R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R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R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R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R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R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R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WWI983066 T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T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T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T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T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T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T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T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T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T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T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T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T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T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T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62 Y131098 Y196634 Y262170 Y327706 Y393242 Y458778 Y524314 Y589850 Y655386 Y720922 Y786458 Y851994 Y917530 Y983066 AA65562 AA131098 AA196634 AA262170 AA327706 AA393242 AA458778 AA524314 AA589850 AA655386 AA720922 AA786458 AA851994 AA917530 AA983066 Y24 R30 WWI30 WMM30 WCQ30 VSU30 VIY30 UZC30 UPG30 UFK30 TVO30 TLS30 TBW30 SSA30 SIE30 RYI30 ROM30 REQ30 QUU30 QKY30 QBC30 PRG30 PHK30 OXO30 ONS30 ODW30 NUA30 NKE30 NAI30 MQM30 MGQ30 LWU30 LMY30 LDC30 KTG30 KJK30 JZO30 JPS30 JFW30 IWA30 IME30 ICI30 HSM30 HIQ30 GYU30 GOY30 GFC30 FVG30 FLK30 FBO30 ERS30 EHW30 DYA30 DOE30 DEI30 CUM30 CKQ30 CAU30 BQY30 BHC30 AXG30 ANK30 ADO30 TS30 JW30 T30 WWG30 WMK30 WCO30 VSS30 VIW30 UZA30 UPE30 UFI30 TVM30 TLQ30 TBU30 SRY30 SIC30 RYG30 ROK30 REO30 QUS30 QKW30 QBA30 PRE30 PHI30 OXM30 ONQ30 ODU30 NTY30 NKC30 NAG30 MQK30 MGO30 LWS30 LMW30 LDA30 KTE30 KJI30 JZM30 JPQ30 JFU30 IVY30 IMC30 ICG30 HSK30 HIO30 GYS30 GOW30 GFA30 FVE30 FLI30 FBM30 ERQ30 EHU30 DXY30 DOC30 DEG30 CUK30 CKO30 CAS30 BQW30 BHA30 AXE30 ANI30 ADM30 TQ30 JU30 Y30 AA30"/>
    <dataValidation type="list" allowBlank="1" showInputMessage="1" showErrorMessage="1" errorTitle="Ошибка" error="Выберите значение из списка" sqref="WWB983066 M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M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M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M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M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M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M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M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M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M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M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M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M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M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M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0 TL30 ADH30 AND30 AWZ30 M30 WWB30 WMF30 WCJ30 VSN30 VIR30 UYV30 UOZ30 UFD30 TVH30 TLL30 TBP30 SRT30 SHX30 RYB30 ROF30 REJ30 QUN30 QKR30 QAV30 PQZ30 PHD30 OXH30 ONL30 ODP30 NTT30 NJX30 NAB30 MQF30 MGJ30 LWN30 LMR30 LCV30 KSZ30 KJD30 JZH30 JPL30 JFP30 IVT30 ILX30 ICB30 HSF30 HIJ30 GYN30 GOR30 GEV30 FUZ30 FLD30 FBH30 ERL30 EHP30 DXT30 DNX30 DEB30 CUF30 CKJ30 CAN30 BQR30 BGV3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1:JY65561 TN65561:TU65561 ADJ65561:ADQ65561 ANF65561:ANM65561 AXB65561:AXI65561 BGX65561:BHE65561 BQT65561:BRA65561 CAP65561:CAW65561 CKL65561:CKS65561 CUH65561:CUO65561 DED65561:DEK65561 DNZ65561:DOG65561 DXV65561:DYC65561 EHR65561:EHY65561 ERN65561:ERU65561 FBJ65561:FBQ65561 FLF65561:FLM65561 FVB65561:FVI65561 GEX65561:GFE65561 GOT65561:GPA65561 GYP65561:GYW65561 HIL65561:HIS65561 HSH65561:HSO65561 ICD65561:ICK65561 ILZ65561:IMG65561 IVV65561:IWC65561 JFR65561:JFY65561 JPN65561:JPU65561 JZJ65561:JZQ65561 KJF65561:KJM65561 KTB65561:KTI65561 LCX65561:LDE65561 LMT65561:LNA65561 LWP65561:LWW65561 MGL65561:MGS65561 MQH65561:MQO65561 NAD65561:NAK65561 NJZ65561:NKG65561 NTV65561:NUC65561 ODR65561:ODY65561 ONN65561:ONU65561 OXJ65561:OXQ65561 PHF65561:PHM65561 PRB65561:PRI65561 QAX65561:QBE65561 QKT65561:QLA65561 QUP65561:QUW65561 REL65561:RES65561 ROH65561:ROO65561 RYD65561:RYK65561 SHZ65561:SIG65561 SRV65561:SSC65561 TBR65561:TBY65561 TLN65561:TLU65561 TVJ65561:TVQ65561 UFF65561:UFM65561 UPB65561:UPI65561 UYX65561:UZE65561 VIT65561:VJA65561 VSP65561:VSW65561 WCL65561:WCS65561 WMH65561:WMO65561 WWD65561:WWK65561 JR131097:JY131097 TN131097:TU131097 ADJ131097:ADQ131097 ANF131097:ANM131097 AXB131097:AXI131097 BGX131097:BHE131097 BQT131097:BRA131097 CAP131097:CAW131097 CKL131097:CKS131097 CUH131097:CUO131097 DED131097:DEK131097 DNZ131097:DOG131097 DXV131097:DYC131097 EHR131097:EHY131097 ERN131097:ERU131097 FBJ131097:FBQ131097 FLF131097:FLM131097 FVB131097:FVI131097 GEX131097:GFE131097 GOT131097:GPA131097 GYP131097:GYW131097 HIL131097:HIS131097 HSH131097:HSO131097 ICD131097:ICK131097 ILZ131097:IMG131097 IVV131097:IWC131097 JFR131097:JFY131097 JPN131097:JPU131097 JZJ131097:JZQ131097 KJF131097:KJM131097 KTB131097:KTI131097 LCX131097:LDE131097 LMT131097:LNA131097 LWP131097:LWW131097 MGL131097:MGS131097 MQH131097:MQO131097 NAD131097:NAK131097 NJZ131097:NKG131097 NTV131097:NUC131097 ODR131097:ODY131097 ONN131097:ONU131097 OXJ131097:OXQ131097 PHF131097:PHM131097 PRB131097:PRI131097 QAX131097:QBE131097 QKT131097:QLA131097 QUP131097:QUW131097 REL131097:RES131097 ROH131097:ROO131097 RYD131097:RYK131097 SHZ131097:SIG131097 SRV131097:SSC131097 TBR131097:TBY131097 TLN131097:TLU131097 TVJ131097:TVQ131097 UFF131097:UFM131097 UPB131097:UPI131097 UYX131097:UZE131097 VIT131097:VJA131097 VSP131097:VSW131097 WCL131097:WCS131097 WMH131097:WMO131097 WWD131097:WWK131097 JR196633:JY196633 TN196633:TU196633 ADJ196633:ADQ196633 ANF196633:ANM196633 AXB196633:AXI196633 BGX196633:BHE196633 BQT196633:BRA196633 CAP196633:CAW196633 CKL196633:CKS196633 CUH196633:CUO196633 DED196633:DEK196633 DNZ196633:DOG196633 DXV196633:DYC196633 EHR196633:EHY196633 ERN196633:ERU196633 FBJ196633:FBQ196633 FLF196633:FLM196633 FVB196633:FVI196633 GEX196633:GFE196633 GOT196633:GPA196633 GYP196633:GYW196633 HIL196633:HIS196633 HSH196633:HSO196633 ICD196633:ICK196633 ILZ196633:IMG196633 IVV196633:IWC196633 JFR196633:JFY196633 JPN196633:JPU196633 JZJ196633:JZQ196633 KJF196633:KJM196633 KTB196633:KTI196633 LCX196633:LDE196633 LMT196633:LNA196633 LWP196633:LWW196633 MGL196633:MGS196633 MQH196633:MQO196633 NAD196633:NAK196633 NJZ196633:NKG196633 NTV196633:NUC196633 ODR196633:ODY196633 ONN196633:ONU196633 OXJ196633:OXQ196633 PHF196633:PHM196633 PRB196633:PRI196633 QAX196633:QBE196633 QKT196633:QLA196633 QUP196633:QUW196633 REL196633:RES196633 ROH196633:ROO196633 RYD196633:RYK196633 SHZ196633:SIG196633 SRV196633:SSC196633 TBR196633:TBY196633 TLN196633:TLU196633 TVJ196633:TVQ196633 UFF196633:UFM196633 UPB196633:UPI196633 UYX196633:UZE196633 VIT196633:VJA196633 VSP196633:VSW196633 WCL196633:WCS196633 WMH196633:WMO196633 WWD196633:WWK196633 JR262169:JY262169 TN262169:TU262169 ADJ262169:ADQ262169 ANF262169:ANM262169 AXB262169:AXI262169 BGX262169:BHE262169 BQT262169:BRA262169 CAP262169:CAW262169 CKL262169:CKS262169 CUH262169:CUO262169 DED262169:DEK262169 DNZ262169:DOG262169 DXV262169:DYC262169 EHR262169:EHY262169 ERN262169:ERU262169 FBJ262169:FBQ262169 FLF262169:FLM262169 FVB262169:FVI262169 GEX262169:GFE262169 GOT262169:GPA262169 GYP262169:GYW262169 HIL262169:HIS262169 HSH262169:HSO262169 ICD262169:ICK262169 ILZ262169:IMG262169 IVV262169:IWC262169 JFR262169:JFY262169 JPN262169:JPU262169 JZJ262169:JZQ262169 KJF262169:KJM262169 KTB262169:KTI262169 LCX262169:LDE262169 LMT262169:LNA262169 LWP262169:LWW262169 MGL262169:MGS262169 MQH262169:MQO262169 NAD262169:NAK262169 NJZ262169:NKG262169 NTV262169:NUC262169 ODR262169:ODY262169 ONN262169:ONU262169 OXJ262169:OXQ262169 PHF262169:PHM262169 PRB262169:PRI262169 QAX262169:QBE262169 QKT262169:QLA262169 QUP262169:QUW262169 REL262169:RES262169 ROH262169:ROO262169 RYD262169:RYK262169 SHZ262169:SIG262169 SRV262169:SSC262169 TBR262169:TBY262169 TLN262169:TLU262169 TVJ262169:TVQ262169 UFF262169:UFM262169 UPB262169:UPI262169 UYX262169:UZE262169 VIT262169:VJA262169 VSP262169:VSW262169 WCL262169:WCS262169 WMH262169:WMO262169 WWD262169:WWK262169 JR327705:JY327705 TN327705:TU327705 ADJ327705:ADQ327705 ANF327705:ANM327705 AXB327705:AXI327705 BGX327705:BHE327705 BQT327705:BRA327705 CAP327705:CAW327705 CKL327705:CKS327705 CUH327705:CUO327705 DED327705:DEK327705 DNZ327705:DOG327705 DXV327705:DYC327705 EHR327705:EHY327705 ERN327705:ERU327705 FBJ327705:FBQ327705 FLF327705:FLM327705 FVB327705:FVI327705 GEX327705:GFE327705 GOT327705:GPA327705 GYP327705:GYW327705 HIL327705:HIS327705 HSH327705:HSO327705 ICD327705:ICK327705 ILZ327705:IMG327705 IVV327705:IWC327705 JFR327705:JFY327705 JPN327705:JPU327705 JZJ327705:JZQ327705 KJF327705:KJM327705 KTB327705:KTI327705 LCX327705:LDE327705 LMT327705:LNA327705 LWP327705:LWW327705 MGL327705:MGS327705 MQH327705:MQO327705 NAD327705:NAK327705 NJZ327705:NKG327705 NTV327705:NUC327705 ODR327705:ODY327705 ONN327705:ONU327705 OXJ327705:OXQ327705 PHF327705:PHM327705 PRB327705:PRI327705 QAX327705:QBE327705 QKT327705:QLA327705 QUP327705:QUW327705 REL327705:RES327705 ROH327705:ROO327705 RYD327705:RYK327705 SHZ327705:SIG327705 SRV327705:SSC327705 TBR327705:TBY327705 TLN327705:TLU327705 TVJ327705:TVQ327705 UFF327705:UFM327705 UPB327705:UPI327705 UYX327705:UZE327705 VIT327705:VJA327705 VSP327705:VSW327705 WCL327705:WCS327705 WMH327705:WMO327705 WWD327705:WWK327705 JR393241:JY393241 TN393241:TU393241 ADJ393241:ADQ393241 ANF393241:ANM393241 AXB393241:AXI393241 BGX393241:BHE393241 BQT393241:BRA393241 CAP393241:CAW393241 CKL393241:CKS393241 CUH393241:CUO393241 DED393241:DEK393241 DNZ393241:DOG393241 DXV393241:DYC393241 EHR393241:EHY393241 ERN393241:ERU393241 FBJ393241:FBQ393241 FLF393241:FLM393241 FVB393241:FVI393241 GEX393241:GFE393241 GOT393241:GPA393241 GYP393241:GYW393241 HIL393241:HIS393241 HSH393241:HSO393241 ICD393241:ICK393241 ILZ393241:IMG393241 IVV393241:IWC393241 JFR393241:JFY393241 JPN393241:JPU393241 JZJ393241:JZQ393241 KJF393241:KJM393241 KTB393241:KTI393241 LCX393241:LDE393241 LMT393241:LNA393241 LWP393241:LWW393241 MGL393241:MGS393241 MQH393241:MQO393241 NAD393241:NAK393241 NJZ393241:NKG393241 NTV393241:NUC393241 ODR393241:ODY393241 ONN393241:ONU393241 OXJ393241:OXQ393241 PHF393241:PHM393241 PRB393241:PRI393241 QAX393241:QBE393241 QKT393241:QLA393241 QUP393241:QUW393241 REL393241:RES393241 ROH393241:ROO393241 RYD393241:RYK393241 SHZ393241:SIG393241 SRV393241:SSC393241 TBR393241:TBY393241 TLN393241:TLU393241 TVJ393241:TVQ393241 UFF393241:UFM393241 UPB393241:UPI393241 UYX393241:UZE393241 VIT393241:VJA393241 VSP393241:VSW393241 WCL393241:WCS393241 WMH393241:WMO393241 WWD393241:WWK393241 JR458777:JY458777 TN458777:TU458777 ADJ458777:ADQ458777 ANF458777:ANM458777 AXB458777:AXI458777 BGX458777:BHE458777 BQT458777:BRA458777 CAP458777:CAW458777 CKL458777:CKS458777 CUH458777:CUO458777 DED458777:DEK458777 DNZ458777:DOG458777 DXV458777:DYC458777 EHR458777:EHY458777 ERN458777:ERU458777 FBJ458777:FBQ458777 FLF458777:FLM458777 FVB458777:FVI458777 GEX458777:GFE458777 GOT458777:GPA458777 GYP458777:GYW458777 HIL458777:HIS458777 HSH458777:HSO458777 ICD458777:ICK458777 ILZ458777:IMG458777 IVV458777:IWC458777 JFR458777:JFY458777 JPN458777:JPU458777 JZJ458777:JZQ458777 KJF458777:KJM458777 KTB458777:KTI458777 LCX458777:LDE458777 LMT458777:LNA458777 LWP458777:LWW458777 MGL458777:MGS458777 MQH458777:MQO458777 NAD458777:NAK458777 NJZ458777:NKG458777 NTV458777:NUC458777 ODR458777:ODY458777 ONN458777:ONU458777 OXJ458777:OXQ458777 PHF458777:PHM458777 PRB458777:PRI458777 QAX458777:QBE458777 QKT458777:QLA458777 QUP458777:QUW458777 REL458777:RES458777 ROH458777:ROO458777 RYD458777:RYK458777 SHZ458777:SIG458777 SRV458777:SSC458777 TBR458777:TBY458777 TLN458777:TLU458777 TVJ458777:TVQ458777 UFF458777:UFM458777 UPB458777:UPI458777 UYX458777:UZE458777 VIT458777:VJA458777 VSP458777:VSW458777 WCL458777:WCS458777 WMH458777:WMO458777 WWD458777:WWK458777 JR524313:JY524313 TN524313:TU524313 ADJ524313:ADQ524313 ANF524313:ANM524313 AXB524313:AXI524313 BGX524313:BHE524313 BQT524313:BRA524313 CAP524313:CAW524313 CKL524313:CKS524313 CUH524313:CUO524313 DED524313:DEK524313 DNZ524313:DOG524313 DXV524313:DYC524313 EHR524313:EHY524313 ERN524313:ERU524313 FBJ524313:FBQ524313 FLF524313:FLM524313 FVB524313:FVI524313 GEX524313:GFE524313 GOT524313:GPA524313 GYP524313:GYW524313 HIL524313:HIS524313 HSH524313:HSO524313 ICD524313:ICK524313 ILZ524313:IMG524313 IVV524313:IWC524313 JFR524313:JFY524313 JPN524313:JPU524313 JZJ524313:JZQ524313 KJF524313:KJM524313 KTB524313:KTI524313 LCX524313:LDE524313 LMT524313:LNA524313 LWP524313:LWW524313 MGL524313:MGS524313 MQH524313:MQO524313 NAD524313:NAK524313 NJZ524313:NKG524313 NTV524313:NUC524313 ODR524313:ODY524313 ONN524313:ONU524313 OXJ524313:OXQ524313 PHF524313:PHM524313 PRB524313:PRI524313 QAX524313:QBE524313 QKT524313:QLA524313 QUP524313:QUW524313 REL524313:RES524313 ROH524313:ROO524313 RYD524313:RYK524313 SHZ524313:SIG524313 SRV524313:SSC524313 TBR524313:TBY524313 TLN524313:TLU524313 TVJ524313:TVQ524313 UFF524313:UFM524313 UPB524313:UPI524313 UYX524313:UZE524313 VIT524313:VJA524313 VSP524313:VSW524313 WCL524313:WCS524313 WMH524313:WMO524313 WWD524313:WWK524313 JR589849:JY589849 TN589849:TU589849 ADJ589849:ADQ589849 ANF589849:ANM589849 AXB589849:AXI589849 BGX589849:BHE589849 BQT589849:BRA589849 CAP589849:CAW589849 CKL589849:CKS589849 CUH589849:CUO589849 DED589849:DEK589849 DNZ589849:DOG589849 DXV589849:DYC589849 EHR589849:EHY589849 ERN589849:ERU589849 FBJ589849:FBQ589849 FLF589849:FLM589849 FVB589849:FVI589849 GEX589849:GFE589849 GOT589849:GPA589849 GYP589849:GYW589849 HIL589849:HIS589849 HSH589849:HSO589849 ICD589849:ICK589849 ILZ589849:IMG589849 IVV589849:IWC589849 JFR589849:JFY589849 JPN589849:JPU589849 JZJ589849:JZQ589849 KJF589849:KJM589849 KTB589849:KTI589849 LCX589849:LDE589849 LMT589849:LNA589849 LWP589849:LWW589849 MGL589849:MGS589849 MQH589849:MQO589849 NAD589849:NAK589849 NJZ589849:NKG589849 NTV589849:NUC589849 ODR589849:ODY589849 ONN589849:ONU589849 OXJ589849:OXQ589849 PHF589849:PHM589849 PRB589849:PRI589849 QAX589849:QBE589849 QKT589849:QLA589849 QUP589849:QUW589849 REL589849:RES589849 ROH589849:ROO589849 RYD589849:RYK589849 SHZ589849:SIG589849 SRV589849:SSC589849 TBR589849:TBY589849 TLN589849:TLU589849 TVJ589849:TVQ589849 UFF589849:UFM589849 UPB589849:UPI589849 UYX589849:UZE589849 VIT589849:VJA589849 VSP589849:VSW589849 WCL589849:WCS589849 WMH589849:WMO589849 WWD589849:WWK589849 JR655385:JY655385 TN655385:TU655385 ADJ655385:ADQ655385 ANF655385:ANM655385 AXB655385:AXI655385 BGX655385:BHE655385 BQT655385:BRA655385 CAP655385:CAW655385 CKL655385:CKS655385 CUH655385:CUO655385 DED655385:DEK655385 DNZ655385:DOG655385 DXV655385:DYC655385 EHR655385:EHY655385 ERN655385:ERU655385 FBJ655385:FBQ655385 FLF655385:FLM655385 FVB655385:FVI655385 GEX655385:GFE655385 GOT655385:GPA655385 GYP655385:GYW655385 HIL655385:HIS655385 HSH655385:HSO655385 ICD655385:ICK655385 ILZ655385:IMG655385 IVV655385:IWC655385 JFR655385:JFY655385 JPN655385:JPU655385 JZJ655385:JZQ655385 KJF655385:KJM655385 KTB655385:KTI655385 LCX655385:LDE655385 LMT655385:LNA655385 LWP655385:LWW655385 MGL655385:MGS655385 MQH655385:MQO655385 NAD655385:NAK655385 NJZ655385:NKG655385 NTV655385:NUC655385 ODR655385:ODY655385 ONN655385:ONU655385 OXJ655385:OXQ655385 PHF655385:PHM655385 PRB655385:PRI655385 QAX655385:QBE655385 QKT655385:QLA655385 QUP655385:QUW655385 REL655385:RES655385 ROH655385:ROO655385 RYD655385:RYK655385 SHZ655385:SIG655385 SRV655385:SSC655385 TBR655385:TBY655385 TLN655385:TLU655385 TVJ655385:TVQ655385 UFF655385:UFM655385 UPB655385:UPI655385 UYX655385:UZE655385 VIT655385:VJA655385 VSP655385:VSW655385 WCL655385:WCS655385 WMH655385:WMO655385 WWD655385:WWK655385 JR720921:JY720921 TN720921:TU720921 ADJ720921:ADQ720921 ANF720921:ANM720921 AXB720921:AXI720921 BGX720921:BHE720921 BQT720921:BRA720921 CAP720921:CAW720921 CKL720921:CKS720921 CUH720921:CUO720921 DED720921:DEK720921 DNZ720921:DOG720921 DXV720921:DYC720921 EHR720921:EHY720921 ERN720921:ERU720921 FBJ720921:FBQ720921 FLF720921:FLM720921 FVB720921:FVI720921 GEX720921:GFE720921 GOT720921:GPA720921 GYP720921:GYW720921 HIL720921:HIS720921 HSH720921:HSO720921 ICD720921:ICK720921 ILZ720921:IMG720921 IVV720921:IWC720921 JFR720921:JFY720921 JPN720921:JPU720921 JZJ720921:JZQ720921 KJF720921:KJM720921 KTB720921:KTI720921 LCX720921:LDE720921 LMT720921:LNA720921 LWP720921:LWW720921 MGL720921:MGS720921 MQH720921:MQO720921 NAD720921:NAK720921 NJZ720921:NKG720921 NTV720921:NUC720921 ODR720921:ODY720921 ONN720921:ONU720921 OXJ720921:OXQ720921 PHF720921:PHM720921 PRB720921:PRI720921 QAX720921:QBE720921 QKT720921:QLA720921 QUP720921:QUW720921 REL720921:RES720921 ROH720921:ROO720921 RYD720921:RYK720921 SHZ720921:SIG720921 SRV720921:SSC720921 TBR720921:TBY720921 TLN720921:TLU720921 TVJ720921:TVQ720921 UFF720921:UFM720921 UPB720921:UPI720921 UYX720921:UZE720921 VIT720921:VJA720921 VSP720921:VSW720921 WCL720921:WCS720921 WMH720921:WMO720921 WWD720921:WWK720921 JR786457:JY786457 TN786457:TU786457 ADJ786457:ADQ786457 ANF786457:ANM786457 AXB786457:AXI786457 BGX786457:BHE786457 BQT786457:BRA786457 CAP786457:CAW786457 CKL786457:CKS786457 CUH786457:CUO786457 DED786457:DEK786457 DNZ786457:DOG786457 DXV786457:DYC786457 EHR786457:EHY786457 ERN786457:ERU786457 FBJ786457:FBQ786457 FLF786457:FLM786457 FVB786457:FVI786457 GEX786457:GFE786457 GOT786457:GPA786457 GYP786457:GYW786457 HIL786457:HIS786457 HSH786457:HSO786457 ICD786457:ICK786457 ILZ786457:IMG786457 IVV786457:IWC786457 JFR786457:JFY786457 JPN786457:JPU786457 JZJ786457:JZQ786457 KJF786457:KJM786457 KTB786457:KTI786457 LCX786457:LDE786457 LMT786457:LNA786457 LWP786457:LWW786457 MGL786457:MGS786457 MQH786457:MQO786457 NAD786457:NAK786457 NJZ786457:NKG786457 NTV786457:NUC786457 ODR786457:ODY786457 ONN786457:ONU786457 OXJ786457:OXQ786457 PHF786457:PHM786457 PRB786457:PRI786457 QAX786457:QBE786457 QKT786457:QLA786457 QUP786457:QUW786457 REL786457:RES786457 ROH786457:ROO786457 RYD786457:RYK786457 SHZ786457:SIG786457 SRV786457:SSC786457 TBR786457:TBY786457 TLN786457:TLU786457 TVJ786457:TVQ786457 UFF786457:UFM786457 UPB786457:UPI786457 UYX786457:UZE786457 VIT786457:VJA786457 VSP786457:VSW786457 WCL786457:WCS786457 WMH786457:WMO786457 WWD786457:WWK786457 JR851993:JY851993 TN851993:TU851993 ADJ851993:ADQ851993 ANF851993:ANM851993 AXB851993:AXI851993 BGX851993:BHE851993 BQT851993:BRA851993 CAP851993:CAW851993 CKL851993:CKS851993 CUH851993:CUO851993 DED851993:DEK851993 DNZ851993:DOG851993 DXV851993:DYC851993 EHR851993:EHY851993 ERN851993:ERU851993 FBJ851993:FBQ851993 FLF851993:FLM851993 FVB851993:FVI851993 GEX851993:GFE851993 GOT851993:GPA851993 GYP851993:GYW851993 HIL851993:HIS851993 HSH851993:HSO851993 ICD851993:ICK851993 ILZ851993:IMG851993 IVV851993:IWC851993 JFR851993:JFY851993 JPN851993:JPU851993 JZJ851993:JZQ851993 KJF851993:KJM851993 KTB851993:KTI851993 LCX851993:LDE851993 LMT851993:LNA851993 LWP851993:LWW851993 MGL851993:MGS851993 MQH851993:MQO851993 NAD851993:NAK851993 NJZ851993:NKG851993 NTV851993:NUC851993 ODR851993:ODY851993 ONN851993:ONU851993 OXJ851993:OXQ851993 PHF851993:PHM851993 PRB851993:PRI851993 QAX851993:QBE851993 QKT851993:QLA851993 QUP851993:QUW851993 REL851993:RES851993 ROH851993:ROO851993 RYD851993:RYK851993 SHZ851993:SIG851993 SRV851993:SSC851993 TBR851993:TBY851993 TLN851993:TLU851993 TVJ851993:TVQ851993 UFF851993:UFM851993 UPB851993:UPI851993 UYX851993:UZE851993 VIT851993:VJA851993 VSP851993:VSW851993 WCL851993:WCS851993 WMH851993:WMO851993 WWD851993:WWK851993 JR917529:JY917529 TN917529:TU917529 ADJ917529:ADQ917529 ANF917529:ANM917529 AXB917529:AXI917529 BGX917529:BHE917529 BQT917529:BRA917529 CAP917529:CAW917529 CKL917529:CKS917529 CUH917529:CUO917529 DED917529:DEK917529 DNZ917529:DOG917529 DXV917529:DYC917529 EHR917529:EHY917529 ERN917529:ERU917529 FBJ917529:FBQ917529 FLF917529:FLM917529 FVB917529:FVI917529 GEX917529:GFE917529 GOT917529:GPA917529 GYP917529:GYW917529 HIL917529:HIS917529 HSH917529:HSO917529 ICD917529:ICK917529 ILZ917529:IMG917529 IVV917529:IWC917529 JFR917529:JFY917529 JPN917529:JPU917529 JZJ917529:JZQ917529 KJF917529:KJM917529 KTB917529:KTI917529 LCX917529:LDE917529 LMT917529:LNA917529 LWP917529:LWW917529 MGL917529:MGS917529 MQH917529:MQO917529 NAD917529:NAK917529 NJZ917529:NKG917529 NTV917529:NUC917529 ODR917529:ODY917529 ONN917529:ONU917529 OXJ917529:OXQ917529 PHF917529:PHM917529 PRB917529:PRI917529 QAX917529:QBE917529 QKT917529:QLA917529 QUP917529:QUW917529 REL917529:RES917529 ROH917529:ROO917529 RYD917529:RYK917529 SHZ917529:SIG917529 SRV917529:SSC917529 TBR917529:TBY917529 TLN917529:TLU917529 TVJ917529:TVQ917529 UFF917529:UFM917529 UPB917529:UPI917529 UYX917529:UZE917529 VIT917529:VJA917529 VSP917529:VSW917529 WCL917529:WCS917529 WMH917529:WMO917529 WWD917529:WWK917529 WWD983065:WWK983065 JR983065:JY983065 TN983065:TU983065 ADJ983065:ADQ983065 ANF983065:ANM983065 AXB983065:AXI983065 BGX983065:BHE983065 BQT983065:BRA983065 CAP983065:CAW983065 CKL983065:CKS983065 CUH983065:CUO983065 DED983065:DEK983065 DNZ983065:DOG983065 DXV983065:DYC983065 EHR983065:EHY983065 ERN983065:ERU983065 FBJ983065:FBQ983065 FLF983065:FLM983065 FVB983065:FVI983065 GEX983065:GFE983065 GOT983065:GPA983065 GYP983065:GYW983065 HIL983065:HIS983065 HSH983065:HSO983065 ICD983065:ICK983065 ILZ983065:IMG983065 IVV983065:IWC983065 JFR983065:JFY983065 JPN983065:JPU983065 JZJ983065:JZQ983065 KJF983065:KJM983065 KTB983065:KTI983065 LCX983065:LDE983065 LMT983065:LNA983065 LWP983065:LWW983065 MGL983065:MGS983065 MQH983065:MQO983065 NAD983065:NAK983065 NJZ983065:NKG983065 NTV983065:NUC983065 ODR983065:ODY983065 ONN983065:ONU983065 OXJ983065:OXQ983065 PHF983065:PHM983065 PRB983065:PRI983065 QAX983065:QBE983065 QKT983065:QLA983065 QUP983065:QUW983065 REL983065:RES983065 ROH983065:ROO983065 RYD983065:RYK983065 SHZ983065:SIG983065 SRV983065:SSC983065 TBR983065:TBY983065 TLN983065:TLU983065 TVJ983065:TVQ983065 UFF983065:UFM983065 UPB983065:UPI983065 UYX983065:UZE983065 VIT983065:VJA983065 VSP983065:VSW983065 WCL983065:WCS983065 WMH983065:WMO983065 O917529:AC917529 O851993:AC851993 O786457:AC786457 O720921:AC720921 O655385:AC655385 O589849:AC589849 O524313:AC524313 O458777:AC458777 O393241:AC393241 O327705:AC327705 O262169:AC262169 O196633:AC196633 O131097:AC131097 O65561:AC65561 O983065:AC983065 WCL29:WCS29 VSP29:VSW29 UYX29:UZE29 VIT29:VJA29 UFF29:UFM29 WWD29:WWK29 WMH29:WMO29 UPB29:UPI29 JR29:JY29 TN29:TU29 ADJ29:ADQ29 ANF29:ANM29 AXB29:AXI29 BGX29:BHE29 BQT29:BRA29 CAP29:CAW29 CKL29:CKS29 CUH29:CUO29 DED29:DEK29 DNZ29:DOG29 DXV29:DYC29 EHR29:EHY29 ERN29:ERU29 FBJ29:FBQ29 FLF29:FLM29 FVB29:FVI29 GEX29:GFE29 GOT29:GPA29 GYP29:GYW29 HIL29:HIS29 HSH29:HSO29 ICD29:ICK29 ILZ29:IMG29 IVV29:IWC29 JFR29:JFY29 JPN29:JPU29 JZJ29:JZQ29 KJF29:KJM29 KTB29:KTI29 LCX29:LDE29 LMT29:LNA29 LWP29:LWW29 MGL29:MGS29 MQH29:MQO29 NAD29:NAK29 NJZ29:NKG29 NTV29:NUC29 ODR29:ODY29 ONN29:ONU29 OXJ29:OXQ29 PHF29:PHM29 PRB29:PRI29 QAX29:QBE29 QKT29:QLA29 QUP29:QUW29 REL29:RES29 ROH29:ROO29 RYD29:RYK29 SHZ29:SIG29 SRV29:SSC29 TBR29:TBY29 TLN29:TLU29 TVJ29:TVQ29">
      <formula1>kind_of_cons</formula1>
    </dataValidation>
    <dataValidation type="textLength" operator="lessThanOrEqual" allowBlank="1" showInputMessage="1" showErrorMessage="1" errorTitle="Ошибка" error="Допускается ввод не более 900 символов!" sqref="WWL983060:WWL983067 WMP983060:WMP983067 AD65556:AD65563 JZ65556:JZ65563 TV65556:TV65563 ADR65556:ADR65563 ANN65556:ANN65563 AXJ65556:AXJ65563 BHF65556:BHF65563 BRB65556:BRB65563 CAX65556:CAX65563 CKT65556:CKT65563 CUP65556:CUP65563 DEL65556:DEL65563 DOH65556:DOH65563 DYD65556:DYD65563 EHZ65556:EHZ65563 ERV65556:ERV65563 FBR65556:FBR65563 FLN65556:FLN65563 FVJ65556:FVJ65563 GFF65556:GFF65563 GPB65556:GPB65563 GYX65556:GYX65563 HIT65556:HIT65563 HSP65556:HSP65563 ICL65556:ICL65563 IMH65556:IMH65563 IWD65556:IWD65563 JFZ65556:JFZ65563 JPV65556:JPV65563 JZR65556:JZR65563 KJN65556:KJN65563 KTJ65556:KTJ65563 LDF65556:LDF65563 LNB65556:LNB65563 LWX65556:LWX65563 MGT65556:MGT65563 MQP65556:MQP65563 NAL65556:NAL65563 NKH65556:NKH65563 NUD65556:NUD65563 ODZ65556:ODZ65563 ONV65556:ONV65563 OXR65556:OXR65563 PHN65556:PHN65563 PRJ65556:PRJ65563 QBF65556:QBF65563 QLB65556:QLB65563 QUX65556:QUX65563 RET65556:RET65563 ROP65556:ROP65563 RYL65556:RYL65563 SIH65556:SIH65563 SSD65556:SSD65563 TBZ65556:TBZ65563 TLV65556:TLV65563 TVR65556:TVR65563 UFN65556:UFN65563 UPJ65556:UPJ65563 UZF65556:UZF65563 VJB65556:VJB65563 VSX65556:VSX65563 WCT65556:WCT65563 WMP65556:WMP65563 WWL65556:WWL65563 AD131092:AD131099 JZ131092:JZ131099 TV131092:TV131099 ADR131092:ADR131099 ANN131092:ANN131099 AXJ131092:AXJ131099 BHF131092:BHF131099 BRB131092:BRB131099 CAX131092:CAX131099 CKT131092:CKT131099 CUP131092:CUP131099 DEL131092:DEL131099 DOH131092:DOH131099 DYD131092:DYD131099 EHZ131092:EHZ131099 ERV131092:ERV131099 FBR131092:FBR131099 FLN131092:FLN131099 FVJ131092:FVJ131099 GFF131092:GFF131099 GPB131092:GPB131099 GYX131092:GYX131099 HIT131092:HIT131099 HSP131092:HSP131099 ICL131092:ICL131099 IMH131092:IMH131099 IWD131092:IWD131099 JFZ131092:JFZ131099 JPV131092:JPV131099 JZR131092:JZR131099 KJN131092:KJN131099 KTJ131092:KTJ131099 LDF131092:LDF131099 LNB131092:LNB131099 LWX131092:LWX131099 MGT131092:MGT131099 MQP131092:MQP131099 NAL131092:NAL131099 NKH131092:NKH131099 NUD131092:NUD131099 ODZ131092:ODZ131099 ONV131092:ONV131099 OXR131092:OXR131099 PHN131092:PHN131099 PRJ131092:PRJ131099 QBF131092:QBF131099 QLB131092:QLB131099 QUX131092:QUX131099 RET131092:RET131099 ROP131092:ROP131099 RYL131092:RYL131099 SIH131092:SIH131099 SSD131092:SSD131099 TBZ131092:TBZ131099 TLV131092:TLV131099 TVR131092:TVR131099 UFN131092:UFN131099 UPJ131092:UPJ131099 UZF131092:UZF131099 VJB131092:VJB131099 VSX131092:VSX131099 WCT131092:WCT131099 WMP131092:WMP131099 WWL131092:WWL131099 AD196628:AD196635 JZ196628:JZ196635 TV196628:TV196635 ADR196628:ADR196635 ANN196628:ANN196635 AXJ196628:AXJ196635 BHF196628:BHF196635 BRB196628:BRB196635 CAX196628:CAX196635 CKT196628:CKT196635 CUP196628:CUP196635 DEL196628:DEL196635 DOH196628:DOH196635 DYD196628:DYD196635 EHZ196628:EHZ196635 ERV196628:ERV196635 FBR196628:FBR196635 FLN196628:FLN196635 FVJ196628:FVJ196635 GFF196628:GFF196635 GPB196628:GPB196635 GYX196628:GYX196635 HIT196628:HIT196635 HSP196628:HSP196635 ICL196628:ICL196635 IMH196628:IMH196635 IWD196628:IWD196635 JFZ196628:JFZ196635 JPV196628:JPV196635 JZR196628:JZR196635 KJN196628:KJN196635 KTJ196628:KTJ196635 LDF196628:LDF196635 LNB196628:LNB196635 LWX196628:LWX196635 MGT196628:MGT196635 MQP196628:MQP196635 NAL196628:NAL196635 NKH196628:NKH196635 NUD196628:NUD196635 ODZ196628:ODZ196635 ONV196628:ONV196635 OXR196628:OXR196635 PHN196628:PHN196635 PRJ196628:PRJ196635 QBF196628:QBF196635 QLB196628:QLB196635 QUX196628:QUX196635 RET196628:RET196635 ROP196628:ROP196635 RYL196628:RYL196635 SIH196628:SIH196635 SSD196628:SSD196635 TBZ196628:TBZ196635 TLV196628:TLV196635 TVR196628:TVR196635 UFN196628:UFN196635 UPJ196628:UPJ196635 UZF196628:UZF196635 VJB196628:VJB196635 VSX196628:VSX196635 WCT196628:WCT196635 WMP196628:WMP196635 WWL196628:WWL196635 AD262164:AD262171 JZ262164:JZ262171 TV262164:TV262171 ADR262164:ADR262171 ANN262164:ANN262171 AXJ262164:AXJ262171 BHF262164:BHF262171 BRB262164:BRB262171 CAX262164:CAX262171 CKT262164:CKT262171 CUP262164:CUP262171 DEL262164:DEL262171 DOH262164:DOH262171 DYD262164:DYD262171 EHZ262164:EHZ262171 ERV262164:ERV262171 FBR262164:FBR262171 FLN262164:FLN262171 FVJ262164:FVJ262171 GFF262164:GFF262171 GPB262164:GPB262171 GYX262164:GYX262171 HIT262164:HIT262171 HSP262164:HSP262171 ICL262164:ICL262171 IMH262164:IMH262171 IWD262164:IWD262171 JFZ262164:JFZ262171 JPV262164:JPV262171 JZR262164:JZR262171 KJN262164:KJN262171 KTJ262164:KTJ262171 LDF262164:LDF262171 LNB262164:LNB262171 LWX262164:LWX262171 MGT262164:MGT262171 MQP262164:MQP262171 NAL262164:NAL262171 NKH262164:NKH262171 NUD262164:NUD262171 ODZ262164:ODZ262171 ONV262164:ONV262171 OXR262164:OXR262171 PHN262164:PHN262171 PRJ262164:PRJ262171 QBF262164:QBF262171 QLB262164:QLB262171 QUX262164:QUX262171 RET262164:RET262171 ROP262164:ROP262171 RYL262164:RYL262171 SIH262164:SIH262171 SSD262164:SSD262171 TBZ262164:TBZ262171 TLV262164:TLV262171 TVR262164:TVR262171 UFN262164:UFN262171 UPJ262164:UPJ262171 UZF262164:UZF262171 VJB262164:VJB262171 VSX262164:VSX262171 WCT262164:WCT262171 WMP262164:WMP262171 WWL262164:WWL262171 AD327700:AD327707 JZ327700:JZ327707 TV327700:TV327707 ADR327700:ADR327707 ANN327700:ANN327707 AXJ327700:AXJ327707 BHF327700:BHF327707 BRB327700:BRB327707 CAX327700:CAX327707 CKT327700:CKT327707 CUP327700:CUP327707 DEL327700:DEL327707 DOH327700:DOH327707 DYD327700:DYD327707 EHZ327700:EHZ327707 ERV327700:ERV327707 FBR327700:FBR327707 FLN327700:FLN327707 FVJ327700:FVJ327707 GFF327700:GFF327707 GPB327700:GPB327707 GYX327700:GYX327707 HIT327700:HIT327707 HSP327700:HSP327707 ICL327700:ICL327707 IMH327700:IMH327707 IWD327700:IWD327707 JFZ327700:JFZ327707 JPV327700:JPV327707 JZR327700:JZR327707 KJN327700:KJN327707 KTJ327700:KTJ327707 LDF327700:LDF327707 LNB327700:LNB327707 LWX327700:LWX327707 MGT327700:MGT327707 MQP327700:MQP327707 NAL327700:NAL327707 NKH327700:NKH327707 NUD327700:NUD327707 ODZ327700:ODZ327707 ONV327700:ONV327707 OXR327700:OXR327707 PHN327700:PHN327707 PRJ327700:PRJ327707 QBF327700:QBF327707 QLB327700:QLB327707 QUX327700:QUX327707 RET327700:RET327707 ROP327700:ROP327707 RYL327700:RYL327707 SIH327700:SIH327707 SSD327700:SSD327707 TBZ327700:TBZ327707 TLV327700:TLV327707 TVR327700:TVR327707 UFN327700:UFN327707 UPJ327700:UPJ327707 UZF327700:UZF327707 VJB327700:VJB327707 VSX327700:VSX327707 WCT327700:WCT327707 WMP327700:WMP327707 WWL327700:WWL327707 AD393236:AD393243 JZ393236:JZ393243 TV393236:TV393243 ADR393236:ADR393243 ANN393236:ANN393243 AXJ393236:AXJ393243 BHF393236:BHF393243 BRB393236:BRB393243 CAX393236:CAX393243 CKT393236:CKT393243 CUP393236:CUP393243 DEL393236:DEL393243 DOH393236:DOH393243 DYD393236:DYD393243 EHZ393236:EHZ393243 ERV393236:ERV393243 FBR393236:FBR393243 FLN393236:FLN393243 FVJ393236:FVJ393243 GFF393236:GFF393243 GPB393236:GPB393243 GYX393236:GYX393243 HIT393236:HIT393243 HSP393236:HSP393243 ICL393236:ICL393243 IMH393236:IMH393243 IWD393236:IWD393243 JFZ393236:JFZ393243 JPV393236:JPV393243 JZR393236:JZR393243 KJN393236:KJN393243 KTJ393236:KTJ393243 LDF393236:LDF393243 LNB393236:LNB393243 LWX393236:LWX393243 MGT393236:MGT393243 MQP393236:MQP393243 NAL393236:NAL393243 NKH393236:NKH393243 NUD393236:NUD393243 ODZ393236:ODZ393243 ONV393236:ONV393243 OXR393236:OXR393243 PHN393236:PHN393243 PRJ393236:PRJ393243 QBF393236:QBF393243 QLB393236:QLB393243 QUX393236:QUX393243 RET393236:RET393243 ROP393236:ROP393243 RYL393236:RYL393243 SIH393236:SIH393243 SSD393236:SSD393243 TBZ393236:TBZ393243 TLV393236:TLV393243 TVR393236:TVR393243 UFN393236:UFN393243 UPJ393236:UPJ393243 UZF393236:UZF393243 VJB393236:VJB393243 VSX393236:VSX393243 WCT393236:WCT393243 WMP393236:WMP393243 WWL393236:WWL393243 AD458772:AD458779 JZ458772:JZ458779 TV458772:TV458779 ADR458772:ADR458779 ANN458772:ANN458779 AXJ458772:AXJ458779 BHF458772:BHF458779 BRB458772:BRB458779 CAX458772:CAX458779 CKT458772:CKT458779 CUP458772:CUP458779 DEL458772:DEL458779 DOH458772:DOH458779 DYD458772:DYD458779 EHZ458772:EHZ458779 ERV458772:ERV458779 FBR458772:FBR458779 FLN458772:FLN458779 FVJ458772:FVJ458779 GFF458772:GFF458779 GPB458772:GPB458779 GYX458772:GYX458779 HIT458772:HIT458779 HSP458772:HSP458779 ICL458772:ICL458779 IMH458772:IMH458779 IWD458772:IWD458779 JFZ458772:JFZ458779 JPV458772:JPV458779 JZR458772:JZR458779 KJN458772:KJN458779 KTJ458772:KTJ458779 LDF458772:LDF458779 LNB458772:LNB458779 LWX458772:LWX458779 MGT458772:MGT458779 MQP458772:MQP458779 NAL458772:NAL458779 NKH458772:NKH458779 NUD458772:NUD458779 ODZ458772:ODZ458779 ONV458772:ONV458779 OXR458772:OXR458779 PHN458772:PHN458779 PRJ458772:PRJ458779 QBF458772:QBF458779 QLB458772:QLB458779 QUX458772:QUX458779 RET458772:RET458779 ROP458772:ROP458779 RYL458772:RYL458779 SIH458772:SIH458779 SSD458772:SSD458779 TBZ458772:TBZ458779 TLV458772:TLV458779 TVR458772:TVR458779 UFN458772:UFN458779 UPJ458772:UPJ458779 UZF458772:UZF458779 VJB458772:VJB458779 VSX458772:VSX458779 WCT458772:WCT458779 WMP458772:WMP458779 WWL458772:WWL458779 AD524308:AD524315 JZ524308:JZ524315 TV524308:TV524315 ADR524308:ADR524315 ANN524308:ANN524315 AXJ524308:AXJ524315 BHF524308:BHF524315 BRB524308:BRB524315 CAX524308:CAX524315 CKT524308:CKT524315 CUP524308:CUP524315 DEL524308:DEL524315 DOH524308:DOH524315 DYD524308:DYD524315 EHZ524308:EHZ524315 ERV524308:ERV524315 FBR524308:FBR524315 FLN524308:FLN524315 FVJ524308:FVJ524315 GFF524308:GFF524315 GPB524308:GPB524315 GYX524308:GYX524315 HIT524308:HIT524315 HSP524308:HSP524315 ICL524308:ICL524315 IMH524308:IMH524315 IWD524308:IWD524315 JFZ524308:JFZ524315 JPV524308:JPV524315 JZR524308:JZR524315 KJN524308:KJN524315 KTJ524308:KTJ524315 LDF524308:LDF524315 LNB524308:LNB524315 LWX524308:LWX524315 MGT524308:MGT524315 MQP524308:MQP524315 NAL524308:NAL524315 NKH524308:NKH524315 NUD524308:NUD524315 ODZ524308:ODZ524315 ONV524308:ONV524315 OXR524308:OXR524315 PHN524308:PHN524315 PRJ524308:PRJ524315 QBF524308:QBF524315 QLB524308:QLB524315 QUX524308:QUX524315 RET524308:RET524315 ROP524308:ROP524315 RYL524308:RYL524315 SIH524308:SIH524315 SSD524308:SSD524315 TBZ524308:TBZ524315 TLV524308:TLV524315 TVR524308:TVR524315 UFN524308:UFN524315 UPJ524308:UPJ524315 UZF524308:UZF524315 VJB524308:VJB524315 VSX524308:VSX524315 WCT524308:WCT524315 WMP524308:WMP524315 WWL524308:WWL524315 AD589844:AD589851 JZ589844:JZ589851 TV589844:TV589851 ADR589844:ADR589851 ANN589844:ANN589851 AXJ589844:AXJ589851 BHF589844:BHF589851 BRB589844:BRB589851 CAX589844:CAX589851 CKT589844:CKT589851 CUP589844:CUP589851 DEL589844:DEL589851 DOH589844:DOH589851 DYD589844:DYD589851 EHZ589844:EHZ589851 ERV589844:ERV589851 FBR589844:FBR589851 FLN589844:FLN589851 FVJ589844:FVJ589851 GFF589844:GFF589851 GPB589844:GPB589851 GYX589844:GYX589851 HIT589844:HIT589851 HSP589844:HSP589851 ICL589844:ICL589851 IMH589844:IMH589851 IWD589844:IWD589851 JFZ589844:JFZ589851 JPV589844:JPV589851 JZR589844:JZR589851 KJN589844:KJN589851 KTJ589844:KTJ589851 LDF589844:LDF589851 LNB589844:LNB589851 LWX589844:LWX589851 MGT589844:MGT589851 MQP589844:MQP589851 NAL589844:NAL589851 NKH589844:NKH589851 NUD589844:NUD589851 ODZ589844:ODZ589851 ONV589844:ONV589851 OXR589844:OXR589851 PHN589844:PHN589851 PRJ589844:PRJ589851 QBF589844:QBF589851 QLB589844:QLB589851 QUX589844:QUX589851 RET589844:RET589851 ROP589844:ROP589851 RYL589844:RYL589851 SIH589844:SIH589851 SSD589844:SSD589851 TBZ589844:TBZ589851 TLV589844:TLV589851 TVR589844:TVR589851 UFN589844:UFN589851 UPJ589844:UPJ589851 UZF589844:UZF589851 VJB589844:VJB589851 VSX589844:VSX589851 WCT589844:WCT589851 WMP589844:WMP589851 WWL589844:WWL589851 AD655380:AD655387 JZ655380:JZ655387 TV655380:TV655387 ADR655380:ADR655387 ANN655380:ANN655387 AXJ655380:AXJ655387 BHF655380:BHF655387 BRB655380:BRB655387 CAX655380:CAX655387 CKT655380:CKT655387 CUP655380:CUP655387 DEL655380:DEL655387 DOH655380:DOH655387 DYD655380:DYD655387 EHZ655380:EHZ655387 ERV655380:ERV655387 FBR655380:FBR655387 FLN655380:FLN655387 FVJ655380:FVJ655387 GFF655380:GFF655387 GPB655380:GPB655387 GYX655380:GYX655387 HIT655380:HIT655387 HSP655380:HSP655387 ICL655380:ICL655387 IMH655380:IMH655387 IWD655380:IWD655387 JFZ655380:JFZ655387 JPV655380:JPV655387 JZR655380:JZR655387 KJN655380:KJN655387 KTJ655380:KTJ655387 LDF655380:LDF655387 LNB655380:LNB655387 LWX655380:LWX655387 MGT655380:MGT655387 MQP655380:MQP655387 NAL655380:NAL655387 NKH655380:NKH655387 NUD655380:NUD655387 ODZ655380:ODZ655387 ONV655380:ONV655387 OXR655380:OXR655387 PHN655380:PHN655387 PRJ655380:PRJ655387 QBF655380:QBF655387 QLB655380:QLB655387 QUX655380:QUX655387 RET655380:RET655387 ROP655380:ROP655387 RYL655380:RYL655387 SIH655380:SIH655387 SSD655380:SSD655387 TBZ655380:TBZ655387 TLV655380:TLV655387 TVR655380:TVR655387 UFN655380:UFN655387 UPJ655380:UPJ655387 UZF655380:UZF655387 VJB655380:VJB655387 VSX655380:VSX655387 WCT655380:WCT655387 WMP655380:WMP655387 WWL655380:WWL655387 AD720916:AD720923 JZ720916:JZ720923 TV720916:TV720923 ADR720916:ADR720923 ANN720916:ANN720923 AXJ720916:AXJ720923 BHF720916:BHF720923 BRB720916:BRB720923 CAX720916:CAX720923 CKT720916:CKT720923 CUP720916:CUP720923 DEL720916:DEL720923 DOH720916:DOH720923 DYD720916:DYD720923 EHZ720916:EHZ720923 ERV720916:ERV720923 FBR720916:FBR720923 FLN720916:FLN720923 FVJ720916:FVJ720923 GFF720916:GFF720923 GPB720916:GPB720923 GYX720916:GYX720923 HIT720916:HIT720923 HSP720916:HSP720923 ICL720916:ICL720923 IMH720916:IMH720923 IWD720916:IWD720923 JFZ720916:JFZ720923 JPV720916:JPV720923 JZR720916:JZR720923 KJN720916:KJN720923 KTJ720916:KTJ720923 LDF720916:LDF720923 LNB720916:LNB720923 LWX720916:LWX720923 MGT720916:MGT720923 MQP720916:MQP720923 NAL720916:NAL720923 NKH720916:NKH720923 NUD720916:NUD720923 ODZ720916:ODZ720923 ONV720916:ONV720923 OXR720916:OXR720923 PHN720916:PHN720923 PRJ720916:PRJ720923 QBF720916:QBF720923 QLB720916:QLB720923 QUX720916:QUX720923 RET720916:RET720923 ROP720916:ROP720923 RYL720916:RYL720923 SIH720916:SIH720923 SSD720916:SSD720923 TBZ720916:TBZ720923 TLV720916:TLV720923 TVR720916:TVR720923 UFN720916:UFN720923 UPJ720916:UPJ720923 UZF720916:UZF720923 VJB720916:VJB720923 VSX720916:VSX720923 WCT720916:WCT720923 WMP720916:WMP720923 WWL720916:WWL720923 AD786452:AD786459 JZ786452:JZ786459 TV786452:TV786459 ADR786452:ADR786459 ANN786452:ANN786459 AXJ786452:AXJ786459 BHF786452:BHF786459 BRB786452:BRB786459 CAX786452:CAX786459 CKT786452:CKT786459 CUP786452:CUP786459 DEL786452:DEL786459 DOH786452:DOH786459 DYD786452:DYD786459 EHZ786452:EHZ786459 ERV786452:ERV786459 FBR786452:FBR786459 FLN786452:FLN786459 FVJ786452:FVJ786459 GFF786452:GFF786459 GPB786452:GPB786459 GYX786452:GYX786459 HIT786452:HIT786459 HSP786452:HSP786459 ICL786452:ICL786459 IMH786452:IMH786459 IWD786452:IWD786459 JFZ786452:JFZ786459 JPV786452:JPV786459 JZR786452:JZR786459 KJN786452:KJN786459 KTJ786452:KTJ786459 LDF786452:LDF786459 LNB786452:LNB786459 LWX786452:LWX786459 MGT786452:MGT786459 MQP786452:MQP786459 NAL786452:NAL786459 NKH786452:NKH786459 NUD786452:NUD786459 ODZ786452:ODZ786459 ONV786452:ONV786459 OXR786452:OXR786459 PHN786452:PHN786459 PRJ786452:PRJ786459 QBF786452:QBF786459 QLB786452:QLB786459 QUX786452:QUX786459 RET786452:RET786459 ROP786452:ROP786459 RYL786452:RYL786459 SIH786452:SIH786459 SSD786452:SSD786459 TBZ786452:TBZ786459 TLV786452:TLV786459 TVR786452:TVR786459 UFN786452:UFN786459 UPJ786452:UPJ786459 UZF786452:UZF786459 VJB786452:VJB786459 VSX786452:VSX786459 WCT786452:WCT786459 WMP786452:WMP786459 WWL786452:WWL786459 AD851988:AD851995 JZ851988:JZ851995 TV851988:TV851995 ADR851988:ADR851995 ANN851988:ANN851995 AXJ851988:AXJ851995 BHF851988:BHF851995 BRB851988:BRB851995 CAX851988:CAX851995 CKT851988:CKT851995 CUP851988:CUP851995 DEL851988:DEL851995 DOH851988:DOH851995 DYD851988:DYD851995 EHZ851988:EHZ851995 ERV851988:ERV851995 FBR851988:FBR851995 FLN851988:FLN851995 FVJ851988:FVJ851995 GFF851988:GFF851995 GPB851988:GPB851995 GYX851988:GYX851995 HIT851988:HIT851995 HSP851988:HSP851995 ICL851988:ICL851995 IMH851988:IMH851995 IWD851988:IWD851995 JFZ851988:JFZ851995 JPV851988:JPV851995 JZR851988:JZR851995 KJN851988:KJN851995 KTJ851988:KTJ851995 LDF851988:LDF851995 LNB851988:LNB851995 LWX851988:LWX851995 MGT851988:MGT851995 MQP851988:MQP851995 NAL851988:NAL851995 NKH851988:NKH851995 NUD851988:NUD851995 ODZ851988:ODZ851995 ONV851988:ONV851995 OXR851988:OXR851995 PHN851988:PHN851995 PRJ851988:PRJ851995 QBF851988:QBF851995 QLB851988:QLB851995 QUX851988:QUX851995 RET851988:RET851995 ROP851988:ROP851995 RYL851988:RYL851995 SIH851988:SIH851995 SSD851988:SSD851995 TBZ851988:TBZ851995 TLV851988:TLV851995 TVR851988:TVR851995 UFN851988:UFN851995 UPJ851988:UPJ851995 UZF851988:UZF851995 VJB851988:VJB851995 VSX851988:VSX851995 WCT851988:WCT851995 WMP851988:WMP851995 WWL851988:WWL851995 AD917524:AD917531 JZ917524:JZ917531 TV917524:TV917531 ADR917524:ADR917531 ANN917524:ANN917531 AXJ917524:AXJ917531 BHF917524:BHF917531 BRB917524:BRB917531 CAX917524:CAX917531 CKT917524:CKT917531 CUP917524:CUP917531 DEL917524:DEL917531 DOH917524:DOH917531 DYD917524:DYD917531 EHZ917524:EHZ917531 ERV917524:ERV917531 FBR917524:FBR917531 FLN917524:FLN917531 FVJ917524:FVJ917531 GFF917524:GFF917531 GPB917524:GPB917531 GYX917524:GYX917531 HIT917524:HIT917531 HSP917524:HSP917531 ICL917524:ICL917531 IMH917524:IMH917531 IWD917524:IWD917531 JFZ917524:JFZ917531 JPV917524:JPV917531 JZR917524:JZR917531 KJN917524:KJN917531 KTJ917524:KTJ917531 LDF917524:LDF917531 LNB917524:LNB917531 LWX917524:LWX917531 MGT917524:MGT917531 MQP917524:MQP917531 NAL917524:NAL917531 NKH917524:NKH917531 NUD917524:NUD917531 ODZ917524:ODZ917531 ONV917524:ONV917531 OXR917524:OXR917531 PHN917524:PHN917531 PRJ917524:PRJ917531 QBF917524:QBF917531 QLB917524:QLB917531 QUX917524:QUX917531 RET917524:RET917531 ROP917524:ROP917531 RYL917524:RYL917531 SIH917524:SIH917531 SSD917524:SSD917531 TBZ917524:TBZ917531 TLV917524:TLV917531 TVR917524:TVR917531 UFN917524:UFN917531 UPJ917524:UPJ917531 UZF917524:UZF917531 VJB917524:VJB917531 VSX917524:VSX917531 WCT917524:WCT917531 WMP917524:WMP917531 WWL917524:WWL917531 AD983060:AD983067 JZ983060:JZ983067 TV983060:TV983067 ADR983060:ADR983067 ANN983060:ANN983067 AXJ983060:AXJ983067 BHF983060:BHF983067 BRB983060:BRB983067 CAX983060:CAX983067 CKT983060:CKT983067 CUP983060:CUP983067 DEL983060:DEL983067 DOH983060:DOH983067 DYD983060:DYD983067 EHZ983060:EHZ983067 ERV983060:ERV983067 FBR983060:FBR983067 FLN983060:FLN983067 FVJ983060:FVJ983067 GFF983060:GFF983067 GPB983060:GPB983067 GYX983060:GYX983067 HIT983060:HIT983067 HSP983060:HSP983067 ICL983060:ICL983067 IMH983060:IMH983067 IWD983060:IWD983067 JFZ983060:JFZ983067 JPV983060:JPV983067 JZR983060:JZR983067 KJN983060:KJN983067 KTJ983060:KTJ983067 LDF983060:LDF983067 LNB983060:LNB983067 LWX983060:LWX983067 MGT983060:MGT983067 MQP983060:MQP983067 NAL983060:NAL983067 NKH983060:NKH983067 NUD983060:NUD983067 ODZ983060:ODZ983067 ONV983060:ONV983067 OXR983060:OXR983067 PHN983060:PHN983067 PRJ983060:PRJ983067 QBF983060:QBF983067 QLB983060:QLB983067 QUX983060:QUX983067 RET983060:RET983067 ROP983060:ROP983067 RYL983060:RYL983067 SIH983060:SIH983067 SSD983060:SSD983067 TBZ983060:TBZ983067 TLV983060:TLV983067 TVR983060:TVR983067 UFN983060:UFN983067 UPJ983060:UPJ983067 UZF983060:UZF983067 VJB983060:VJB983067 VSX983060:VSX983067 WCT983060:WCT983067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8:WWL31 WMP28:WMP31 JZ28:JZ31 TV28:TV31 ADR28:ADR31 ANN28:ANN31 AXJ28:AXJ31 BHF28:BHF31 BRB28:BRB31 CAX28:CAX31 CKT28:CKT31 CUP28:CUP31 DEL28:DEL31 DOH28:DOH31 DYD28:DYD31 EHZ28:EHZ31 ERV28:ERV31 FBR28:FBR31 FLN28:FLN31 FVJ28:FVJ31 GFF28:GFF31 GPB28:GPB31 GYX28:GYX31 HIT28:HIT31 HSP28:HSP31 ICL28:ICL31 IMH28:IMH31 IWD28:IWD31 JFZ28:JFZ31 JPV28:JPV31 JZR28:JZR31 KJN28:KJN31 KTJ28:KTJ31 LDF28:LDF31 LNB28:LNB31 LWX28:LWX31 MGT28:MGT31 MQP28:MQP31 NAL28:NAL31 NKH28:NKH31 NUD28:NUD31 ODZ28:ODZ31 ONV28:ONV31 OXR28:OXR31 PHN28:PHN31 PRJ28:PRJ31 QBF28:QBF31 QLB28:QLB31 QUX28:QUX31 RET28:RET31 ROP28:ROP31 RYL28:RYL31 SIH28:SIH31 SSD28:SSD31 TBZ28:TBZ31 TLV28:TLV31 TVR28:TVR31 UFN28:UFN31 UPJ28:UPJ31 UZF28:UZF31 VJB28:VJB31 VSX28:VSX31 WCT28:WCT31">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O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O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O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O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O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O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O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O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O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O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O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O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O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O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2 V65560 V131096 V196632 V262168 V327704 V393240 V458776 V524312 V589848 V655384 V720920 V786456 V851992 V917528 V983064 O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9">
      <formula1>kind_of_cons</formula1>
    </dataValidation>
    <dataValidation type="decimal" allowBlank="1" showErrorMessage="1" errorTitle="Ошибка" error="Допускается ввод только действительных чисел!" sqref="O24 V24 O30 V3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49</v>
      </c>
    </row>
    <row r="2" spans="1:20" ht="22.5">
      <c r="F2" s="1222" t="s">
        <v>490</v>
      </c>
      <c r="G2" s="1223"/>
      <c r="H2" s="1224"/>
      <c r="I2" s="639"/>
    </row>
    <row r="3" spans="1:20" ht="3" customHeight="1"/>
    <row r="4" spans="1:20" s="569" customFormat="1" ht="11.25">
      <c r="A4" s="589"/>
      <c r="B4" s="589"/>
      <c r="C4" s="589"/>
      <c r="D4" s="589"/>
      <c r="F4" s="1183" t="s">
        <v>453</v>
      </c>
      <c r="G4" s="1183"/>
      <c r="H4" s="1183"/>
      <c r="I4" s="1225"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5"/>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19.12.2019</v>
      </c>
      <c r="I7" s="580" t="s">
        <v>492</v>
      </c>
      <c r="J7" s="614"/>
      <c r="K7" s="589"/>
      <c r="L7" s="589"/>
      <c r="M7" s="589"/>
      <c r="N7" s="589"/>
      <c r="O7" s="589"/>
      <c r="P7" s="589"/>
      <c r="Q7" s="589"/>
      <c r="R7" s="589"/>
      <c r="S7" s="589"/>
      <c r="T7" s="589"/>
    </row>
    <row r="8" spans="1:20" s="569" customFormat="1" ht="45">
      <c r="A8" s="1226">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26"/>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26"/>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c r="O11" s="589"/>
      <c r="P11" s="589"/>
      <c r="Q11" s="589"/>
      <c r="R11" s="589"/>
      <c r="S11" s="589"/>
      <c r="T11" s="589"/>
    </row>
    <row r="12" spans="1:20" s="569" customFormat="1" ht="22.5">
      <c r="A12" s="1226"/>
      <c r="B12" s="1226"/>
      <c r="C12" s="1226">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6"/>
      <c r="B13" s="1226"/>
      <c r="C13" s="1226"/>
      <c r="D13" s="622">
        <v>1</v>
      </c>
      <c r="F13" s="615" t="str">
        <f>"4."&amp;mergeValue(A13) &amp;"."&amp;mergeValue(B13)&amp;"."&amp;mergeValue(C13)&amp;"."&amp;mergeValue(D13)</f>
        <v>4.1.1.1.1</v>
      </c>
      <c r="G13" s="632" t="s">
        <v>497</v>
      </c>
      <c r="H13" s="603"/>
      <c r="I13" s="1227" t="s">
        <v>590</v>
      </c>
      <c r="J13" s="614"/>
      <c r="K13" s="589"/>
      <c r="L13" s="589"/>
      <c r="M13" s="589"/>
      <c r="N13" s="589"/>
      <c r="O13" s="589"/>
      <c r="P13" s="589"/>
      <c r="Q13" s="589"/>
      <c r="R13" s="589"/>
      <c r="S13" s="589"/>
      <c r="T13" s="589"/>
    </row>
    <row r="14" spans="1:20" s="569" customFormat="1" ht="18.75">
      <c r="A14" s="1226"/>
      <c r="B14" s="1226"/>
      <c r="C14" s="1226"/>
      <c r="D14" s="622"/>
      <c r="F14" s="618"/>
      <c r="G14" s="549" t="s">
        <v>4</v>
      </c>
      <c r="H14" s="623"/>
      <c r="I14" s="1227"/>
      <c r="J14" s="614"/>
      <c r="K14" s="589"/>
      <c r="L14" s="589"/>
      <c r="M14" s="589"/>
      <c r="N14" s="589"/>
      <c r="O14" s="589"/>
      <c r="P14" s="589"/>
      <c r="Q14" s="589"/>
      <c r="R14" s="589"/>
      <c r="S14" s="589"/>
      <c r="T14" s="589"/>
    </row>
    <row r="15" spans="1:20" s="569" customFormat="1" ht="18.75">
      <c r="A15" s="1226"/>
      <c r="B15" s="1226"/>
      <c r="C15" s="622"/>
      <c r="D15" s="622"/>
      <c r="F15" s="633"/>
      <c r="G15" s="576" t="s">
        <v>402</v>
      </c>
      <c r="H15" s="634"/>
      <c r="I15" s="635"/>
      <c r="J15" s="614"/>
      <c r="K15" s="589"/>
      <c r="L15" s="589"/>
      <c r="M15" s="589"/>
      <c r="N15" s="589"/>
      <c r="O15" s="589"/>
      <c r="P15" s="589"/>
      <c r="Q15" s="589"/>
      <c r="R15" s="589"/>
      <c r="S15" s="589"/>
      <c r="T15" s="589"/>
    </row>
    <row r="16" spans="1:20" s="569" customFormat="1" ht="18.75">
      <c r="A16" s="1226"/>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21" t="s">
        <v>592</v>
      </c>
      <c r="H19" s="1221"/>
      <c r="I19" s="593"/>
      <c r="J19" s="613"/>
      <c r="K19" s="613"/>
      <c r="L19" s="613"/>
      <c r="M19" s="613"/>
      <c r="N19" s="613"/>
      <c r="O19" s="613"/>
      <c r="P19" s="613"/>
      <c r="Q19" s="613"/>
      <c r="R19" s="613"/>
      <c r="S19" s="613"/>
      <c r="T19" s="613"/>
    </row>
  </sheetData>
  <sheetProtection algorithmName="SHA-512" hashValue="1Vu7/AF8kqGp2K1nRFH9pUVOH2ZJxVSrNUSGaNJNAS0B7DsZDJR2U+3j9QqaLJdZdy2ZtCAxJEjO7XHcJ/Byrw==" saltValue="FjxgnDBcazZZita8mkAvT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34" width="10.5703125" style="584"/>
    <col min="35" max="256" width="10.5703125" style="522"/>
    <col min="257" max="264" width="0" style="522" hidden="1" customWidth="1"/>
    <col min="265" max="265" width="3.7109375" style="522" customWidth="1"/>
    <col min="266" max="266" width="3.85546875" style="522" customWidth="1"/>
    <col min="267" max="267" width="3.7109375" style="522" customWidth="1"/>
    <col min="268" max="268" width="12.7109375" style="522" customWidth="1"/>
    <col min="269" max="269" width="52.7109375" style="522" customWidth="1"/>
    <col min="270" max="273" width="0" style="522" hidden="1" customWidth="1"/>
    <col min="274" max="274" width="12.28515625" style="522" customWidth="1"/>
    <col min="275" max="275" width="6.42578125" style="522" customWidth="1"/>
    <col min="276" max="276" width="12.28515625" style="522" customWidth="1"/>
    <col min="277" max="277" width="0" style="522" hidden="1" customWidth="1"/>
    <col min="278" max="278" width="3.7109375" style="522" customWidth="1"/>
    <col min="279" max="279" width="11.140625" style="522" bestFit="1" customWidth="1"/>
    <col min="280" max="281" width="10.5703125" style="522"/>
    <col min="282" max="282" width="11.140625" style="522" customWidth="1"/>
    <col min="283" max="512" width="10.5703125" style="522"/>
    <col min="513" max="520" width="0" style="522" hidden="1" customWidth="1"/>
    <col min="521" max="521" width="3.7109375" style="522" customWidth="1"/>
    <col min="522" max="522" width="3.85546875" style="522" customWidth="1"/>
    <col min="523" max="523" width="3.7109375" style="522" customWidth="1"/>
    <col min="524" max="524" width="12.7109375" style="522" customWidth="1"/>
    <col min="525" max="525" width="52.7109375" style="522" customWidth="1"/>
    <col min="526" max="529" width="0" style="522" hidden="1" customWidth="1"/>
    <col min="530" max="530" width="12.28515625" style="522" customWidth="1"/>
    <col min="531" max="531" width="6.42578125" style="522" customWidth="1"/>
    <col min="532" max="532" width="12.28515625" style="522" customWidth="1"/>
    <col min="533" max="533" width="0" style="522" hidden="1" customWidth="1"/>
    <col min="534" max="534" width="3.7109375" style="522" customWidth="1"/>
    <col min="535" max="535" width="11.140625" style="522" bestFit="1" customWidth="1"/>
    <col min="536" max="537" width="10.5703125" style="522"/>
    <col min="538" max="538" width="11.140625" style="522" customWidth="1"/>
    <col min="539" max="768" width="10.5703125" style="522"/>
    <col min="769" max="776" width="0" style="522" hidden="1" customWidth="1"/>
    <col min="777" max="777" width="3.7109375" style="522" customWidth="1"/>
    <col min="778" max="778" width="3.85546875" style="522" customWidth="1"/>
    <col min="779" max="779" width="3.7109375" style="522" customWidth="1"/>
    <col min="780" max="780" width="12.7109375" style="522" customWidth="1"/>
    <col min="781" max="781" width="52.7109375" style="522" customWidth="1"/>
    <col min="782" max="785" width="0" style="522" hidden="1" customWidth="1"/>
    <col min="786" max="786" width="12.28515625" style="522" customWidth="1"/>
    <col min="787" max="787" width="6.42578125" style="522" customWidth="1"/>
    <col min="788" max="788" width="12.28515625" style="522" customWidth="1"/>
    <col min="789" max="789" width="0" style="522" hidden="1" customWidth="1"/>
    <col min="790" max="790" width="3.7109375" style="522" customWidth="1"/>
    <col min="791" max="791" width="11.140625" style="522" bestFit="1" customWidth="1"/>
    <col min="792" max="793" width="10.5703125" style="522"/>
    <col min="794" max="794" width="11.140625" style="522" customWidth="1"/>
    <col min="795" max="1024" width="10.5703125" style="522"/>
    <col min="1025" max="1032" width="0" style="522" hidden="1" customWidth="1"/>
    <col min="1033" max="1033" width="3.7109375" style="522" customWidth="1"/>
    <col min="1034" max="1034" width="3.85546875" style="522" customWidth="1"/>
    <col min="1035" max="1035" width="3.7109375" style="522" customWidth="1"/>
    <col min="1036" max="1036" width="12.7109375" style="522" customWidth="1"/>
    <col min="1037" max="1037" width="52.7109375" style="522" customWidth="1"/>
    <col min="1038" max="1041" width="0" style="522" hidden="1" customWidth="1"/>
    <col min="1042" max="1042" width="12.28515625" style="522" customWidth="1"/>
    <col min="1043" max="1043" width="6.42578125" style="522" customWidth="1"/>
    <col min="1044" max="1044" width="12.28515625" style="522" customWidth="1"/>
    <col min="1045" max="1045" width="0" style="522" hidden="1" customWidth="1"/>
    <col min="1046" max="1046" width="3.7109375" style="522" customWidth="1"/>
    <col min="1047" max="1047" width="11.140625" style="522" bestFit="1" customWidth="1"/>
    <col min="1048" max="1049" width="10.5703125" style="522"/>
    <col min="1050" max="1050" width="11.140625" style="522" customWidth="1"/>
    <col min="1051" max="1280" width="10.5703125" style="522"/>
    <col min="1281" max="1288" width="0" style="522" hidden="1" customWidth="1"/>
    <col min="1289" max="1289" width="3.7109375" style="522" customWidth="1"/>
    <col min="1290" max="1290" width="3.85546875" style="522" customWidth="1"/>
    <col min="1291" max="1291" width="3.7109375" style="522" customWidth="1"/>
    <col min="1292" max="1292" width="12.7109375" style="522" customWidth="1"/>
    <col min="1293" max="1293" width="52.7109375" style="522" customWidth="1"/>
    <col min="1294" max="1297" width="0" style="522" hidden="1" customWidth="1"/>
    <col min="1298" max="1298" width="12.28515625" style="522" customWidth="1"/>
    <col min="1299" max="1299" width="6.42578125" style="522" customWidth="1"/>
    <col min="1300" max="1300" width="12.28515625" style="522" customWidth="1"/>
    <col min="1301" max="1301" width="0" style="522" hidden="1" customWidth="1"/>
    <col min="1302" max="1302" width="3.7109375" style="522" customWidth="1"/>
    <col min="1303" max="1303" width="11.140625" style="522" bestFit="1" customWidth="1"/>
    <col min="1304" max="1305" width="10.5703125" style="522"/>
    <col min="1306" max="1306" width="11.140625" style="522" customWidth="1"/>
    <col min="1307" max="1536" width="10.5703125" style="522"/>
    <col min="1537" max="1544" width="0" style="522" hidden="1" customWidth="1"/>
    <col min="1545" max="1545" width="3.7109375" style="522" customWidth="1"/>
    <col min="1546" max="1546" width="3.85546875" style="522" customWidth="1"/>
    <col min="1547" max="1547" width="3.7109375" style="522" customWidth="1"/>
    <col min="1548" max="1548" width="12.7109375" style="522" customWidth="1"/>
    <col min="1549" max="1549" width="52.7109375" style="522" customWidth="1"/>
    <col min="1550" max="1553" width="0" style="522" hidden="1" customWidth="1"/>
    <col min="1554" max="1554" width="12.28515625" style="522" customWidth="1"/>
    <col min="1555" max="1555" width="6.42578125" style="522" customWidth="1"/>
    <col min="1556" max="1556" width="12.28515625" style="522" customWidth="1"/>
    <col min="1557" max="1557" width="0" style="522" hidden="1" customWidth="1"/>
    <col min="1558" max="1558" width="3.7109375" style="522" customWidth="1"/>
    <col min="1559" max="1559" width="11.140625" style="522" bestFit="1" customWidth="1"/>
    <col min="1560" max="1561" width="10.5703125" style="522"/>
    <col min="1562" max="1562" width="11.140625" style="522" customWidth="1"/>
    <col min="1563" max="1792" width="10.5703125" style="522"/>
    <col min="1793" max="1800" width="0" style="522" hidden="1" customWidth="1"/>
    <col min="1801" max="1801" width="3.7109375" style="522" customWidth="1"/>
    <col min="1802" max="1802" width="3.85546875" style="522" customWidth="1"/>
    <col min="1803" max="1803" width="3.7109375" style="522" customWidth="1"/>
    <col min="1804" max="1804" width="12.7109375" style="522" customWidth="1"/>
    <col min="1805" max="1805" width="52.7109375" style="522" customWidth="1"/>
    <col min="1806" max="1809" width="0" style="522" hidden="1" customWidth="1"/>
    <col min="1810" max="1810" width="12.28515625" style="522" customWidth="1"/>
    <col min="1811" max="1811" width="6.42578125" style="522" customWidth="1"/>
    <col min="1812" max="1812" width="12.28515625" style="522" customWidth="1"/>
    <col min="1813" max="1813" width="0" style="522" hidden="1" customWidth="1"/>
    <col min="1814" max="1814" width="3.7109375" style="522" customWidth="1"/>
    <col min="1815" max="1815" width="11.140625" style="522" bestFit="1" customWidth="1"/>
    <col min="1816" max="1817" width="10.5703125" style="522"/>
    <col min="1818" max="1818" width="11.140625" style="522" customWidth="1"/>
    <col min="1819" max="2048" width="10.5703125" style="522"/>
    <col min="2049" max="2056" width="0" style="522" hidden="1" customWidth="1"/>
    <col min="2057" max="2057" width="3.7109375" style="522" customWidth="1"/>
    <col min="2058" max="2058" width="3.85546875" style="522" customWidth="1"/>
    <col min="2059" max="2059" width="3.7109375" style="522" customWidth="1"/>
    <col min="2060" max="2060" width="12.7109375" style="522" customWidth="1"/>
    <col min="2061" max="2061" width="52.7109375" style="522" customWidth="1"/>
    <col min="2062" max="2065" width="0" style="522" hidden="1" customWidth="1"/>
    <col min="2066" max="2066" width="12.28515625" style="522" customWidth="1"/>
    <col min="2067" max="2067" width="6.42578125" style="522" customWidth="1"/>
    <col min="2068" max="2068" width="12.28515625" style="522" customWidth="1"/>
    <col min="2069" max="2069" width="0" style="522" hidden="1" customWidth="1"/>
    <col min="2070" max="2070" width="3.7109375" style="522" customWidth="1"/>
    <col min="2071" max="2071" width="11.140625" style="522" bestFit="1" customWidth="1"/>
    <col min="2072" max="2073" width="10.5703125" style="522"/>
    <col min="2074" max="2074" width="11.140625" style="522" customWidth="1"/>
    <col min="2075" max="2304" width="10.5703125" style="522"/>
    <col min="2305" max="2312" width="0" style="522" hidden="1" customWidth="1"/>
    <col min="2313" max="2313" width="3.7109375" style="522" customWidth="1"/>
    <col min="2314" max="2314" width="3.85546875" style="522" customWidth="1"/>
    <col min="2315" max="2315" width="3.7109375" style="522" customWidth="1"/>
    <col min="2316" max="2316" width="12.7109375" style="522" customWidth="1"/>
    <col min="2317" max="2317" width="52.7109375" style="522" customWidth="1"/>
    <col min="2318" max="2321" width="0" style="522" hidden="1" customWidth="1"/>
    <col min="2322" max="2322" width="12.28515625" style="522" customWidth="1"/>
    <col min="2323" max="2323" width="6.42578125" style="522" customWidth="1"/>
    <col min="2324" max="2324" width="12.28515625" style="522" customWidth="1"/>
    <col min="2325" max="2325" width="0" style="522" hidden="1" customWidth="1"/>
    <col min="2326" max="2326" width="3.7109375" style="522" customWidth="1"/>
    <col min="2327" max="2327" width="11.140625" style="522" bestFit="1" customWidth="1"/>
    <col min="2328" max="2329" width="10.5703125" style="522"/>
    <col min="2330" max="2330" width="11.140625" style="522" customWidth="1"/>
    <col min="2331" max="2560" width="10.5703125" style="522"/>
    <col min="2561" max="2568" width="0" style="522" hidden="1" customWidth="1"/>
    <col min="2569" max="2569" width="3.7109375" style="522" customWidth="1"/>
    <col min="2570" max="2570" width="3.85546875" style="522" customWidth="1"/>
    <col min="2571" max="2571" width="3.7109375" style="522" customWidth="1"/>
    <col min="2572" max="2572" width="12.7109375" style="522" customWidth="1"/>
    <col min="2573" max="2573" width="52.7109375" style="522" customWidth="1"/>
    <col min="2574" max="2577" width="0" style="522" hidden="1" customWidth="1"/>
    <col min="2578" max="2578" width="12.28515625" style="522" customWidth="1"/>
    <col min="2579" max="2579" width="6.42578125" style="522" customWidth="1"/>
    <col min="2580" max="2580" width="12.28515625" style="522" customWidth="1"/>
    <col min="2581" max="2581" width="0" style="522" hidden="1" customWidth="1"/>
    <col min="2582" max="2582" width="3.7109375" style="522" customWidth="1"/>
    <col min="2583" max="2583" width="11.140625" style="522" bestFit="1" customWidth="1"/>
    <col min="2584" max="2585" width="10.5703125" style="522"/>
    <col min="2586" max="2586" width="11.140625" style="522" customWidth="1"/>
    <col min="2587" max="2816" width="10.5703125" style="522"/>
    <col min="2817" max="2824" width="0" style="522" hidden="1" customWidth="1"/>
    <col min="2825" max="2825" width="3.7109375" style="522" customWidth="1"/>
    <col min="2826" max="2826" width="3.85546875" style="522" customWidth="1"/>
    <col min="2827" max="2827" width="3.7109375" style="522" customWidth="1"/>
    <col min="2828" max="2828" width="12.7109375" style="522" customWidth="1"/>
    <col min="2829" max="2829" width="52.7109375" style="522" customWidth="1"/>
    <col min="2830" max="2833" width="0" style="522" hidden="1" customWidth="1"/>
    <col min="2834" max="2834" width="12.28515625" style="522" customWidth="1"/>
    <col min="2835" max="2835" width="6.42578125" style="522" customWidth="1"/>
    <col min="2836" max="2836" width="12.28515625" style="522" customWidth="1"/>
    <col min="2837" max="2837" width="0" style="522" hidden="1" customWidth="1"/>
    <col min="2838" max="2838" width="3.7109375" style="522" customWidth="1"/>
    <col min="2839" max="2839" width="11.140625" style="522" bestFit="1" customWidth="1"/>
    <col min="2840" max="2841" width="10.5703125" style="522"/>
    <col min="2842" max="2842" width="11.140625" style="522" customWidth="1"/>
    <col min="2843" max="3072" width="10.5703125" style="522"/>
    <col min="3073" max="3080" width="0" style="522" hidden="1" customWidth="1"/>
    <col min="3081" max="3081" width="3.7109375" style="522" customWidth="1"/>
    <col min="3082" max="3082" width="3.85546875" style="522" customWidth="1"/>
    <col min="3083" max="3083" width="3.7109375" style="522" customWidth="1"/>
    <col min="3084" max="3084" width="12.7109375" style="522" customWidth="1"/>
    <col min="3085" max="3085" width="52.7109375" style="522" customWidth="1"/>
    <col min="3086" max="3089" width="0" style="522" hidden="1" customWidth="1"/>
    <col min="3090" max="3090" width="12.28515625" style="522" customWidth="1"/>
    <col min="3091" max="3091" width="6.42578125" style="522" customWidth="1"/>
    <col min="3092" max="3092" width="12.28515625" style="522" customWidth="1"/>
    <col min="3093" max="3093" width="0" style="522" hidden="1" customWidth="1"/>
    <col min="3094" max="3094" width="3.7109375" style="522" customWidth="1"/>
    <col min="3095" max="3095" width="11.140625" style="522" bestFit="1" customWidth="1"/>
    <col min="3096" max="3097" width="10.5703125" style="522"/>
    <col min="3098" max="3098" width="11.140625" style="522" customWidth="1"/>
    <col min="3099" max="3328" width="10.5703125" style="522"/>
    <col min="3329" max="3336" width="0" style="522" hidden="1" customWidth="1"/>
    <col min="3337" max="3337" width="3.7109375" style="522" customWidth="1"/>
    <col min="3338" max="3338" width="3.85546875" style="522" customWidth="1"/>
    <col min="3339" max="3339" width="3.7109375" style="522" customWidth="1"/>
    <col min="3340" max="3340" width="12.7109375" style="522" customWidth="1"/>
    <col min="3341" max="3341" width="52.7109375" style="522" customWidth="1"/>
    <col min="3342" max="3345" width="0" style="522" hidden="1" customWidth="1"/>
    <col min="3346" max="3346" width="12.28515625" style="522" customWidth="1"/>
    <col min="3347" max="3347" width="6.42578125" style="522" customWidth="1"/>
    <col min="3348" max="3348" width="12.28515625" style="522" customWidth="1"/>
    <col min="3349" max="3349" width="0" style="522" hidden="1" customWidth="1"/>
    <col min="3350" max="3350" width="3.7109375" style="522" customWidth="1"/>
    <col min="3351" max="3351" width="11.140625" style="522" bestFit="1" customWidth="1"/>
    <col min="3352" max="3353" width="10.5703125" style="522"/>
    <col min="3354" max="3354" width="11.140625" style="522" customWidth="1"/>
    <col min="3355" max="3584" width="10.5703125" style="522"/>
    <col min="3585" max="3592" width="0" style="522" hidden="1" customWidth="1"/>
    <col min="3593" max="3593" width="3.7109375" style="522" customWidth="1"/>
    <col min="3594" max="3594" width="3.85546875" style="522" customWidth="1"/>
    <col min="3595" max="3595" width="3.7109375" style="522" customWidth="1"/>
    <col min="3596" max="3596" width="12.7109375" style="522" customWidth="1"/>
    <col min="3597" max="3597" width="52.7109375" style="522" customWidth="1"/>
    <col min="3598" max="3601" width="0" style="522" hidden="1" customWidth="1"/>
    <col min="3602" max="3602" width="12.28515625" style="522" customWidth="1"/>
    <col min="3603" max="3603" width="6.42578125" style="522" customWidth="1"/>
    <col min="3604" max="3604" width="12.28515625" style="522" customWidth="1"/>
    <col min="3605" max="3605" width="0" style="522" hidden="1" customWidth="1"/>
    <col min="3606" max="3606" width="3.7109375" style="522" customWidth="1"/>
    <col min="3607" max="3607" width="11.140625" style="522" bestFit="1" customWidth="1"/>
    <col min="3608" max="3609" width="10.5703125" style="522"/>
    <col min="3610" max="3610" width="11.140625" style="522" customWidth="1"/>
    <col min="3611" max="3840" width="10.5703125" style="522"/>
    <col min="3841" max="3848" width="0" style="522" hidden="1" customWidth="1"/>
    <col min="3849" max="3849" width="3.7109375" style="522" customWidth="1"/>
    <col min="3850" max="3850" width="3.85546875" style="522" customWidth="1"/>
    <col min="3851" max="3851" width="3.7109375" style="522" customWidth="1"/>
    <col min="3852" max="3852" width="12.7109375" style="522" customWidth="1"/>
    <col min="3853" max="3853" width="52.7109375" style="522" customWidth="1"/>
    <col min="3854" max="3857" width="0" style="522" hidden="1" customWidth="1"/>
    <col min="3858" max="3858" width="12.28515625" style="522" customWidth="1"/>
    <col min="3859" max="3859" width="6.42578125" style="522" customWidth="1"/>
    <col min="3860" max="3860" width="12.28515625" style="522" customWidth="1"/>
    <col min="3861" max="3861" width="0" style="522" hidden="1" customWidth="1"/>
    <col min="3862" max="3862" width="3.7109375" style="522" customWidth="1"/>
    <col min="3863" max="3863" width="11.140625" style="522" bestFit="1" customWidth="1"/>
    <col min="3864" max="3865" width="10.5703125" style="522"/>
    <col min="3866" max="3866" width="11.140625" style="522" customWidth="1"/>
    <col min="3867" max="4096" width="10.5703125" style="522"/>
    <col min="4097" max="4104" width="0" style="522" hidden="1" customWidth="1"/>
    <col min="4105" max="4105" width="3.7109375" style="522" customWidth="1"/>
    <col min="4106" max="4106" width="3.85546875" style="522" customWidth="1"/>
    <col min="4107" max="4107" width="3.7109375" style="522" customWidth="1"/>
    <col min="4108" max="4108" width="12.7109375" style="522" customWidth="1"/>
    <col min="4109" max="4109" width="52.7109375" style="522" customWidth="1"/>
    <col min="4110" max="4113" width="0" style="522" hidden="1" customWidth="1"/>
    <col min="4114" max="4114" width="12.28515625" style="522" customWidth="1"/>
    <col min="4115" max="4115" width="6.42578125" style="522" customWidth="1"/>
    <col min="4116" max="4116" width="12.28515625" style="522" customWidth="1"/>
    <col min="4117" max="4117" width="0" style="522" hidden="1" customWidth="1"/>
    <col min="4118" max="4118" width="3.7109375" style="522" customWidth="1"/>
    <col min="4119" max="4119" width="11.140625" style="522" bestFit="1" customWidth="1"/>
    <col min="4120" max="4121" width="10.5703125" style="522"/>
    <col min="4122" max="4122" width="11.140625" style="522" customWidth="1"/>
    <col min="4123" max="4352" width="10.5703125" style="522"/>
    <col min="4353" max="4360" width="0" style="522" hidden="1" customWidth="1"/>
    <col min="4361" max="4361" width="3.7109375" style="522" customWidth="1"/>
    <col min="4362" max="4362" width="3.85546875" style="522" customWidth="1"/>
    <col min="4363" max="4363" width="3.7109375" style="522" customWidth="1"/>
    <col min="4364" max="4364" width="12.7109375" style="522" customWidth="1"/>
    <col min="4365" max="4365" width="52.7109375" style="522" customWidth="1"/>
    <col min="4366" max="4369" width="0" style="522" hidden="1" customWidth="1"/>
    <col min="4370" max="4370" width="12.28515625" style="522" customWidth="1"/>
    <col min="4371" max="4371" width="6.42578125" style="522" customWidth="1"/>
    <col min="4372" max="4372" width="12.28515625" style="522" customWidth="1"/>
    <col min="4373" max="4373" width="0" style="522" hidden="1" customWidth="1"/>
    <col min="4374" max="4374" width="3.7109375" style="522" customWidth="1"/>
    <col min="4375" max="4375" width="11.140625" style="522" bestFit="1" customWidth="1"/>
    <col min="4376" max="4377" width="10.5703125" style="522"/>
    <col min="4378" max="4378" width="11.140625" style="522" customWidth="1"/>
    <col min="4379" max="4608" width="10.5703125" style="522"/>
    <col min="4609" max="4616" width="0" style="522" hidden="1" customWidth="1"/>
    <col min="4617" max="4617" width="3.7109375" style="522" customWidth="1"/>
    <col min="4618" max="4618" width="3.85546875" style="522" customWidth="1"/>
    <col min="4619" max="4619" width="3.7109375" style="522" customWidth="1"/>
    <col min="4620" max="4620" width="12.7109375" style="522" customWidth="1"/>
    <col min="4621" max="4621" width="52.7109375" style="522" customWidth="1"/>
    <col min="4622" max="4625" width="0" style="522" hidden="1" customWidth="1"/>
    <col min="4626" max="4626" width="12.28515625" style="522" customWidth="1"/>
    <col min="4627" max="4627" width="6.42578125" style="522" customWidth="1"/>
    <col min="4628" max="4628" width="12.28515625" style="522" customWidth="1"/>
    <col min="4629" max="4629" width="0" style="522" hidden="1" customWidth="1"/>
    <col min="4630" max="4630" width="3.7109375" style="522" customWidth="1"/>
    <col min="4631" max="4631" width="11.140625" style="522" bestFit="1" customWidth="1"/>
    <col min="4632" max="4633" width="10.5703125" style="522"/>
    <col min="4634" max="4634" width="11.140625" style="522" customWidth="1"/>
    <col min="4635" max="4864" width="10.5703125" style="522"/>
    <col min="4865" max="4872" width="0" style="522" hidden="1" customWidth="1"/>
    <col min="4873" max="4873" width="3.7109375" style="522" customWidth="1"/>
    <col min="4874" max="4874" width="3.85546875" style="522" customWidth="1"/>
    <col min="4875" max="4875" width="3.7109375" style="522" customWidth="1"/>
    <col min="4876" max="4876" width="12.7109375" style="522" customWidth="1"/>
    <col min="4877" max="4877" width="52.7109375" style="522" customWidth="1"/>
    <col min="4878" max="4881" width="0" style="522" hidden="1" customWidth="1"/>
    <col min="4882" max="4882" width="12.28515625" style="522" customWidth="1"/>
    <col min="4883" max="4883" width="6.42578125" style="522" customWidth="1"/>
    <col min="4884" max="4884" width="12.28515625" style="522" customWidth="1"/>
    <col min="4885" max="4885" width="0" style="522" hidden="1" customWidth="1"/>
    <col min="4886" max="4886" width="3.7109375" style="522" customWidth="1"/>
    <col min="4887" max="4887" width="11.140625" style="522" bestFit="1" customWidth="1"/>
    <col min="4888" max="4889" width="10.5703125" style="522"/>
    <col min="4890" max="4890" width="11.140625" style="522" customWidth="1"/>
    <col min="4891" max="5120" width="10.5703125" style="522"/>
    <col min="5121" max="5128" width="0" style="522" hidden="1" customWidth="1"/>
    <col min="5129" max="5129" width="3.7109375" style="522" customWidth="1"/>
    <col min="5130" max="5130" width="3.85546875" style="522" customWidth="1"/>
    <col min="5131" max="5131" width="3.7109375" style="522" customWidth="1"/>
    <col min="5132" max="5132" width="12.7109375" style="522" customWidth="1"/>
    <col min="5133" max="5133" width="52.7109375" style="522" customWidth="1"/>
    <col min="5134" max="5137" width="0" style="522" hidden="1" customWidth="1"/>
    <col min="5138" max="5138" width="12.28515625" style="522" customWidth="1"/>
    <col min="5139" max="5139" width="6.42578125" style="522" customWidth="1"/>
    <col min="5140" max="5140" width="12.28515625" style="522" customWidth="1"/>
    <col min="5141" max="5141" width="0" style="522" hidden="1" customWidth="1"/>
    <col min="5142" max="5142" width="3.7109375" style="522" customWidth="1"/>
    <col min="5143" max="5143" width="11.140625" style="522" bestFit="1" customWidth="1"/>
    <col min="5144" max="5145" width="10.5703125" style="522"/>
    <col min="5146" max="5146" width="11.140625" style="522" customWidth="1"/>
    <col min="5147" max="5376" width="10.5703125" style="522"/>
    <col min="5377" max="5384" width="0" style="522" hidden="1" customWidth="1"/>
    <col min="5385" max="5385" width="3.7109375" style="522" customWidth="1"/>
    <col min="5386" max="5386" width="3.85546875" style="522" customWidth="1"/>
    <col min="5387" max="5387" width="3.7109375" style="522" customWidth="1"/>
    <col min="5388" max="5388" width="12.7109375" style="522" customWidth="1"/>
    <col min="5389" max="5389" width="52.7109375" style="522" customWidth="1"/>
    <col min="5390" max="5393" width="0" style="522" hidden="1" customWidth="1"/>
    <col min="5394" max="5394" width="12.28515625" style="522" customWidth="1"/>
    <col min="5395" max="5395" width="6.42578125" style="522" customWidth="1"/>
    <col min="5396" max="5396" width="12.28515625" style="522" customWidth="1"/>
    <col min="5397" max="5397" width="0" style="522" hidden="1" customWidth="1"/>
    <col min="5398" max="5398" width="3.7109375" style="522" customWidth="1"/>
    <col min="5399" max="5399" width="11.140625" style="522" bestFit="1" customWidth="1"/>
    <col min="5400" max="5401" width="10.5703125" style="522"/>
    <col min="5402" max="5402" width="11.140625" style="522" customWidth="1"/>
    <col min="5403" max="5632" width="10.5703125" style="522"/>
    <col min="5633" max="5640" width="0" style="522" hidden="1" customWidth="1"/>
    <col min="5641" max="5641" width="3.7109375" style="522" customWidth="1"/>
    <col min="5642" max="5642" width="3.85546875" style="522" customWidth="1"/>
    <col min="5643" max="5643" width="3.7109375" style="522" customWidth="1"/>
    <col min="5644" max="5644" width="12.7109375" style="522" customWidth="1"/>
    <col min="5645" max="5645" width="52.7109375" style="522" customWidth="1"/>
    <col min="5646" max="5649" width="0" style="522" hidden="1" customWidth="1"/>
    <col min="5650" max="5650" width="12.28515625" style="522" customWidth="1"/>
    <col min="5651" max="5651" width="6.42578125" style="522" customWidth="1"/>
    <col min="5652" max="5652" width="12.28515625" style="522" customWidth="1"/>
    <col min="5653" max="5653" width="0" style="522" hidden="1" customWidth="1"/>
    <col min="5654" max="5654" width="3.7109375" style="522" customWidth="1"/>
    <col min="5655" max="5655" width="11.140625" style="522" bestFit="1" customWidth="1"/>
    <col min="5656" max="5657" width="10.5703125" style="522"/>
    <col min="5658" max="5658" width="11.140625" style="522" customWidth="1"/>
    <col min="5659" max="5888" width="10.5703125" style="522"/>
    <col min="5889" max="5896" width="0" style="522" hidden="1" customWidth="1"/>
    <col min="5897" max="5897" width="3.7109375" style="522" customWidth="1"/>
    <col min="5898" max="5898" width="3.85546875" style="522" customWidth="1"/>
    <col min="5899" max="5899" width="3.7109375" style="522" customWidth="1"/>
    <col min="5900" max="5900" width="12.7109375" style="522" customWidth="1"/>
    <col min="5901" max="5901" width="52.7109375" style="522" customWidth="1"/>
    <col min="5902" max="5905" width="0" style="522" hidden="1" customWidth="1"/>
    <col min="5906" max="5906" width="12.28515625" style="522" customWidth="1"/>
    <col min="5907" max="5907" width="6.42578125" style="522" customWidth="1"/>
    <col min="5908" max="5908" width="12.28515625" style="522" customWidth="1"/>
    <col min="5909" max="5909" width="0" style="522" hidden="1" customWidth="1"/>
    <col min="5910" max="5910" width="3.7109375" style="522" customWidth="1"/>
    <col min="5911" max="5911" width="11.140625" style="522" bestFit="1" customWidth="1"/>
    <col min="5912" max="5913" width="10.5703125" style="522"/>
    <col min="5914" max="5914" width="11.140625" style="522" customWidth="1"/>
    <col min="5915" max="6144" width="10.5703125" style="522"/>
    <col min="6145" max="6152" width="0" style="522" hidden="1" customWidth="1"/>
    <col min="6153" max="6153" width="3.7109375" style="522" customWidth="1"/>
    <col min="6154" max="6154" width="3.85546875" style="522" customWidth="1"/>
    <col min="6155" max="6155" width="3.7109375" style="522" customWidth="1"/>
    <col min="6156" max="6156" width="12.7109375" style="522" customWidth="1"/>
    <col min="6157" max="6157" width="52.7109375" style="522" customWidth="1"/>
    <col min="6158" max="6161" width="0" style="522" hidden="1" customWidth="1"/>
    <col min="6162" max="6162" width="12.28515625" style="522" customWidth="1"/>
    <col min="6163" max="6163" width="6.42578125" style="522" customWidth="1"/>
    <col min="6164" max="6164" width="12.28515625" style="522" customWidth="1"/>
    <col min="6165" max="6165" width="0" style="522" hidden="1" customWidth="1"/>
    <col min="6166" max="6166" width="3.7109375" style="522" customWidth="1"/>
    <col min="6167" max="6167" width="11.140625" style="522" bestFit="1" customWidth="1"/>
    <col min="6168" max="6169" width="10.5703125" style="522"/>
    <col min="6170" max="6170" width="11.140625" style="522" customWidth="1"/>
    <col min="6171" max="6400" width="10.5703125" style="522"/>
    <col min="6401" max="6408" width="0" style="522" hidden="1" customWidth="1"/>
    <col min="6409" max="6409" width="3.7109375" style="522" customWidth="1"/>
    <col min="6410" max="6410" width="3.85546875" style="522" customWidth="1"/>
    <col min="6411" max="6411" width="3.7109375" style="522" customWidth="1"/>
    <col min="6412" max="6412" width="12.7109375" style="522" customWidth="1"/>
    <col min="6413" max="6413" width="52.7109375" style="522" customWidth="1"/>
    <col min="6414" max="6417" width="0" style="522" hidden="1" customWidth="1"/>
    <col min="6418" max="6418" width="12.28515625" style="522" customWidth="1"/>
    <col min="6419" max="6419" width="6.42578125" style="522" customWidth="1"/>
    <col min="6420" max="6420" width="12.28515625" style="522" customWidth="1"/>
    <col min="6421" max="6421" width="0" style="522" hidden="1" customWidth="1"/>
    <col min="6422" max="6422" width="3.7109375" style="522" customWidth="1"/>
    <col min="6423" max="6423" width="11.140625" style="522" bestFit="1" customWidth="1"/>
    <col min="6424" max="6425" width="10.5703125" style="522"/>
    <col min="6426" max="6426" width="11.140625" style="522" customWidth="1"/>
    <col min="6427" max="6656" width="10.5703125" style="522"/>
    <col min="6657" max="6664" width="0" style="522" hidden="1" customWidth="1"/>
    <col min="6665" max="6665" width="3.7109375" style="522" customWidth="1"/>
    <col min="6666" max="6666" width="3.85546875" style="522" customWidth="1"/>
    <col min="6667" max="6667" width="3.7109375" style="522" customWidth="1"/>
    <col min="6668" max="6668" width="12.7109375" style="522" customWidth="1"/>
    <col min="6669" max="6669" width="52.7109375" style="522" customWidth="1"/>
    <col min="6670" max="6673" width="0" style="522" hidden="1" customWidth="1"/>
    <col min="6674" max="6674" width="12.28515625" style="522" customWidth="1"/>
    <col min="6675" max="6675" width="6.42578125" style="522" customWidth="1"/>
    <col min="6676" max="6676" width="12.28515625" style="522" customWidth="1"/>
    <col min="6677" max="6677" width="0" style="522" hidden="1" customWidth="1"/>
    <col min="6678" max="6678" width="3.7109375" style="522" customWidth="1"/>
    <col min="6679" max="6679" width="11.140625" style="522" bestFit="1" customWidth="1"/>
    <col min="6680" max="6681" width="10.5703125" style="522"/>
    <col min="6682" max="6682" width="11.140625" style="522" customWidth="1"/>
    <col min="6683" max="6912" width="10.5703125" style="522"/>
    <col min="6913" max="6920" width="0" style="522" hidden="1" customWidth="1"/>
    <col min="6921" max="6921" width="3.7109375" style="522" customWidth="1"/>
    <col min="6922" max="6922" width="3.85546875" style="522" customWidth="1"/>
    <col min="6923" max="6923" width="3.7109375" style="522" customWidth="1"/>
    <col min="6924" max="6924" width="12.7109375" style="522" customWidth="1"/>
    <col min="6925" max="6925" width="52.7109375" style="522" customWidth="1"/>
    <col min="6926" max="6929" width="0" style="522" hidden="1" customWidth="1"/>
    <col min="6930" max="6930" width="12.28515625" style="522" customWidth="1"/>
    <col min="6931" max="6931" width="6.42578125" style="522" customWidth="1"/>
    <col min="6932" max="6932" width="12.28515625" style="522" customWidth="1"/>
    <col min="6933" max="6933" width="0" style="522" hidden="1" customWidth="1"/>
    <col min="6934" max="6934" width="3.7109375" style="522" customWidth="1"/>
    <col min="6935" max="6935" width="11.140625" style="522" bestFit="1" customWidth="1"/>
    <col min="6936" max="6937" width="10.5703125" style="522"/>
    <col min="6938" max="6938" width="11.140625" style="522" customWidth="1"/>
    <col min="6939" max="7168" width="10.5703125" style="522"/>
    <col min="7169" max="7176" width="0" style="522" hidden="1" customWidth="1"/>
    <col min="7177" max="7177" width="3.7109375" style="522" customWidth="1"/>
    <col min="7178" max="7178" width="3.85546875" style="522" customWidth="1"/>
    <col min="7179" max="7179" width="3.7109375" style="522" customWidth="1"/>
    <col min="7180" max="7180" width="12.7109375" style="522" customWidth="1"/>
    <col min="7181" max="7181" width="52.7109375" style="522" customWidth="1"/>
    <col min="7182" max="7185" width="0" style="522" hidden="1" customWidth="1"/>
    <col min="7186" max="7186" width="12.28515625" style="522" customWidth="1"/>
    <col min="7187" max="7187" width="6.42578125" style="522" customWidth="1"/>
    <col min="7188" max="7188" width="12.28515625" style="522" customWidth="1"/>
    <col min="7189" max="7189" width="0" style="522" hidden="1" customWidth="1"/>
    <col min="7190" max="7190" width="3.7109375" style="522" customWidth="1"/>
    <col min="7191" max="7191" width="11.140625" style="522" bestFit="1" customWidth="1"/>
    <col min="7192" max="7193" width="10.5703125" style="522"/>
    <col min="7194" max="7194" width="11.140625" style="522" customWidth="1"/>
    <col min="7195" max="7424" width="10.5703125" style="522"/>
    <col min="7425" max="7432" width="0" style="522" hidden="1" customWidth="1"/>
    <col min="7433" max="7433" width="3.7109375" style="522" customWidth="1"/>
    <col min="7434" max="7434" width="3.85546875" style="522" customWidth="1"/>
    <col min="7435" max="7435" width="3.7109375" style="522" customWidth="1"/>
    <col min="7436" max="7436" width="12.7109375" style="522" customWidth="1"/>
    <col min="7437" max="7437" width="52.7109375" style="522" customWidth="1"/>
    <col min="7438" max="7441" width="0" style="522" hidden="1" customWidth="1"/>
    <col min="7442" max="7442" width="12.28515625" style="522" customWidth="1"/>
    <col min="7443" max="7443" width="6.42578125" style="522" customWidth="1"/>
    <col min="7444" max="7444" width="12.28515625" style="522" customWidth="1"/>
    <col min="7445" max="7445" width="0" style="522" hidden="1" customWidth="1"/>
    <col min="7446" max="7446" width="3.7109375" style="522" customWidth="1"/>
    <col min="7447" max="7447" width="11.140625" style="522" bestFit="1" customWidth="1"/>
    <col min="7448" max="7449" width="10.5703125" style="522"/>
    <col min="7450" max="7450" width="11.140625" style="522" customWidth="1"/>
    <col min="7451" max="7680" width="10.5703125" style="522"/>
    <col min="7681" max="7688" width="0" style="522" hidden="1" customWidth="1"/>
    <col min="7689" max="7689" width="3.7109375" style="522" customWidth="1"/>
    <col min="7690" max="7690" width="3.85546875" style="522" customWidth="1"/>
    <col min="7691" max="7691" width="3.7109375" style="522" customWidth="1"/>
    <col min="7692" max="7692" width="12.7109375" style="522" customWidth="1"/>
    <col min="7693" max="7693" width="52.7109375" style="522" customWidth="1"/>
    <col min="7694" max="7697" width="0" style="522" hidden="1" customWidth="1"/>
    <col min="7698" max="7698" width="12.28515625" style="522" customWidth="1"/>
    <col min="7699" max="7699" width="6.42578125" style="522" customWidth="1"/>
    <col min="7700" max="7700" width="12.28515625" style="522" customWidth="1"/>
    <col min="7701" max="7701" width="0" style="522" hidden="1" customWidth="1"/>
    <col min="7702" max="7702" width="3.7109375" style="522" customWidth="1"/>
    <col min="7703" max="7703" width="11.140625" style="522" bestFit="1" customWidth="1"/>
    <col min="7704" max="7705" width="10.5703125" style="522"/>
    <col min="7706" max="7706" width="11.140625" style="522" customWidth="1"/>
    <col min="7707" max="7936" width="10.5703125" style="522"/>
    <col min="7937" max="7944" width="0" style="522" hidden="1" customWidth="1"/>
    <col min="7945" max="7945" width="3.7109375" style="522" customWidth="1"/>
    <col min="7946" max="7946" width="3.85546875" style="522" customWidth="1"/>
    <col min="7947" max="7947" width="3.7109375" style="522" customWidth="1"/>
    <col min="7948" max="7948" width="12.7109375" style="522" customWidth="1"/>
    <col min="7949" max="7949" width="52.7109375" style="522" customWidth="1"/>
    <col min="7950" max="7953" width="0" style="522" hidden="1" customWidth="1"/>
    <col min="7954" max="7954" width="12.28515625" style="522" customWidth="1"/>
    <col min="7955" max="7955" width="6.42578125" style="522" customWidth="1"/>
    <col min="7956" max="7956" width="12.28515625" style="522" customWidth="1"/>
    <col min="7957" max="7957" width="0" style="522" hidden="1" customWidth="1"/>
    <col min="7958" max="7958" width="3.7109375" style="522" customWidth="1"/>
    <col min="7959" max="7959" width="11.140625" style="522" bestFit="1" customWidth="1"/>
    <col min="7960" max="7961" width="10.5703125" style="522"/>
    <col min="7962" max="7962" width="11.140625" style="522" customWidth="1"/>
    <col min="7963" max="8192" width="10.5703125" style="522"/>
    <col min="8193" max="8200" width="0" style="522" hidden="1" customWidth="1"/>
    <col min="8201" max="8201" width="3.7109375" style="522" customWidth="1"/>
    <col min="8202" max="8202" width="3.85546875" style="522" customWidth="1"/>
    <col min="8203" max="8203" width="3.7109375" style="522" customWidth="1"/>
    <col min="8204" max="8204" width="12.7109375" style="522" customWidth="1"/>
    <col min="8205" max="8205" width="52.7109375" style="522" customWidth="1"/>
    <col min="8206" max="8209" width="0" style="522" hidden="1" customWidth="1"/>
    <col min="8210" max="8210" width="12.28515625" style="522" customWidth="1"/>
    <col min="8211" max="8211" width="6.42578125" style="522" customWidth="1"/>
    <col min="8212" max="8212" width="12.28515625" style="522" customWidth="1"/>
    <col min="8213" max="8213" width="0" style="522" hidden="1" customWidth="1"/>
    <col min="8214" max="8214" width="3.7109375" style="522" customWidth="1"/>
    <col min="8215" max="8215" width="11.140625" style="522" bestFit="1" customWidth="1"/>
    <col min="8216" max="8217" width="10.5703125" style="522"/>
    <col min="8218" max="8218" width="11.140625" style="522" customWidth="1"/>
    <col min="8219" max="8448" width="10.5703125" style="522"/>
    <col min="8449" max="8456" width="0" style="522" hidden="1" customWidth="1"/>
    <col min="8457" max="8457" width="3.7109375" style="522" customWidth="1"/>
    <col min="8458" max="8458" width="3.85546875" style="522" customWidth="1"/>
    <col min="8459" max="8459" width="3.7109375" style="522" customWidth="1"/>
    <col min="8460" max="8460" width="12.7109375" style="522" customWidth="1"/>
    <col min="8461" max="8461" width="52.7109375" style="522" customWidth="1"/>
    <col min="8462" max="8465" width="0" style="522" hidden="1" customWidth="1"/>
    <col min="8466" max="8466" width="12.28515625" style="522" customWidth="1"/>
    <col min="8467" max="8467" width="6.42578125" style="522" customWidth="1"/>
    <col min="8468" max="8468" width="12.28515625" style="522" customWidth="1"/>
    <col min="8469" max="8469" width="0" style="522" hidden="1" customWidth="1"/>
    <col min="8470" max="8470" width="3.7109375" style="522" customWidth="1"/>
    <col min="8471" max="8471" width="11.140625" style="522" bestFit="1" customWidth="1"/>
    <col min="8472" max="8473" width="10.5703125" style="522"/>
    <col min="8474" max="8474" width="11.140625" style="522" customWidth="1"/>
    <col min="8475" max="8704" width="10.5703125" style="522"/>
    <col min="8705" max="8712" width="0" style="522" hidden="1" customWidth="1"/>
    <col min="8713" max="8713" width="3.7109375" style="522" customWidth="1"/>
    <col min="8714" max="8714" width="3.85546875" style="522" customWidth="1"/>
    <col min="8715" max="8715" width="3.7109375" style="522" customWidth="1"/>
    <col min="8716" max="8716" width="12.7109375" style="522" customWidth="1"/>
    <col min="8717" max="8717" width="52.7109375" style="522" customWidth="1"/>
    <col min="8718" max="8721" width="0" style="522" hidden="1" customWidth="1"/>
    <col min="8722" max="8722" width="12.28515625" style="522" customWidth="1"/>
    <col min="8723" max="8723" width="6.42578125" style="522" customWidth="1"/>
    <col min="8724" max="8724" width="12.28515625" style="522" customWidth="1"/>
    <col min="8725" max="8725" width="0" style="522" hidden="1" customWidth="1"/>
    <col min="8726" max="8726" width="3.7109375" style="522" customWidth="1"/>
    <col min="8727" max="8727" width="11.140625" style="522" bestFit="1" customWidth="1"/>
    <col min="8728" max="8729" width="10.5703125" style="522"/>
    <col min="8730" max="8730" width="11.140625" style="522" customWidth="1"/>
    <col min="8731" max="8960" width="10.5703125" style="522"/>
    <col min="8961" max="8968" width="0" style="522" hidden="1" customWidth="1"/>
    <col min="8969" max="8969" width="3.7109375" style="522" customWidth="1"/>
    <col min="8970" max="8970" width="3.85546875" style="522" customWidth="1"/>
    <col min="8971" max="8971" width="3.7109375" style="522" customWidth="1"/>
    <col min="8972" max="8972" width="12.7109375" style="522" customWidth="1"/>
    <col min="8973" max="8973" width="52.7109375" style="522" customWidth="1"/>
    <col min="8974" max="8977" width="0" style="522" hidden="1" customWidth="1"/>
    <col min="8978" max="8978" width="12.28515625" style="522" customWidth="1"/>
    <col min="8979" max="8979" width="6.42578125" style="522" customWidth="1"/>
    <col min="8980" max="8980" width="12.28515625" style="522" customWidth="1"/>
    <col min="8981" max="8981" width="0" style="522" hidden="1" customWidth="1"/>
    <col min="8982" max="8982" width="3.7109375" style="522" customWidth="1"/>
    <col min="8983" max="8983" width="11.140625" style="522" bestFit="1" customWidth="1"/>
    <col min="8984" max="8985" width="10.5703125" style="522"/>
    <col min="8986" max="8986" width="11.140625" style="522" customWidth="1"/>
    <col min="8987" max="9216" width="10.5703125" style="522"/>
    <col min="9217" max="9224" width="0" style="522" hidden="1" customWidth="1"/>
    <col min="9225" max="9225" width="3.7109375" style="522" customWidth="1"/>
    <col min="9226" max="9226" width="3.85546875" style="522" customWidth="1"/>
    <col min="9227" max="9227" width="3.7109375" style="522" customWidth="1"/>
    <col min="9228" max="9228" width="12.7109375" style="522" customWidth="1"/>
    <col min="9229" max="9229" width="52.7109375" style="522" customWidth="1"/>
    <col min="9230" max="9233" width="0" style="522" hidden="1" customWidth="1"/>
    <col min="9234" max="9234" width="12.28515625" style="522" customWidth="1"/>
    <col min="9235" max="9235" width="6.42578125" style="522" customWidth="1"/>
    <col min="9236" max="9236" width="12.28515625" style="522" customWidth="1"/>
    <col min="9237" max="9237" width="0" style="522" hidden="1" customWidth="1"/>
    <col min="9238" max="9238" width="3.7109375" style="522" customWidth="1"/>
    <col min="9239" max="9239" width="11.140625" style="522" bestFit="1" customWidth="1"/>
    <col min="9240" max="9241" width="10.5703125" style="522"/>
    <col min="9242" max="9242" width="11.140625" style="522" customWidth="1"/>
    <col min="9243" max="9472" width="10.5703125" style="522"/>
    <col min="9473" max="9480" width="0" style="522" hidden="1" customWidth="1"/>
    <col min="9481" max="9481" width="3.7109375" style="522" customWidth="1"/>
    <col min="9482" max="9482" width="3.85546875" style="522" customWidth="1"/>
    <col min="9483" max="9483" width="3.7109375" style="522" customWidth="1"/>
    <col min="9484" max="9484" width="12.7109375" style="522" customWidth="1"/>
    <col min="9485" max="9485" width="52.7109375" style="522" customWidth="1"/>
    <col min="9486" max="9489" width="0" style="522" hidden="1" customWidth="1"/>
    <col min="9490" max="9490" width="12.28515625" style="522" customWidth="1"/>
    <col min="9491" max="9491" width="6.42578125" style="522" customWidth="1"/>
    <col min="9492" max="9492" width="12.28515625" style="522" customWidth="1"/>
    <col min="9493" max="9493" width="0" style="522" hidden="1" customWidth="1"/>
    <col min="9494" max="9494" width="3.7109375" style="522" customWidth="1"/>
    <col min="9495" max="9495" width="11.140625" style="522" bestFit="1" customWidth="1"/>
    <col min="9496" max="9497" width="10.5703125" style="522"/>
    <col min="9498" max="9498" width="11.140625" style="522" customWidth="1"/>
    <col min="9499" max="9728" width="10.5703125" style="522"/>
    <col min="9729" max="9736" width="0" style="522" hidden="1" customWidth="1"/>
    <col min="9737" max="9737" width="3.7109375" style="522" customWidth="1"/>
    <col min="9738" max="9738" width="3.85546875" style="522" customWidth="1"/>
    <col min="9739" max="9739" width="3.7109375" style="522" customWidth="1"/>
    <col min="9740" max="9740" width="12.7109375" style="522" customWidth="1"/>
    <col min="9741" max="9741" width="52.7109375" style="522" customWidth="1"/>
    <col min="9742" max="9745" width="0" style="522" hidden="1" customWidth="1"/>
    <col min="9746" max="9746" width="12.28515625" style="522" customWidth="1"/>
    <col min="9747" max="9747" width="6.42578125" style="522" customWidth="1"/>
    <col min="9748" max="9748" width="12.28515625" style="522" customWidth="1"/>
    <col min="9749" max="9749" width="0" style="522" hidden="1" customWidth="1"/>
    <col min="9750" max="9750" width="3.7109375" style="522" customWidth="1"/>
    <col min="9751" max="9751" width="11.140625" style="522" bestFit="1" customWidth="1"/>
    <col min="9752" max="9753" width="10.5703125" style="522"/>
    <col min="9754" max="9754" width="11.140625" style="522" customWidth="1"/>
    <col min="9755" max="9984" width="10.5703125" style="522"/>
    <col min="9985" max="9992" width="0" style="522" hidden="1" customWidth="1"/>
    <col min="9993" max="9993" width="3.7109375" style="522" customWidth="1"/>
    <col min="9994" max="9994" width="3.85546875" style="522" customWidth="1"/>
    <col min="9995" max="9995" width="3.7109375" style="522" customWidth="1"/>
    <col min="9996" max="9996" width="12.7109375" style="522" customWidth="1"/>
    <col min="9997" max="9997" width="52.7109375" style="522" customWidth="1"/>
    <col min="9998" max="10001" width="0" style="522" hidden="1" customWidth="1"/>
    <col min="10002" max="10002" width="12.28515625" style="522" customWidth="1"/>
    <col min="10003" max="10003" width="6.42578125" style="522" customWidth="1"/>
    <col min="10004" max="10004" width="12.28515625" style="522" customWidth="1"/>
    <col min="10005" max="10005" width="0" style="522" hidden="1" customWidth="1"/>
    <col min="10006" max="10006" width="3.7109375" style="522" customWidth="1"/>
    <col min="10007" max="10007" width="11.140625" style="522" bestFit="1" customWidth="1"/>
    <col min="10008" max="10009" width="10.5703125" style="522"/>
    <col min="10010" max="10010" width="11.140625" style="522" customWidth="1"/>
    <col min="10011" max="10240" width="10.5703125" style="522"/>
    <col min="10241" max="10248" width="0" style="522" hidden="1" customWidth="1"/>
    <col min="10249" max="10249" width="3.7109375" style="522" customWidth="1"/>
    <col min="10250" max="10250" width="3.85546875" style="522" customWidth="1"/>
    <col min="10251" max="10251" width="3.7109375" style="522" customWidth="1"/>
    <col min="10252" max="10252" width="12.7109375" style="522" customWidth="1"/>
    <col min="10253" max="10253" width="52.7109375" style="522" customWidth="1"/>
    <col min="10254" max="10257" width="0" style="522" hidden="1" customWidth="1"/>
    <col min="10258" max="10258" width="12.28515625" style="522" customWidth="1"/>
    <col min="10259" max="10259" width="6.42578125" style="522" customWidth="1"/>
    <col min="10260" max="10260" width="12.28515625" style="522" customWidth="1"/>
    <col min="10261" max="10261" width="0" style="522" hidden="1" customWidth="1"/>
    <col min="10262" max="10262" width="3.7109375" style="522" customWidth="1"/>
    <col min="10263" max="10263" width="11.140625" style="522" bestFit="1" customWidth="1"/>
    <col min="10264" max="10265" width="10.5703125" style="522"/>
    <col min="10266" max="10266" width="11.140625" style="522" customWidth="1"/>
    <col min="10267" max="10496" width="10.5703125" style="522"/>
    <col min="10497" max="10504" width="0" style="522" hidden="1" customWidth="1"/>
    <col min="10505" max="10505" width="3.7109375" style="522" customWidth="1"/>
    <col min="10506" max="10506" width="3.85546875" style="522" customWidth="1"/>
    <col min="10507" max="10507" width="3.7109375" style="522" customWidth="1"/>
    <col min="10508" max="10508" width="12.7109375" style="522" customWidth="1"/>
    <col min="10509" max="10509" width="52.7109375" style="522" customWidth="1"/>
    <col min="10510" max="10513" width="0" style="522" hidden="1" customWidth="1"/>
    <col min="10514" max="10514" width="12.28515625" style="522" customWidth="1"/>
    <col min="10515" max="10515" width="6.42578125" style="522" customWidth="1"/>
    <col min="10516" max="10516" width="12.28515625" style="522" customWidth="1"/>
    <col min="10517" max="10517" width="0" style="522" hidden="1" customWidth="1"/>
    <col min="10518" max="10518" width="3.7109375" style="522" customWidth="1"/>
    <col min="10519" max="10519" width="11.140625" style="522" bestFit="1" customWidth="1"/>
    <col min="10520" max="10521" width="10.5703125" style="522"/>
    <col min="10522" max="10522" width="11.140625" style="522" customWidth="1"/>
    <col min="10523" max="10752" width="10.5703125" style="522"/>
    <col min="10753" max="10760" width="0" style="522" hidden="1" customWidth="1"/>
    <col min="10761" max="10761" width="3.7109375" style="522" customWidth="1"/>
    <col min="10762" max="10762" width="3.85546875" style="522" customWidth="1"/>
    <col min="10763" max="10763" width="3.7109375" style="522" customWidth="1"/>
    <col min="10764" max="10764" width="12.7109375" style="522" customWidth="1"/>
    <col min="10765" max="10765" width="52.7109375" style="522" customWidth="1"/>
    <col min="10766" max="10769" width="0" style="522" hidden="1" customWidth="1"/>
    <col min="10770" max="10770" width="12.28515625" style="522" customWidth="1"/>
    <col min="10771" max="10771" width="6.42578125" style="522" customWidth="1"/>
    <col min="10772" max="10772" width="12.28515625" style="522" customWidth="1"/>
    <col min="10773" max="10773" width="0" style="522" hidden="1" customWidth="1"/>
    <col min="10774" max="10774" width="3.7109375" style="522" customWidth="1"/>
    <col min="10775" max="10775" width="11.140625" style="522" bestFit="1" customWidth="1"/>
    <col min="10776" max="10777" width="10.5703125" style="522"/>
    <col min="10778" max="10778" width="11.140625" style="522" customWidth="1"/>
    <col min="10779" max="11008" width="10.5703125" style="522"/>
    <col min="11009" max="11016" width="0" style="522" hidden="1" customWidth="1"/>
    <col min="11017" max="11017" width="3.7109375" style="522" customWidth="1"/>
    <col min="11018" max="11018" width="3.85546875" style="522" customWidth="1"/>
    <col min="11019" max="11019" width="3.7109375" style="522" customWidth="1"/>
    <col min="11020" max="11020" width="12.7109375" style="522" customWidth="1"/>
    <col min="11021" max="11021" width="52.7109375" style="522" customWidth="1"/>
    <col min="11022" max="11025" width="0" style="522" hidden="1" customWidth="1"/>
    <col min="11026" max="11026" width="12.28515625" style="522" customWidth="1"/>
    <col min="11027" max="11027" width="6.42578125" style="522" customWidth="1"/>
    <col min="11028" max="11028" width="12.28515625" style="522" customWidth="1"/>
    <col min="11029" max="11029" width="0" style="522" hidden="1" customWidth="1"/>
    <col min="11030" max="11030" width="3.7109375" style="522" customWidth="1"/>
    <col min="11031" max="11031" width="11.140625" style="522" bestFit="1" customWidth="1"/>
    <col min="11032" max="11033" width="10.5703125" style="522"/>
    <col min="11034" max="11034" width="11.140625" style="522" customWidth="1"/>
    <col min="11035" max="11264" width="10.5703125" style="522"/>
    <col min="11265" max="11272" width="0" style="522" hidden="1" customWidth="1"/>
    <col min="11273" max="11273" width="3.7109375" style="522" customWidth="1"/>
    <col min="11274" max="11274" width="3.85546875" style="522" customWidth="1"/>
    <col min="11275" max="11275" width="3.7109375" style="522" customWidth="1"/>
    <col min="11276" max="11276" width="12.7109375" style="522" customWidth="1"/>
    <col min="11277" max="11277" width="52.7109375" style="522" customWidth="1"/>
    <col min="11278" max="11281" width="0" style="522" hidden="1" customWidth="1"/>
    <col min="11282" max="11282" width="12.28515625" style="522" customWidth="1"/>
    <col min="11283" max="11283" width="6.42578125" style="522" customWidth="1"/>
    <col min="11284" max="11284" width="12.28515625" style="522" customWidth="1"/>
    <col min="11285" max="11285" width="0" style="522" hidden="1" customWidth="1"/>
    <col min="11286" max="11286" width="3.7109375" style="522" customWidth="1"/>
    <col min="11287" max="11287" width="11.140625" style="522" bestFit="1" customWidth="1"/>
    <col min="11288" max="11289" width="10.5703125" style="522"/>
    <col min="11290" max="11290" width="11.140625" style="522" customWidth="1"/>
    <col min="11291" max="11520" width="10.5703125" style="522"/>
    <col min="11521" max="11528" width="0" style="522" hidden="1" customWidth="1"/>
    <col min="11529" max="11529" width="3.7109375" style="522" customWidth="1"/>
    <col min="11530" max="11530" width="3.85546875" style="522" customWidth="1"/>
    <col min="11531" max="11531" width="3.7109375" style="522" customWidth="1"/>
    <col min="11532" max="11532" width="12.7109375" style="522" customWidth="1"/>
    <col min="11533" max="11533" width="52.7109375" style="522" customWidth="1"/>
    <col min="11534" max="11537" width="0" style="522" hidden="1" customWidth="1"/>
    <col min="11538" max="11538" width="12.28515625" style="522" customWidth="1"/>
    <col min="11539" max="11539" width="6.42578125" style="522" customWidth="1"/>
    <col min="11540" max="11540" width="12.28515625" style="522" customWidth="1"/>
    <col min="11541" max="11541" width="0" style="522" hidden="1" customWidth="1"/>
    <col min="11542" max="11542" width="3.7109375" style="522" customWidth="1"/>
    <col min="11543" max="11543" width="11.140625" style="522" bestFit="1" customWidth="1"/>
    <col min="11544" max="11545" width="10.5703125" style="522"/>
    <col min="11546" max="11546" width="11.140625" style="522" customWidth="1"/>
    <col min="11547" max="11776" width="10.5703125" style="522"/>
    <col min="11777" max="11784" width="0" style="522" hidden="1" customWidth="1"/>
    <col min="11785" max="11785" width="3.7109375" style="522" customWidth="1"/>
    <col min="11786" max="11786" width="3.85546875" style="522" customWidth="1"/>
    <col min="11787" max="11787" width="3.7109375" style="522" customWidth="1"/>
    <col min="11788" max="11788" width="12.7109375" style="522" customWidth="1"/>
    <col min="11789" max="11789" width="52.7109375" style="522" customWidth="1"/>
    <col min="11790" max="11793" width="0" style="522" hidden="1" customWidth="1"/>
    <col min="11794" max="11794" width="12.28515625" style="522" customWidth="1"/>
    <col min="11795" max="11795" width="6.42578125" style="522" customWidth="1"/>
    <col min="11796" max="11796" width="12.28515625" style="522" customWidth="1"/>
    <col min="11797" max="11797" width="0" style="522" hidden="1" customWidth="1"/>
    <col min="11798" max="11798" width="3.7109375" style="522" customWidth="1"/>
    <col min="11799" max="11799" width="11.140625" style="522" bestFit="1" customWidth="1"/>
    <col min="11800" max="11801" width="10.5703125" style="522"/>
    <col min="11802" max="11802" width="11.140625" style="522" customWidth="1"/>
    <col min="11803" max="12032" width="10.5703125" style="522"/>
    <col min="12033" max="12040" width="0" style="522" hidden="1" customWidth="1"/>
    <col min="12041" max="12041" width="3.7109375" style="522" customWidth="1"/>
    <col min="12042" max="12042" width="3.85546875" style="522" customWidth="1"/>
    <col min="12043" max="12043" width="3.7109375" style="522" customWidth="1"/>
    <col min="12044" max="12044" width="12.7109375" style="522" customWidth="1"/>
    <col min="12045" max="12045" width="52.7109375" style="522" customWidth="1"/>
    <col min="12046" max="12049" width="0" style="522" hidden="1" customWidth="1"/>
    <col min="12050" max="12050" width="12.28515625" style="522" customWidth="1"/>
    <col min="12051" max="12051" width="6.42578125" style="522" customWidth="1"/>
    <col min="12052" max="12052" width="12.28515625" style="522" customWidth="1"/>
    <col min="12053" max="12053" width="0" style="522" hidden="1" customWidth="1"/>
    <col min="12054" max="12054" width="3.7109375" style="522" customWidth="1"/>
    <col min="12055" max="12055" width="11.140625" style="522" bestFit="1" customWidth="1"/>
    <col min="12056" max="12057" width="10.5703125" style="522"/>
    <col min="12058" max="12058" width="11.140625" style="522" customWidth="1"/>
    <col min="12059" max="12288" width="10.5703125" style="522"/>
    <col min="12289" max="12296" width="0" style="522" hidden="1" customWidth="1"/>
    <col min="12297" max="12297" width="3.7109375" style="522" customWidth="1"/>
    <col min="12298" max="12298" width="3.85546875" style="522" customWidth="1"/>
    <col min="12299" max="12299" width="3.7109375" style="522" customWidth="1"/>
    <col min="12300" max="12300" width="12.7109375" style="522" customWidth="1"/>
    <col min="12301" max="12301" width="52.7109375" style="522" customWidth="1"/>
    <col min="12302" max="12305" width="0" style="522" hidden="1" customWidth="1"/>
    <col min="12306" max="12306" width="12.28515625" style="522" customWidth="1"/>
    <col min="12307" max="12307" width="6.42578125" style="522" customWidth="1"/>
    <col min="12308" max="12308" width="12.28515625" style="522" customWidth="1"/>
    <col min="12309" max="12309" width="0" style="522" hidden="1" customWidth="1"/>
    <col min="12310" max="12310" width="3.7109375" style="522" customWidth="1"/>
    <col min="12311" max="12311" width="11.140625" style="522" bestFit="1" customWidth="1"/>
    <col min="12312" max="12313" width="10.5703125" style="522"/>
    <col min="12314" max="12314" width="11.140625" style="522" customWidth="1"/>
    <col min="12315" max="12544" width="10.5703125" style="522"/>
    <col min="12545" max="12552" width="0" style="522" hidden="1" customWidth="1"/>
    <col min="12553" max="12553" width="3.7109375" style="522" customWidth="1"/>
    <col min="12554" max="12554" width="3.85546875" style="522" customWidth="1"/>
    <col min="12555" max="12555" width="3.7109375" style="522" customWidth="1"/>
    <col min="12556" max="12556" width="12.7109375" style="522" customWidth="1"/>
    <col min="12557" max="12557" width="52.7109375" style="522" customWidth="1"/>
    <col min="12558" max="12561" width="0" style="522" hidden="1" customWidth="1"/>
    <col min="12562" max="12562" width="12.28515625" style="522" customWidth="1"/>
    <col min="12563" max="12563" width="6.42578125" style="522" customWidth="1"/>
    <col min="12564" max="12564" width="12.28515625" style="522" customWidth="1"/>
    <col min="12565" max="12565" width="0" style="522" hidden="1" customWidth="1"/>
    <col min="12566" max="12566" width="3.7109375" style="522" customWidth="1"/>
    <col min="12567" max="12567" width="11.140625" style="522" bestFit="1" customWidth="1"/>
    <col min="12568" max="12569" width="10.5703125" style="522"/>
    <col min="12570" max="12570" width="11.140625" style="522" customWidth="1"/>
    <col min="12571" max="12800" width="10.5703125" style="522"/>
    <col min="12801" max="12808" width="0" style="522" hidden="1" customWidth="1"/>
    <col min="12809" max="12809" width="3.7109375" style="522" customWidth="1"/>
    <col min="12810" max="12810" width="3.85546875" style="522" customWidth="1"/>
    <col min="12811" max="12811" width="3.7109375" style="522" customWidth="1"/>
    <col min="12812" max="12812" width="12.7109375" style="522" customWidth="1"/>
    <col min="12813" max="12813" width="52.7109375" style="522" customWidth="1"/>
    <col min="12814" max="12817" width="0" style="522" hidden="1" customWidth="1"/>
    <col min="12818" max="12818" width="12.28515625" style="522" customWidth="1"/>
    <col min="12819" max="12819" width="6.42578125" style="522" customWidth="1"/>
    <col min="12820" max="12820" width="12.28515625" style="522" customWidth="1"/>
    <col min="12821" max="12821" width="0" style="522" hidden="1" customWidth="1"/>
    <col min="12822" max="12822" width="3.7109375" style="522" customWidth="1"/>
    <col min="12823" max="12823" width="11.140625" style="522" bestFit="1" customWidth="1"/>
    <col min="12824" max="12825" width="10.5703125" style="522"/>
    <col min="12826" max="12826" width="11.140625" style="522" customWidth="1"/>
    <col min="12827" max="13056" width="10.5703125" style="522"/>
    <col min="13057" max="13064" width="0" style="522" hidden="1" customWidth="1"/>
    <col min="13065" max="13065" width="3.7109375" style="522" customWidth="1"/>
    <col min="13066" max="13066" width="3.85546875" style="522" customWidth="1"/>
    <col min="13067" max="13067" width="3.7109375" style="522" customWidth="1"/>
    <col min="13068" max="13068" width="12.7109375" style="522" customWidth="1"/>
    <col min="13069" max="13069" width="52.7109375" style="522" customWidth="1"/>
    <col min="13070" max="13073" width="0" style="522" hidden="1" customWidth="1"/>
    <col min="13074" max="13074" width="12.28515625" style="522" customWidth="1"/>
    <col min="13075" max="13075" width="6.42578125" style="522" customWidth="1"/>
    <col min="13076" max="13076" width="12.28515625" style="522" customWidth="1"/>
    <col min="13077" max="13077" width="0" style="522" hidden="1" customWidth="1"/>
    <col min="13078" max="13078" width="3.7109375" style="522" customWidth="1"/>
    <col min="13079" max="13079" width="11.140625" style="522" bestFit="1" customWidth="1"/>
    <col min="13080" max="13081" width="10.5703125" style="522"/>
    <col min="13082" max="13082" width="11.140625" style="522" customWidth="1"/>
    <col min="13083" max="13312" width="10.5703125" style="522"/>
    <col min="13313" max="13320" width="0" style="522" hidden="1" customWidth="1"/>
    <col min="13321" max="13321" width="3.7109375" style="522" customWidth="1"/>
    <col min="13322" max="13322" width="3.85546875" style="522" customWidth="1"/>
    <col min="13323" max="13323" width="3.7109375" style="522" customWidth="1"/>
    <col min="13324" max="13324" width="12.7109375" style="522" customWidth="1"/>
    <col min="13325" max="13325" width="52.7109375" style="522" customWidth="1"/>
    <col min="13326" max="13329" width="0" style="522" hidden="1" customWidth="1"/>
    <col min="13330" max="13330" width="12.28515625" style="522" customWidth="1"/>
    <col min="13331" max="13331" width="6.42578125" style="522" customWidth="1"/>
    <col min="13332" max="13332" width="12.28515625" style="522" customWidth="1"/>
    <col min="13333" max="13333" width="0" style="522" hidden="1" customWidth="1"/>
    <col min="13334" max="13334" width="3.7109375" style="522" customWidth="1"/>
    <col min="13335" max="13335" width="11.140625" style="522" bestFit="1" customWidth="1"/>
    <col min="13336" max="13337" width="10.5703125" style="522"/>
    <col min="13338" max="13338" width="11.140625" style="522" customWidth="1"/>
    <col min="13339" max="13568" width="10.5703125" style="522"/>
    <col min="13569" max="13576" width="0" style="522" hidden="1" customWidth="1"/>
    <col min="13577" max="13577" width="3.7109375" style="522" customWidth="1"/>
    <col min="13578" max="13578" width="3.85546875" style="522" customWidth="1"/>
    <col min="13579" max="13579" width="3.7109375" style="522" customWidth="1"/>
    <col min="13580" max="13580" width="12.7109375" style="522" customWidth="1"/>
    <col min="13581" max="13581" width="52.7109375" style="522" customWidth="1"/>
    <col min="13582" max="13585" width="0" style="522" hidden="1" customWidth="1"/>
    <col min="13586" max="13586" width="12.28515625" style="522" customWidth="1"/>
    <col min="13587" max="13587" width="6.42578125" style="522" customWidth="1"/>
    <col min="13588" max="13588" width="12.28515625" style="522" customWidth="1"/>
    <col min="13589" max="13589" width="0" style="522" hidden="1" customWidth="1"/>
    <col min="13590" max="13590" width="3.7109375" style="522" customWidth="1"/>
    <col min="13591" max="13591" width="11.140625" style="522" bestFit="1" customWidth="1"/>
    <col min="13592" max="13593" width="10.5703125" style="522"/>
    <col min="13594" max="13594" width="11.140625" style="522" customWidth="1"/>
    <col min="13595" max="13824" width="10.5703125" style="522"/>
    <col min="13825" max="13832" width="0" style="522" hidden="1" customWidth="1"/>
    <col min="13833" max="13833" width="3.7109375" style="522" customWidth="1"/>
    <col min="13834" max="13834" width="3.85546875" style="522" customWidth="1"/>
    <col min="13835" max="13835" width="3.7109375" style="522" customWidth="1"/>
    <col min="13836" max="13836" width="12.7109375" style="522" customWidth="1"/>
    <col min="13837" max="13837" width="52.7109375" style="522" customWidth="1"/>
    <col min="13838" max="13841" width="0" style="522" hidden="1" customWidth="1"/>
    <col min="13842" max="13842" width="12.28515625" style="522" customWidth="1"/>
    <col min="13843" max="13843" width="6.42578125" style="522" customWidth="1"/>
    <col min="13844" max="13844" width="12.28515625" style="522" customWidth="1"/>
    <col min="13845" max="13845" width="0" style="522" hidden="1" customWidth="1"/>
    <col min="13846" max="13846" width="3.7109375" style="522" customWidth="1"/>
    <col min="13847" max="13847" width="11.140625" style="522" bestFit="1" customWidth="1"/>
    <col min="13848" max="13849" width="10.5703125" style="522"/>
    <col min="13850" max="13850" width="11.140625" style="522" customWidth="1"/>
    <col min="13851" max="14080" width="10.5703125" style="522"/>
    <col min="14081" max="14088" width="0" style="522" hidden="1" customWidth="1"/>
    <col min="14089" max="14089" width="3.7109375" style="522" customWidth="1"/>
    <col min="14090" max="14090" width="3.85546875" style="522" customWidth="1"/>
    <col min="14091" max="14091" width="3.7109375" style="522" customWidth="1"/>
    <col min="14092" max="14092" width="12.7109375" style="522" customWidth="1"/>
    <col min="14093" max="14093" width="52.7109375" style="522" customWidth="1"/>
    <col min="14094" max="14097" width="0" style="522" hidden="1" customWidth="1"/>
    <col min="14098" max="14098" width="12.28515625" style="522" customWidth="1"/>
    <col min="14099" max="14099" width="6.42578125" style="522" customWidth="1"/>
    <col min="14100" max="14100" width="12.28515625" style="522" customWidth="1"/>
    <col min="14101" max="14101" width="0" style="522" hidden="1" customWidth="1"/>
    <col min="14102" max="14102" width="3.7109375" style="522" customWidth="1"/>
    <col min="14103" max="14103" width="11.140625" style="522" bestFit="1" customWidth="1"/>
    <col min="14104" max="14105" width="10.5703125" style="522"/>
    <col min="14106" max="14106" width="11.140625" style="522" customWidth="1"/>
    <col min="14107" max="14336" width="10.5703125" style="522"/>
    <col min="14337" max="14344" width="0" style="522" hidden="1" customWidth="1"/>
    <col min="14345" max="14345" width="3.7109375" style="522" customWidth="1"/>
    <col min="14346" max="14346" width="3.85546875" style="522" customWidth="1"/>
    <col min="14347" max="14347" width="3.7109375" style="522" customWidth="1"/>
    <col min="14348" max="14348" width="12.7109375" style="522" customWidth="1"/>
    <col min="14349" max="14349" width="52.7109375" style="522" customWidth="1"/>
    <col min="14350" max="14353" width="0" style="522" hidden="1" customWidth="1"/>
    <col min="14354" max="14354" width="12.28515625" style="522" customWidth="1"/>
    <col min="14355" max="14355" width="6.42578125" style="522" customWidth="1"/>
    <col min="14356" max="14356" width="12.28515625" style="522" customWidth="1"/>
    <col min="14357" max="14357" width="0" style="522" hidden="1" customWidth="1"/>
    <col min="14358" max="14358" width="3.7109375" style="522" customWidth="1"/>
    <col min="14359" max="14359" width="11.140625" style="522" bestFit="1" customWidth="1"/>
    <col min="14360" max="14361" width="10.5703125" style="522"/>
    <col min="14362" max="14362" width="11.140625" style="522" customWidth="1"/>
    <col min="14363" max="14592" width="10.5703125" style="522"/>
    <col min="14593" max="14600" width="0" style="522" hidden="1" customWidth="1"/>
    <col min="14601" max="14601" width="3.7109375" style="522" customWidth="1"/>
    <col min="14602" max="14602" width="3.85546875" style="522" customWidth="1"/>
    <col min="14603" max="14603" width="3.7109375" style="522" customWidth="1"/>
    <col min="14604" max="14604" width="12.7109375" style="522" customWidth="1"/>
    <col min="14605" max="14605" width="52.7109375" style="522" customWidth="1"/>
    <col min="14606" max="14609" width="0" style="522" hidden="1" customWidth="1"/>
    <col min="14610" max="14610" width="12.28515625" style="522" customWidth="1"/>
    <col min="14611" max="14611" width="6.42578125" style="522" customWidth="1"/>
    <col min="14612" max="14612" width="12.28515625" style="522" customWidth="1"/>
    <col min="14613" max="14613" width="0" style="522" hidden="1" customWidth="1"/>
    <col min="14614" max="14614" width="3.7109375" style="522" customWidth="1"/>
    <col min="14615" max="14615" width="11.140625" style="522" bestFit="1" customWidth="1"/>
    <col min="14616" max="14617" width="10.5703125" style="522"/>
    <col min="14618" max="14618" width="11.140625" style="522" customWidth="1"/>
    <col min="14619" max="14848" width="10.5703125" style="522"/>
    <col min="14849" max="14856" width="0" style="522" hidden="1" customWidth="1"/>
    <col min="14857" max="14857" width="3.7109375" style="522" customWidth="1"/>
    <col min="14858" max="14858" width="3.85546875" style="522" customWidth="1"/>
    <col min="14859" max="14859" width="3.7109375" style="522" customWidth="1"/>
    <col min="14860" max="14860" width="12.7109375" style="522" customWidth="1"/>
    <col min="14861" max="14861" width="52.7109375" style="522" customWidth="1"/>
    <col min="14862" max="14865" width="0" style="522" hidden="1" customWidth="1"/>
    <col min="14866" max="14866" width="12.28515625" style="522" customWidth="1"/>
    <col min="14867" max="14867" width="6.42578125" style="522" customWidth="1"/>
    <col min="14868" max="14868" width="12.28515625" style="522" customWidth="1"/>
    <col min="14869" max="14869" width="0" style="522" hidden="1" customWidth="1"/>
    <col min="14870" max="14870" width="3.7109375" style="522" customWidth="1"/>
    <col min="14871" max="14871" width="11.140625" style="522" bestFit="1" customWidth="1"/>
    <col min="14872" max="14873" width="10.5703125" style="522"/>
    <col min="14874" max="14874" width="11.140625" style="522" customWidth="1"/>
    <col min="14875" max="15104" width="10.5703125" style="522"/>
    <col min="15105" max="15112" width="0" style="522" hidden="1" customWidth="1"/>
    <col min="15113" max="15113" width="3.7109375" style="522" customWidth="1"/>
    <col min="15114" max="15114" width="3.85546875" style="522" customWidth="1"/>
    <col min="15115" max="15115" width="3.7109375" style="522" customWidth="1"/>
    <col min="15116" max="15116" width="12.7109375" style="522" customWidth="1"/>
    <col min="15117" max="15117" width="52.7109375" style="522" customWidth="1"/>
    <col min="15118" max="15121" width="0" style="522" hidden="1" customWidth="1"/>
    <col min="15122" max="15122" width="12.28515625" style="522" customWidth="1"/>
    <col min="15123" max="15123" width="6.42578125" style="522" customWidth="1"/>
    <col min="15124" max="15124" width="12.28515625" style="522" customWidth="1"/>
    <col min="15125" max="15125" width="0" style="522" hidden="1" customWidth="1"/>
    <col min="15126" max="15126" width="3.7109375" style="522" customWidth="1"/>
    <col min="15127" max="15127" width="11.140625" style="522" bestFit="1" customWidth="1"/>
    <col min="15128" max="15129" width="10.5703125" style="522"/>
    <col min="15130" max="15130" width="11.140625" style="522" customWidth="1"/>
    <col min="15131" max="15360" width="10.5703125" style="522"/>
    <col min="15361" max="15368" width="0" style="522" hidden="1" customWidth="1"/>
    <col min="15369" max="15369" width="3.7109375" style="522" customWidth="1"/>
    <col min="15370" max="15370" width="3.85546875" style="522" customWidth="1"/>
    <col min="15371" max="15371" width="3.7109375" style="522" customWidth="1"/>
    <col min="15372" max="15372" width="12.7109375" style="522" customWidth="1"/>
    <col min="15373" max="15373" width="52.7109375" style="522" customWidth="1"/>
    <col min="15374" max="15377" width="0" style="522" hidden="1" customWidth="1"/>
    <col min="15378" max="15378" width="12.28515625" style="522" customWidth="1"/>
    <col min="15379" max="15379" width="6.42578125" style="522" customWidth="1"/>
    <col min="15380" max="15380" width="12.28515625" style="522" customWidth="1"/>
    <col min="15381" max="15381" width="0" style="522" hidden="1" customWidth="1"/>
    <col min="15382" max="15382" width="3.7109375" style="522" customWidth="1"/>
    <col min="15383" max="15383" width="11.140625" style="522" bestFit="1" customWidth="1"/>
    <col min="15384" max="15385" width="10.5703125" style="522"/>
    <col min="15386" max="15386" width="11.140625" style="522" customWidth="1"/>
    <col min="15387" max="15616" width="10.5703125" style="522"/>
    <col min="15617" max="15624" width="0" style="522" hidden="1" customWidth="1"/>
    <col min="15625" max="15625" width="3.7109375" style="522" customWidth="1"/>
    <col min="15626" max="15626" width="3.85546875" style="522" customWidth="1"/>
    <col min="15627" max="15627" width="3.7109375" style="522" customWidth="1"/>
    <col min="15628" max="15628" width="12.7109375" style="522" customWidth="1"/>
    <col min="15629" max="15629" width="52.7109375" style="522" customWidth="1"/>
    <col min="15630" max="15633" width="0" style="522" hidden="1" customWidth="1"/>
    <col min="15634" max="15634" width="12.28515625" style="522" customWidth="1"/>
    <col min="15635" max="15635" width="6.42578125" style="522" customWidth="1"/>
    <col min="15636" max="15636" width="12.28515625" style="522" customWidth="1"/>
    <col min="15637" max="15637" width="0" style="522" hidden="1" customWidth="1"/>
    <col min="15638" max="15638" width="3.7109375" style="522" customWidth="1"/>
    <col min="15639" max="15639" width="11.140625" style="522" bestFit="1" customWidth="1"/>
    <col min="15640" max="15641" width="10.5703125" style="522"/>
    <col min="15642" max="15642" width="11.140625" style="522" customWidth="1"/>
    <col min="15643" max="15872" width="10.5703125" style="522"/>
    <col min="15873" max="15880" width="0" style="522" hidden="1" customWidth="1"/>
    <col min="15881" max="15881" width="3.7109375" style="522" customWidth="1"/>
    <col min="15882" max="15882" width="3.85546875" style="522" customWidth="1"/>
    <col min="15883" max="15883" width="3.7109375" style="522" customWidth="1"/>
    <col min="15884" max="15884" width="12.7109375" style="522" customWidth="1"/>
    <col min="15885" max="15885" width="52.7109375" style="522" customWidth="1"/>
    <col min="15886" max="15889" width="0" style="522" hidden="1" customWidth="1"/>
    <col min="15890" max="15890" width="12.28515625" style="522" customWidth="1"/>
    <col min="15891" max="15891" width="6.42578125" style="522" customWidth="1"/>
    <col min="15892" max="15892" width="12.28515625" style="522" customWidth="1"/>
    <col min="15893" max="15893" width="0" style="522" hidden="1" customWidth="1"/>
    <col min="15894" max="15894" width="3.7109375" style="522" customWidth="1"/>
    <col min="15895" max="15895" width="11.140625" style="522" bestFit="1" customWidth="1"/>
    <col min="15896" max="15897" width="10.5703125" style="522"/>
    <col min="15898" max="15898" width="11.140625" style="522" customWidth="1"/>
    <col min="15899" max="16128" width="10.5703125" style="522"/>
    <col min="16129" max="16136" width="0" style="522" hidden="1" customWidth="1"/>
    <col min="16137" max="16137" width="3.7109375" style="522" customWidth="1"/>
    <col min="16138" max="16138" width="3.85546875" style="522" customWidth="1"/>
    <col min="16139" max="16139" width="3.7109375" style="522" customWidth="1"/>
    <col min="16140" max="16140" width="12.7109375" style="522" customWidth="1"/>
    <col min="16141" max="16141" width="52.7109375" style="522" customWidth="1"/>
    <col min="16142" max="16145" width="0" style="522" hidden="1" customWidth="1"/>
    <col min="16146" max="16146" width="12.28515625" style="522" customWidth="1"/>
    <col min="16147" max="16147" width="6.42578125" style="522" customWidth="1"/>
    <col min="16148" max="16148" width="12.28515625" style="522" customWidth="1"/>
    <col min="16149" max="16149" width="0" style="522" hidden="1" customWidth="1"/>
    <col min="16150" max="16150" width="3.7109375" style="522" customWidth="1"/>
    <col min="16151" max="16151" width="11.140625" style="522" bestFit="1" customWidth="1"/>
    <col min="16152" max="16153" width="10.5703125" style="522"/>
    <col min="16154" max="16154" width="11.140625" style="522" customWidth="1"/>
    <col min="16155" max="16384" width="10.5703125" style="522"/>
  </cols>
  <sheetData>
    <row r="1" spans="1:34" hidden="1">
      <c r="Q1" s="582"/>
      <c r="R1" s="582"/>
    </row>
    <row r="2" spans="1:34" hidden="1">
      <c r="U2" s="582"/>
    </row>
    <row r="3" spans="1:34" hidden="1"/>
    <row r="4" spans="1:34" ht="3" customHeight="1">
      <c r="J4" s="528"/>
      <c r="K4" s="528"/>
      <c r="L4" s="523"/>
      <c r="M4" s="523"/>
      <c r="N4" s="523"/>
      <c r="O4" s="531"/>
      <c r="P4" s="531"/>
      <c r="Q4" s="531"/>
      <c r="R4" s="531"/>
      <c r="S4" s="531"/>
      <c r="T4" s="531"/>
      <c r="U4" s="531"/>
    </row>
    <row r="5" spans="1:34" ht="22.5" customHeight="1">
      <c r="J5" s="528"/>
      <c r="K5" s="528"/>
      <c r="L5" s="1242" t="s">
        <v>630</v>
      </c>
      <c r="M5" s="1242"/>
      <c r="N5" s="1242"/>
      <c r="O5" s="1242"/>
      <c r="P5" s="1242"/>
      <c r="Q5" s="1242"/>
      <c r="R5" s="1242"/>
      <c r="S5" s="1242"/>
      <c r="T5" s="1242"/>
      <c r="U5" s="663"/>
    </row>
    <row r="6" spans="1:34" ht="3" customHeight="1">
      <c r="J6" s="528"/>
      <c r="K6" s="528"/>
      <c r="L6" s="523"/>
      <c r="M6" s="523"/>
      <c r="N6" s="523"/>
      <c r="O6" s="527"/>
      <c r="P6" s="527"/>
      <c r="Q6" s="527"/>
      <c r="R6" s="527"/>
      <c r="S6" s="527"/>
      <c r="T6" s="527"/>
      <c r="U6" s="527"/>
      <c r="V6" s="531"/>
    </row>
    <row r="7" spans="1:34" s="798" customFormat="1" ht="22.5">
      <c r="A7" s="807"/>
      <c r="B7" s="807"/>
      <c r="C7" s="807"/>
      <c r="D7" s="807"/>
      <c r="E7" s="807"/>
      <c r="F7" s="807"/>
      <c r="G7" s="806"/>
      <c r="H7" s="806"/>
      <c r="I7" s="686"/>
      <c r="J7" s="685"/>
      <c r="K7" s="685"/>
      <c r="L7" s="753"/>
      <c r="M7" s="616" t="s">
        <v>742</v>
      </c>
      <c r="N7" s="753"/>
      <c r="O7" s="1265" t="s">
        <v>84</v>
      </c>
      <c r="P7" s="1265"/>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589"/>
      <c r="B9" s="589"/>
      <c r="C9" s="589"/>
      <c r="D9" s="589"/>
      <c r="E9" s="589"/>
      <c r="F9" s="589"/>
      <c r="G9" s="589"/>
      <c r="H9" s="589"/>
      <c r="L9" s="498"/>
      <c r="M9" s="616" t="s">
        <v>501</v>
      </c>
      <c r="N9" s="665"/>
      <c r="O9" s="1248" t="str">
        <f>IF(NameOrPr_ch="",IF(NameOrPr="","",NameOrPr),NameOrPr_ch)</f>
        <v>Комитет по тарифам и ценовой политике Лен.области (ЛенРТК)</v>
      </c>
      <c r="P9" s="1248"/>
      <c r="Q9" s="1248"/>
      <c r="R9" s="1248"/>
      <c r="S9" s="1248"/>
      <c r="T9" s="1248"/>
      <c r="U9" s="581"/>
      <c r="V9" s="581"/>
      <c r="W9" s="518"/>
      <c r="X9" s="589"/>
      <c r="Y9" s="589"/>
      <c r="Z9" s="589"/>
      <c r="AA9" s="589"/>
      <c r="AB9" s="589"/>
      <c r="AC9" s="589"/>
      <c r="AD9" s="589"/>
      <c r="AE9" s="589"/>
      <c r="AF9" s="589"/>
      <c r="AG9" s="589"/>
      <c r="AH9" s="589"/>
    </row>
    <row r="10" spans="1:34" s="569" customFormat="1" ht="18.75">
      <c r="A10" s="589"/>
      <c r="B10" s="589"/>
      <c r="C10" s="589"/>
      <c r="D10" s="589"/>
      <c r="E10" s="589"/>
      <c r="F10" s="589"/>
      <c r="G10" s="589"/>
      <c r="H10" s="589"/>
      <c r="L10" s="498"/>
      <c r="M10" s="616" t="s">
        <v>595</v>
      </c>
      <c r="N10" s="665"/>
      <c r="O10" s="1248" t="str">
        <f>IF(datePr_ch="",IF(datePr="","",datePr),datePr_ch)</f>
        <v>19.12.2019</v>
      </c>
      <c r="P10" s="1248"/>
      <c r="Q10" s="1248"/>
      <c r="R10" s="1248"/>
      <c r="S10" s="1248"/>
      <c r="T10" s="1248"/>
      <c r="U10" s="581"/>
      <c r="V10" s="581"/>
      <c r="W10" s="518"/>
      <c r="X10" s="589"/>
      <c r="Y10" s="589"/>
      <c r="Z10" s="589"/>
      <c r="AA10" s="589"/>
      <c r="AB10" s="589"/>
      <c r="AC10" s="589"/>
      <c r="AD10" s="589"/>
      <c r="AE10" s="589"/>
      <c r="AF10" s="589"/>
      <c r="AG10" s="589"/>
      <c r="AH10" s="589"/>
    </row>
    <row r="11" spans="1:34" s="569" customFormat="1" ht="18.75">
      <c r="A11" s="589"/>
      <c r="B11" s="589"/>
      <c r="C11" s="589"/>
      <c r="D11" s="589"/>
      <c r="E11" s="589"/>
      <c r="F11" s="589"/>
      <c r="G11" s="589"/>
      <c r="H11" s="589"/>
      <c r="L11" s="551"/>
      <c r="M11" s="616" t="s">
        <v>594</v>
      </c>
      <c r="N11" s="665"/>
      <c r="O11" s="1248" t="str">
        <f>IF(numberPr_ch="",IF(numberPr="","",numberPr),numberPr_ch)</f>
        <v>512-п</v>
      </c>
      <c r="P11" s="1248"/>
      <c r="Q11" s="1248"/>
      <c r="R11" s="1248"/>
      <c r="S11" s="1248"/>
      <c r="T11" s="1248"/>
      <c r="U11" s="581"/>
      <c r="V11" s="581"/>
      <c r="W11" s="518"/>
      <c r="X11" s="589"/>
      <c r="Y11" s="589"/>
      <c r="Z11" s="589"/>
      <c r="AA11" s="589"/>
      <c r="AB11" s="589"/>
      <c r="AC11" s="589"/>
      <c r="AD11" s="589"/>
      <c r="AE11" s="589"/>
      <c r="AF11" s="589"/>
      <c r="AG11" s="589"/>
      <c r="AH11" s="589"/>
    </row>
    <row r="12" spans="1:34" s="569" customFormat="1" ht="18.75">
      <c r="A12" s="589"/>
      <c r="B12" s="589"/>
      <c r="C12" s="589"/>
      <c r="D12" s="589"/>
      <c r="E12" s="589"/>
      <c r="F12" s="589"/>
      <c r="G12" s="589"/>
      <c r="H12" s="589"/>
      <c r="L12" s="551"/>
      <c r="M12" s="616" t="s">
        <v>500</v>
      </c>
      <c r="N12" s="665"/>
      <c r="O12" s="1248" t="str">
        <f>IF(IstPub_ch="",IF(IstPub="","",IstPub),IstPub_ch)</f>
        <v>http://tarif.lenobl.ru/dokumenty/docs_category_3/</v>
      </c>
      <c r="P12" s="1248"/>
      <c r="Q12" s="1248"/>
      <c r="R12" s="1248"/>
      <c r="S12" s="1248"/>
      <c r="T12" s="1248"/>
      <c r="U12" s="581"/>
      <c r="V12" s="581"/>
      <c r="W12" s="518"/>
      <c r="X12" s="589"/>
      <c r="Y12" s="589"/>
      <c r="Z12" s="589"/>
      <c r="AA12" s="589"/>
      <c r="AB12" s="589"/>
      <c r="AC12" s="589"/>
      <c r="AD12" s="589"/>
      <c r="AE12" s="589"/>
      <c r="AF12" s="589"/>
      <c r="AG12" s="589"/>
      <c r="AH12" s="589"/>
    </row>
    <row r="13" spans="1:34" s="569" customFormat="1" ht="11.25" hidden="1">
      <c r="A13" s="589"/>
      <c r="B13" s="589"/>
      <c r="C13" s="589"/>
      <c r="D13" s="589"/>
      <c r="E13" s="589"/>
      <c r="F13" s="589"/>
      <c r="G13" s="589"/>
      <c r="H13" s="589"/>
      <c r="L13" s="1243"/>
      <c r="M13" s="1243"/>
      <c r="N13" s="565"/>
      <c r="O13" s="581"/>
      <c r="P13" s="581"/>
      <c r="Q13" s="581"/>
      <c r="R13" s="581"/>
      <c r="S13" s="581"/>
      <c r="T13" s="581"/>
      <c r="U13" s="587" t="s">
        <v>372</v>
      </c>
      <c r="X13" s="589"/>
      <c r="Y13" s="589"/>
      <c r="Z13" s="589"/>
      <c r="AA13" s="589"/>
      <c r="AB13" s="589"/>
      <c r="AC13" s="589"/>
      <c r="AD13" s="589"/>
      <c r="AE13" s="589"/>
      <c r="AF13" s="589"/>
      <c r="AG13" s="589"/>
      <c r="AH13" s="589"/>
    </row>
    <row r="14" spans="1:34">
      <c r="J14" s="528"/>
      <c r="K14" s="528"/>
      <c r="L14" s="523"/>
      <c r="M14" s="523"/>
      <c r="N14" s="501"/>
      <c r="O14" s="1249"/>
      <c r="P14" s="1249"/>
      <c r="Q14" s="1249"/>
      <c r="R14" s="1249"/>
      <c r="S14" s="1249"/>
      <c r="T14" s="1249"/>
      <c r="U14" s="1249"/>
    </row>
    <row r="15" spans="1:34">
      <c r="J15" s="528"/>
      <c r="K15" s="528"/>
      <c r="L15" s="1183" t="s">
        <v>453</v>
      </c>
      <c r="M15" s="1183"/>
      <c r="N15" s="1183"/>
      <c r="O15" s="1183"/>
      <c r="P15" s="1183"/>
      <c r="Q15" s="1183"/>
      <c r="R15" s="1183"/>
      <c r="S15" s="1183"/>
      <c r="T15" s="1183"/>
      <c r="U15" s="1183"/>
      <c r="V15" s="1183"/>
      <c r="W15" s="1183" t="s">
        <v>454</v>
      </c>
    </row>
    <row r="16" spans="1:34" ht="14.25" customHeight="1">
      <c r="J16" s="528"/>
      <c r="K16" s="528"/>
      <c r="L16" s="1255" t="s">
        <v>91</v>
      </c>
      <c r="M16" s="1255" t="s">
        <v>638</v>
      </c>
      <c r="N16" s="660"/>
      <c r="O16" s="1256" t="s">
        <v>640</v>
      </c>
      <c r="P16" s="1257"/>
      <c r="Q16" s="1257"/>
      <c r="R16" s="1257"/>
      <c r="S16" s="1257"/>
      <c r="T16" s="1258"/>
      <c r="U16" s="1239" t="s">
        <v>340</v>
      </c>
      <c r="V16" s="1252" t="s">
        <v>274</v>
      </c>
      <c r="W16" s="1183"/>
    </row>
    <row r="17" spans="1:36" ht="14.25" customHeight="1">
      <c r="J17" s="528"/>
      <c r="K17" s="528"/>
      <c r="L17" s="1255"/>
      <c r="M17" s="1255"/>
      <c r="N17" s="661"/>
      <c r="O17" s="1261" t="s">
        <v>604</v>
      </c>
      <c r="P17" s="1259" t="s">
        <v>270</v>
      </c>
      <c r="Q17" s="1260"/>
      <c r="R17" s="1236" t="s">
        <v>653</v>
      </c>
      <c r="S17" s="1237"/>
      <c r="T17" s="1238"/>
      <c r="U17" s="1240"/>
      <c r="V17" s="1253"/>
      <c r="W17" s="1183"/>
    </row>
    <row r="18" spans="1:36" ht="33.75" customHeight="1">
      <c r="J18" s="528"/>
      <c r="K18" s="528"/>
      <c r="L18" s="1255"/>
      <c r="M18" s="1255"/>
      <c r="N18" s="662"/>
      <c r="O18" s="1262"/>
      <c r="P18" s="534" t="s">
        <v>605</v>
      </c>
      <c r="Q18" s="534" t="s">
        <v>6</v>
      </c>
      <c r="R18" s="535" t="s">
        <v>273</v>
      </c>
      <c r="S18" s="1250" t="s">
        <v>272</v>
      </c>
      <c r="T18" s="1251"/>
      <c r="U18" s="1241"/>
      <c r="V18" s="1254"/>
      <c r="W18" s="1183"/>
    </row>
    <row r="19" spans="1:36">
      <c r="J19" s="528"/>
      <c r="K19" s="568">
        <v>1</v>
      </c>
      <c r="L19" s="646" t="s">
        <v>92</v>
      </c>
      <c r="M19" s="646" t="s">
        <v>48</v>
      </c>
      <c r="N19" s="648" t="str">
        <f ca="1">OFFSET(N19,0,-1)</f>
        <v>2</v>
      </c>
      <c r="O19" s="647">
        <f ca="1">OFFSET(O19,0,-1)+1</f>
        <v>3</v>
      </c>
      <c r="P19" s="647">
        <f ca="1">OFFSET(P19,0,-1)+1</f>
        <v>4</v>
      </c>
      <c r="Q19" s="647">
        <f ca="1">OFFSET(Q19,0,-1)+1</f>
        <v>5</v>
      </c>
      <c r="R19" s="647">
        <f ca="1">OFFSET(R19,0,-1)+1</f>
        <v>6</v>
      </c>
      <c r="S19" s="1244">
        <f ca="1">OFFSET(S19,0,-1)+1</f>
        <v>7</v>
      </c>
      <c r="T19" s="1244"/>
      <c r="U19" s="647">
        <f ca="1">OFFSET(U19,0,-2)+1</f>
        <v>8</v>
      </c>
      <c r="V19" s="648">
        <f ca="1">OFFSET(V19,0,-1)</f>
        <v>8</v>
      </c>
      <c r="W19" s="647">
        <f ca="1">OFFSET(W19,0,-1)+1</f>
        <v>9</v>
      </c>
    </row>
    <row r="20" spans="1:36" ht="22.5">
      <c r="A20" s="1228">
        <v>1</v>
      </c>
      <c r="B20" s="882"/>
      <c r="C20" s="882"/>
      <c r="D20" s="882"/>
      <c r="E20" s="883"/>
      <c r="F20" s="884"/>
      <c r="G20" s="884"/>
      <c r="H20" s="884"/>
      <c r="I20" s="885"/>
      <c r="J20" s="880"/>
      <c r="K20" s="887"/>
      <c r="L20" s="592">
        <f>mergeValue(A20)</f>
        <v>1</v>
      </c>
      <c r="M20" s="640" t="s">
        <v>20</v>
      </c>
      <c r="N20" s="645"/>
      <c r="O20" s="1229"/>
      <c r="P20" s="1229"/>
      <c r="Q20" s="1229"/>
      <c r="R20" s="1229"/>
      <c r="S20" s="1229"/>
      <c r="T20" s="1229"/>
      <c r="U20" s="1229"/>
      <c r="V20" s="1229"/>
      <c r="W20" s="629" t="s">
        <v>475</v>
      </c>
      <c r="Y20" s="588"/>
      <c r="Z20" s="588" t="str">
        <f t="shared" ref="Z20:Z33" si="0">IF(M20="","",M20 )</f>
        <v>Наименование тарифа</v>
      </c>
      <c r="AA20" s="588"/>
      <c r="AB20" s="588"/>
      <c r="AC20" s="588"/>
      <c r="AI20" s="584"/>
      <c r="AJ20" s="584"/>
    </row>
    <row r="21" spans="1:36" ht="22.5">
      <c r="A21" s="1228"/>
      <c r="B21" s="1228">
        <v>1</v>
      </c>
      <c r="C21" s="882"/>
      <c r="D21" s="882"/>
      <c r="E21" s="884"/>
      <c r="F21" s="884"/>
      <c r="G21" s="884"/>
      <c r="H21" s="884"/>
      <c r="I21" s="879"/>
      <c r="J21" s="878"/>
      <c r="K21" s="881"/>
      <c r="L21" s="592" t="str">
        <f>mergeValue(A21) &amp;"."&amp; mergeValue(B21)</f>
        <v>1.1</v>
      </c>
      <c r="M21" s="545" t="s">
        <v>16</v>
      </c>
      <c r="N21" s="645"/>
      <c r="O21" s="1229"/>
      <c r="P21" s="1229"/>
      <c r="Q21" s="1229"/>
      <c r="R21" s="1229"/>
      <c r="S21" s="1229"/>
      <c r="T21" s="1229"/>
      <c r="U21" s="1229"/>
      <c r="V21" s="1229"/>
      <c r="W21" s="629" t="s">
        <v>476</v>
      </c>
      <c r="Y21" s="588"/>
      <c r="Z21" s="588" t="str">
        <f t="shared" si="0"/>
        <v>Территория действия тарифа</v>
      </c>
      <c r="AA21" s="588"/>
      <c r="AB21" s="588"/>
      <c r="AC21" s="588"/>
      <c r="AI21" s="584"/>
      <c r="AJ21" s="584"/>
    </row>
    <row r="22" spans="1:36" ht="22.5">
      <c r="A22" s="1228"/>
      <c r="B22" s="1228"/>
      <c r="C22" s="1228">
        <v>1</v>
      </c>
      <c r="D22" s="882"/>
      <c r="E22" s="884"/>
      <c r="F22" s="884"/>
      <c r="G22" s="884"/>
      <c r="H22" s="884"/>
      <c r="I22" s="886"/>
      <c r="J22" s="878"/>
      <c r="K22" s="881"/>
      <c r="L22" s="592" t="str">
        <f>mergeValue(A22) &amp;"."&amp; mergeValue(B22)&amp;"."&amp; mergeValue(C22)</f>
        <v>1.1.1</v>
      </c>
      <c r="M22" s="546" t="s">
        <v>7</v>
      </c>
      <c r="N22" s="645"/>
      <c r="O22" s="1229"/>
      <c r="P22" s="1229"/>
      <c r="Q22" s="1229"/>
      <c r="R22" s="1229"/>
      <c r="S22" s="1229"/>
      <c r="T22" s="1229"/>
      <c r="U22" s="1229"/>
      <c r="V22" s="1229"/>
      <c r="W22" s="629" t="s">
        <v>632</v>
      </c>
      <c r="Y22" s="588"/>
      <c r="Z22" s="588" t="str">
        <f t="shared" si="0"/>
        <v xml:space="preserve">Наименование системы теплоснабжения </v>
      </c>
      <c r="AA22" s="588"/>
      <c r="AB22" s="588"/>
      <c r="AC22" s="588"/>
      <c r="AI22" s="584"/>
      <c r="AJ22" s="584"/>
    </row>
    <row r="23" spans="1:36" ht="22.5">
      <c r="A23" s="1228"/>
      <c r="B23" s="1228"/>
      <c r="C23" s="1228"/>
      <c r="D23" s="1228">
        <v>1</v>
      </c>
      <c r="E23" s="884"/>
      <c r="F23" s="884"/>
      <c r="G23" s="884"/>
      <c r="H23" s="884"/>
      <c r="I23" s="886"/>
      <c r="J23" s="878"/>
      <c r="K23" s="881"/>
      <c r="L23" s="592" t="str">
        <f>mergeValue(A23) &amp;"."&amp; mergeValue(B23)&amp;"."&amp; mergeValue(C23)&amp;"."&amp; mergeValue(D23)</f>
        <v>1.1.1.1</v>
      </c>
      <c r="M23" s="547" t="s">
        <v>22</v>
      </c>
      <c r="N23" s="645"/>
      <c r="O23" s="1229"/>
      <c r="P23" s="1229"/>
      <c r="Q23" s="1229"/>
      <c r="R23" s="1229"/>
      <c r="S23" s="1229"/>
      <c r="T23" s="1229"/>
      <c r="U23" s="1229"/>
      <c r="V23" s="1229"/>
      <c r="W23" s="629" t="s">
        <v>633</v>
      </c>
      <c r="Y23" s="588"/>
      <c r="Z23" s="588" t="str">
        <f t="shared" si="0"/>
        <v xml:space="preserve">Источник тепловой энергии  </v>
      </c>
      <c r="AA23" s="588"/>
      <c r="AB23" s="588"/>
      <c r="AC23" s="588"/>
      <c r="AI23" s="584"/>
      <c r="AJ23" s="584"/>
    </row>
    <row r="24" spans="1:36" ht="101.25">
      <c r="A24" s="1228"/>
      <c r="B24" s="1228"/>
      <c r="C24" s="1228"/>
      <c r="D24" s="1228"/>
      <c r="E24" s="1228">
        <v>1</v>
      </c>
      <c r="F24" s="884"/>
      <c r="G24" s="884"/>
      <c r="H24" s="882">
        <v>1</v>
      </c>
      <c r="I24" s="1228">
        <v>1</v>
      </c>
      <c r="J24" s="884"/>
      <c r="K24" s="889"/>
      <c r="L24" s="592" t="str">
        <f>mergeValue(A24) &amp;"."&amp; mergeValue(B24)&amp;"."&amp; mergeValue(C24)&amp;"."&amp; mergeValue(D24)&amp;"."&amp; mergeValue(E24)</f>
        <v>1.1.1.1.1</v>
      </c>
      <c r="M24" s="553" t="s">
        <v>9</v>
      </c>
      <c r="N24" s="645"/>
      <c r="O24" s="1230"/>
      <c r="P24" s="1230"/>
      <c r="Q24" s="1230"/>
      <c r="R24" s="1230"/>
      <c r="S24" s="1230"/>
      <c r="T24" s="1230"/>
      <c r="U24" s="1230"/>
      <c r="V24" s="1230"/>
      <c r="W24" s="629" t="s">
        <v>637</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28"/>
      <c r="B25" s="1228"/>
      <c r="C25" s="1228"/>
      <c r="D25" s="1228"/>
      <c r="E25" s="1228"/>
      <c r="F25" s="1228">
        <v>1</v>
      </c>
      <c r="G25" s="882"/>
      <c r="H25" s="882"/>
      <c r="I25" s="1228"/>
      <c r="J25" s="1228">
        <v>1</v>
      </c>
      <c r="K25" s="890"/>
      <c r="L25" s="592" t="str">
        <f>mergeValue(A25) &amp;"."&amp; mergeValue(B25)&amp;"."&amp; mergeValue(C25)&amp;"."&amp; mergeValue(D25)&amp;"."&amp; mergeValue(E25)&amp;"."&amp; mergeValue(F25)</f>
        <v>1.1.1.1.1.1</v>
      </c>
      <c r="M25" s="554" t="s">
        <v>10</v>
      </c>
      <c r="N25" s="645"/>
      <c r="O25" s="1231"/>
      <c r="P25" s="1232"/>
      <c r="Q25" s="1232"/>
      <c r="R25" s="1232"/>
      <c r="S25" s="1232"/>
      <c r="T25" s="1232"/>
      <c r="U25" s="1232"/>
      <c r="V25" s="1233"/>
      <c r="W25" s="629" t="s">
        <v>635</v>
      </c>
      <c r="Y25" s="588"/>
      <c r="Z25" s="588" t="str">
        <f t="shared" si="0"/>
        <v>Группа потребителей</v>
      </c>
      <c r="AA25" s="588"/>
      <c r="AB25" s="588"/>
      <c r="AC25" s="588"/>
      <c r="AI25" s="584"/>
      <c r="AJ25" s="584"/>
    </row>
    <row r="26" spans="1:36" ht="189" customHeight="1">
      <c r="A26" s="1228"/>
      <c r="B26" s="1228"/>
      <c r="C26" s="1228"/>
      <c r="D26" s="1228"/>
      <c r="E26" s="1228"/>
      <c r="F26" s="1228"/>
      <c r="G26" s="882">
        <v>1</v>
      </c>
      <c r="H26" s="882"/>
      <c r="I26" s="1228"/>
      <c r="J26" s="1228"/>
      <c r="K26" s="890">
        <v>1</v>
      </c>
      <c r="L26" s="592" t="str">
        <f>mergeValue(A26) &amp;"."&amp; mergeValue(B26)&amp;"."&amp; mergeValue(C26)&amp;"."&amp; mergeValue(D26)&amp;"."&amp; mergeValue(E26)&amp;"."&amp; mergeValue(F26)&amp;"."&amp; mergeValue(G26)</f>
        <v>1.1.1.1.1.1.1</v>
      </c>
      <c r="M26" s="1064"/>
      <c r="N26" s="645"/>
      <c r="O26" s="561"/>
      <c r="P26" s="561"/>
      <c r="Q26" s="1089"/>
      <c r="R26" s="1234"/>
      <c r="S26" s="1235" t="s">
        <v>83</v>
      </c>
      <c r="T26" s="1234"/>
      <c r="U26" s="1235" t="s">
        <v>84</v>
      </c>
      <c r="V26" s="561"/>
      <c r="W26" s="1245" t="s">
        <v>654</v>
      </c>
      <c r="X26" s="584" t="str">
        <f>strCheckDate(O27:V27)</f>
        <v/>
      </c>
      <c r="Y26" s="588"/>
      <c r="Z26" s="588" t="str">
        <f t="shared" si="0"/>
        <v/>
      </c>
      <c r="AA26" s="588"/>
      <c r="AB26" s="588"/>
      <c r="AC26" s="588"/>
      <c r="AI26" s="584"/>
      <c r="AJ26" s="584"/>
    </row>
    <row r="27" spans="1:36" ht="11.25" hidden="1">
      <c r="A27" s="1228"/>
      <c r="B27" s="1228"/>
      <c r="C27" s="1228"/>
      <c r="D27" s="1228"/>
      <c r="E27" s="1228"/>
      <c r="F27" s="1228"/>
      <c r="G27" s="882"/>
      <c r="H27" s="882"/>
      <c r="I27" s="1228"/>
      <c r="J27" s="1228"/>
      <c r="K27" s="890"/>
      <c r="L27" s="599"/>
      <c r="M27" s="645"/>
      <c r="N27" s="645"/>
      <c r="O27" s="561"/>
      <c r="P27" s="561"/>
      <c r="Q27" s="583" t="str">
        <f>R26 &amp; "-" &amp; T26</f>
        <v>-</v>
      </c>
      <c r="R27" s="1234"/>
      <c r="S27" s="1235"/>
      <c r="T27" s="1234"/>
      <c r="U27" s="1235"/>
      <c r="V27" s="561"/>
      <c r="W27" s="1246"/>
      <c r="Y27" s="588"/>
      <c r="Z27" s="588" t="str">
        <f t="shared" si="0"/>
        <v/>
      </c>
      <c r="AA27" s="588"/>
      <c r="AB27" s="588"/>
      <c r="AC27" s="588"/>
      <c r="AI27" s="584"/>
      <c r="AJ27" s="584"/>
    </row>
    <row r="28" spans="1:36" ht="15" customHeight="1">
      <c r="A28" s="1228"/>
      <c r="B28" s="1228"/>
      <c r="C28" s="1228"/>
      <c r="D28" s="1228"/>
      <c r="E28" s="1228"/>
      <c r="F28" s="1228"/>
      <c r="G28" s="884"/>
      <c r="H28" s="882"/>
      <c r="I28" s="1228"/>
      <c r="J28" s="1228"/>
      <c r="K28" s="889"/>
      <c r="L28" s="537"/>
      <c r="M28" s="556" t="s">
        <v>25</v>
      </c>
      <c r="N28" s="563"/>
      <c r="O28" s="563"/>
      <c r="P28" s="563"/>
      <c r="Q28" s="563"/>
      <c r="R28" s="563"/>
      <c r="S28" s="563"/>
      <c r="T28" s="563"/>
      <c r="U28" s="563"/>
      <c r="V28" s="559"/>
      <c r="W28" s="1247"/>
      <c r="Y28" s="588"/>
      <c r="Z28" s="588" t="str">
        <f t="shared" si="0"/>
        <v>Добавить вид теплоносителя (параметры теплоносителя)</v>
      </c>
      <c r="AA28" s="588"/>
      <c r="AB28" s="588"/>
      <c r="AC28" s="588"/>
      <c r="AI28" s="584"/>
      <c r="AJ28" s="584"/>
    </row>
    <row r="29" spans="1:36" ht="15" customHeight="1">
      <c r="A29" s="1228"/>
      <c r="B29" s="1228"/>
      <c r="C29" s="1228"/>
      <c r="D29" s="1228"/>
      <c r="E29" s="1228"/>
      <c r="F29" s="884"/>
      <c r="G29" s="884"/>
      <c r="H29" s="882"/>
      <c r="I29" s="1228"/>
      <c r="J29" s="884"/>
      <c r="K29" s="889"/>
      <c r="L29" s="537"/>
      <c r="M29" s="555" t="s">
        <v>11</v>
      </c>
      <c r="N29" s="563"/>
      <c r="O29" s="563"/>
      <c r="P29" s="563"/>
      <c r="Q29" s="563"/>
      <c r="R29" s="563"/>
      <c r="S29" s="563"/>
      <c r="T29" s="563"/>
      <c r="U29" s="562"/>
      <c r="V29" s="563"/>
      <c r="W29" s="664"/>
      <c r="Y29" s="588"/>
      <c r="Z29" s="588" t="str">
        <f t="shared" si="0"/>
        <v>Добавить группу потребителей</v>
      </c>
      <c r="AA29" s="588"/>
      <c r="AB29" s="588"/>
      <c r="AC29" s="588"/>
      <c r="AI29" s="584"/>
      <c r="AJ29" s="584"/>
    </row>
    <row r="30" spans="1:36" ht="15" customHeight="1">
      <c r="A30" s="1228"/>
      <c r="B30" s="1228"/>
      <c r="C30" s="1228"/>
      <c r="D30" s="1228"/>
      <c r="E30" s="888"/>
      <c r="F30" s="884"/>
      <c r="G30" s="884"/>
      <c r="H30" s="884"/>
      <c r="I30" s="880"/>
      <c r="J30" s="877"/>
      <c r="K30" s="887"/>
      <c r="L30" s="537"/>
      <c r="M30" s="550" t="s">
        <v>12</v>
      </c>
      <c r="N30" s="563"/>
      <c r="O30" s="563"/>
      <c r="P30" s="563"/>
      <c r="Q30" s="563"/>
      <c r="R30" s="563"/>
      <c r="S30" s="563"/>
      <c r="T30" s="563"/>
      <c r="U30" s="562"/>
      <c r="V30" s="563"/>
      <c r="W30" s="664"/>
      <c r="Y30" s="588"/>
      <c r="Z30" s="588" t="str">
        <f t="shared" si="0"/>
        <v>Добавить схему подключения</v>
      </c>
      <c r="AA30" s="588"/>
      <c r="AB30" s="588"/>
      <c r="AC30" s="588"/>
      <c r="AI30" s="584"/>
      <c r="AJ30" s="584"/>
    </row>
    <row r="31" spans="1:36" ht="15" customHeight="1">
      <c r="A31" s="1228"/>
      <c r="B31" s="1228"/>
      <c r="C31" s="1228"/>
      <c r="D31" s="888"/>
      <c r="E31" s="888"/>
      <c r="F31" s="884"/>
      <c r="G31" s="884"/>
      <c r="H31" s="884"/>
      <c r="I31" s="880"/>
      <c r="J31" s="877"/>
      <c r="K31" s="887"/>
      <c r="L31" s="537"/>
      <c r="M31" s="549" t="s">
        <v>17</v>
      </c>
      <c r="N31" s="563"/>
      <c r="O31" s="563"/>
      <c r="P31" s="563"/>
      <c r="Q31" s="563"/>
      <c r="R31" s="563"/>
      <c r="S31" s="563"/>
      <c r="T31" s="563"/>
      <c r="U31" s="562"/>
      <c r="V31" s="563"/>
      <c r="W31" s="664"/>
      <c r="Y31" s="588"/>
      <c r="Z31" s="588" t="str">
        <f t="shared" si="0"/>
        <v>Добавить источник тепловой энергии</v>
      </c>
      <c r="AA31" s="588"/>
      <c r="AB31" s="588"/>
      <c r="AC31" s="588"/>
      <c r="AI31" s="584"/>
      <c r="AJ31" s="584"/>
    </row>
    <row r="32" spans="1:36" ht="15" customHeight="1">
      <c r="A32" s="1228"/>
      <c r="B32" s="1228"/>
      <c r="C32" s="888"/>
      <c r="D32" s="888"/>
      <c r="E32" s="888"/>
      <c r="F32" s="888"/>
      <c r="G32" s="893"/>
      <c r="H32" s="880"/>
      <c r="I32" s="891"/>
      <c r="J32" s="877"/>
      <c r="K32" s="892"/>
      <c r="L32" s="537"/>
      <c r="M32" s="548" t="s">
        <v>18</v>
      </c>
      <c r="N32" s="563"/>
      <c r="O32" s="563"/>
      <c r="P32" s="563"/>
      <c r="Q32" s="563"/>
      <c r="R32" s="563"/>
      <c r="S32" s="563"/>
      <c r="T32" s="563"/>
      <c r="U32" s="562"/>
      <c r="V32" s="563"/>
      <c r="W32" s="664"/>
      <c r="Y32" s="588"/>
      <c r="Z32" s="588" t="str">
        <f t="shared" si="0"/>
        <v>Добавить наименование системы теплоснабжения</v>
      </c>
      <c r="AA32" s="588"/>
      <c r="AB32" s="588"/>
      <c r="AC32" s="588"/>
      <c r="AI32" s="584"/>
      <c r="AJ32" s="584"/>
    </row>
    <row r="33" spans="1:36" ht="15" customHeight="1">
      <c r="A33" s="1228"/>
      <c r="B33" s="888"/>
      <c r="C33" s="888"/>
      <c r="D33" s="888"/>
      <c r="E33" s="888"/>
      <c r="F33" s="888"/>
      <c r="G33" s="893"/>
      <c r="H33" s="880"/>
      <c r="I33" s="880"/>
      <c r="J33" s="877"/>
      <c r="K33" s="887"/>
      <c r="L33" s="537"/>
      <c r="M33" s="557" t="s">
        <v>19</v>
      </c>
      <c r="N33" s="563"/>
      <c r="O33" s="563"/>
      <c r="P33" s="563"/>
      <c r="Q33" s="563"/>
      <c r="R33" s="563"/>
      <c r="S33" s="563"/>
      <c r="T33" s="563"/>
      <c r="U33" s="562"/>
      <c r="V33" s="563"/>
      <c r="W33" s="664"/>
      <c r="Y33" s="588"/>
      <c r="Z33" s="588" t="str">
        <f t="shared" si="0"/>
        <v>Добавить территорию действия тарифа</v>
      </c>
      <c r="AA33" s="588"/>
      <c r="AB33" s="588"/>
      <c r="AC33" s="588"/>
      <c r="AI33" s="584"/>
      <c r="AJ33" s="584"/>
    </row>
    <row r="34" spans="1:36" s="521" customFormat="1" ht="15" customHeight="1">
      <c r="A34" s="876"/>
      <c r="B34" s="876"/>
      <c r="C34" s="876"/>
      <c r="D34" s="876"/>
      <c r="E34" s="876"/>
      <c r="F34" s="876"/>
      <c r="G34" s="876"/>
      <c r="H34" s="876"/>
      <c r="I34" s="876"/>
      <c r="J34" s="876"/>
      <c r="K34" s="876"/>
      <c r="L34" s="492"/>
      <c r="M34" s="564" t="s">
        <v>308</v>
      </c>
      <c r="N34" s="563"/>
      <c r="O34" s="563"/>
      <c r="P34" s="563"/>
      <c r="Q34" s="563"/>
      <c r="R34" s="563"/>
      <c r="S34" s="563"/>
      <c r="T34" s="563"/>
      <c r="U34" s="562"/>
      <c r="V34" s="563"/>
      <c r="W34" s="664"/>
      <c r="X34" s="586"/>
      <c r="Y34" s="586"/>
      <c r="Z34" s="586"/>
      <c r="AA34" s="586"/>
      <c r="AB34" s="586"/>
      <c r="AC34" s="586"/>
      <c r="AD34" s="586"/>
      <c r="AE34" s="586"/>
      <c r="AF34" s="586"/>
      <c r="AG34" s="586"/>
      <c r="AH34" s="586"/>
    </row>
    <row r="35" spans="1:36" ht="11.25">
      <c r="A35" s="522"/>
      <c r="B35" s="522"/>
      <c r="C35" s="522"/>
      <c r="D35" s="522"/>
      <c r="E35" s="522"/>
      <c r="F35" s="522"/>
      <c r="G35" s="522"/>
      <c r="H35" s="522"/>
      <c r="I35" s="522"/>
      <c r="J35" s="522"/>
      <c r="K35" s="522"/>
      <c r="X35" s="522"/>
      <c r="Y35" s="522"/>
      <c r="Z35" s="522"/>
      <c r="AA35" s="522"/>
      <c r="AB35" s="522"/>
      <c r="AC35" s="522"/>
      <c r="AD35" s="522"/>
      <c r="AE35" s="522"/>
      <c r="AF35" s="522"/>
      <c r="AG35" s="522"/>
      <c r="AH35" s="522"/>
    </row>
    <row r="36" spans="1:36" ht="105.75" customHeight="1">
      <c r="L36" s="1">
        <v>1</v>
      </c>
      <c r="M36" s="1221" t="s">
        <v>631</v>
      </c>
      <c r="N36" s="1221"/>
      <c r="O36" s="1221"/>
      <c r="P36" s="1221"/>
      <c r="Q36" s="1221"/>
      <c r="R36" s="1221"/>
      <c r="S36" s="1221"/>
      <c r="T36" s="1221"/>
      <c r="U36" s="1221"/>
      <c r="V36" s="1221"/>
      <c r="W36" s="1221"/>
    </row>
  </sheetData>
  <sheetProtection algorithmName="SHA-512" hashValue="Fe/C3gvuW3fOeBo2b+wzkHm7628OFqXDfZ7uZLXdHJ8aeexvBcTFs7B+CEaZDjC9fTcIBmpDrFDqoDzif/49PA==" saltValue="s5b5kCs/wbm3wE1xEl17nA==" spinCount="100000"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49</v>
      </c>
    </row>
    <row r="2" spans="1:20" ht="22.5">
      <c r="F2" s="1222" t="s">
        <v>490</v>
      </c>
      <c r="G2" s="1223"/>
      <c r="H2" s="1224"/>
      <c r="I2" s="805"/>
    </row>
    <row r="3" spans="1:20" ht="3" customHeight="1"/>
    <row r="4" spans="1:20" s="569" customFormat="1" ht="11.25">
      <c r="A4" s="770"/>
      <c r="B4" s="770"/>
      <c r="C4" s="770"/>
      <c r="D4" s="770"/>
      <c r="F4" s="1183" t="s">
        <v>453</v>
      </c>
      <c r="G4" s="1183"/>
      <c r="H4" s="1183"/>
      <c r="I4" s="1225" t="s">
        <v>454</v>
      </c>
      <c r="J4" s="770"/>
      <c r="K4" s="770"/>
      <c r="L4" s="770"/>
      <c r="M4" s="770"/>
      <c r="N4" s="770"/>
      <c r="O4" s="770"/>
      <c r="P4" s="770"/>
      <c r="Q4" s="770"/>
      <c r="R4" s="770"/>
      <c r="S4" s="770"/>
      <c r="T4" s="770"/>
    </row>
    <row r="5" spans="1:20" s="569" customFormat="1" ht="11.25" customHeight="1">
      <c r="A5" s="770"/>
      <c r="B5" s="770"/>
      <c r="C5" s="770"/>
      <c r="D5" s="770"/>
      <c r="F5" s="775" t="s">
        <v>91</v>
      </c>
      <c r="G5" s="809" t="s">
        <v>456</v>
      </c>
      <c r="H5" s="800" t="s">
        <v>441</v>
      </c>
      <c r="I5" s="1225"/>
      <c r="J5" s="770"/>
      <c r="K5" s="770"/>
      <c r="L5" s="770"/>
      <c r="M5" s="770"/>
      <c r="N5" s="770"/>
      <c r="O5" s="770"/>
      <c r="P5" s="770"/>
      <c r="Q5" s="770"/>
      <c r="R5" s="770"/>
      <c r="S5" s="770"/>
      <c r="T5" s="770"/>
    </row>
    <row r="6" spans="1:20" s="569" customFormat="1" ht="12" customHeight="1">
      <c r="A6" s="770"/>
      <c r="B6" s="770"/>
      <c r="C6" s="770"/>
      <c r="D6" s="770"/>
      <c r="F6" s="810" t="s">
        <v>92</v>
      </c>
      <c r="G6" s="811">
        <v>2</v>
      </c>
      <c r="H6" s="812">
        <v>3</v>
      </c>
      <c r="I6" s="607">
        <v>4</v>
      </c>
      <c r="J6" s="770">
        <v>4</v>
      </c>
      <c r="K6" s="770"/>
      <c r="L6" s="770"/>
      <c r="M6" s="770"/>
      <c r="N6" s="770"/>
      <c r="O6" s="770"/>
      <c r="P6" s="770"/>
      <c r="Q6" s="770"/>
      <c r="R6" s="770"/>
      <c r="S6" s="770"/>
      <c r="T6" s="770"/>
    </row>
    <row r="7" spans="1:20" s="569" customFormat="1" ht="18.75">
      <c r="A7" s="770"/>
      <c r="B7" s="770"/>
      <c r="C7" s="770"/>
      <c r="D7" s="770"/>
      <c r="F7" s="813">
        <v>1</v>
      </c>
      <c r="G7" s="814" t="s">
        <v>491</v>
      </c>
      <c r="H7" s="804" t="str">
        <f>IF(dateCh="","",dateCh)</f>
        <v>19.12.2019</v>
      </c>
      <c r="I7" s="815" t="s">
        <v>492</v>
      </c>
      <c r="J7" s="614"/>
      <c r="K7" s="770"/>
      <c r="L7" s="770"/>
      <c r="M7" s="770"/>
      <c r="N7" s="770"/>
      <c r="O7" s="770"/>
      <c r="P7" s="770"/>
      <c r="Q7" s="770"/>
      <c r="R7" s="770"/>
      <c r="S7" s="770"/>
      <c r="T7" s="770"/>
    </row>
    <row r="8" spans="1:20" s="569" customFormat="1" ht="45">
      <c r="A8" s="1226">
        <v>1</v>
      </c>
      <c r="B8" s="770"/>
      <c r="C8" s="770"/>
      <c r="D8" s="770"/>
      <c r="F8" s="813" t="str">
        <f>"2." &amp;mergeValue(A8)</f>
        <v>2.1</v>
      </c>
      <c r="G8" s="814" t="s">
        <v>493</v>
      </c>
      <c r="H8" s="804"/>
      <c r="I8" s="815" t="s">
        <v>589</v>
      </c>
      <c r="J8" s="614"/>
      <c r="K8" s="770"/>
      <c r="L8" s="770"/>
      <c r="M8" s="770"/>
      <c r="N8" s="770"/>
      <c r="O8" s="770"/>
      <c r="P8" s="770"/>
      <c r="Q8" s="770"/>
      <c r="R8" s="770"/>
      <c r="S8" s="770"/>
      <c r="T8" s="770"/>
    </row>
    <row r="9" spans="1:20" s="569" customFormat="1" ht="22.5">
      <c r="A9" s="1226"/>
      <c r="B9" s="770"/>
      <c r="C9" s="770"/>
      <c r="D9" s="770"/>
      <c r="F9" s="813" t="str">
        <f>"3." &amp;mergeValue(A9)</f>
        <v>3.1</v>
      </c>
      <c r="G9" s="814" t="s">
        <v>494</v>
      </c>
      <c r="H9" s="804"/>
      <c r="I9" s="815" t="s">
        <v>587</v>
      </c>
      <c r="J9" s="614"/>
      <c r="K9" s="770"/>
      <c r="L9" s="770"/>
      <c r="M9" s="770"/>
      <c r="N9" s="770"/>
      <c r="O9" s="770"/>
      <c r="P9" s="770"/>
      <c r="Q9" s="770"/>
      <c r="R9" s="770"/>
      <c r="S9" s="770"/>
      <c r="T9" s="770"/>
    </row>
    <row r="10" spans="1:20" s="569" customFormat="1" ht="22.5">
      <c r="A10" s="1226"/>
      <c r="B10" s="770"/>
      <c r="C10" s="770"/>
      <c r="D10" s="770"/>
      <c r="F10" s="813" t="str">
        <f>"4."&amp;mergeValue(A10)</f>
        <v>4.1</v>
      </c>
      <c r="G10" s="814" t="s">
        <v>495</v>
      </c>
      <c r="H10" s="800" t="s">
        <v>457</v>
      </c>
      <c r="I10" s="815"/>
      <c r="J10" s="614"/>
      <c r="K10" s="770"/>
      <c r="L10" s="770"/>
      <c r="M10" s="770"/>
      <c r="N10" s="770"/>
      <c r="O10" s="770"/>
      <c r="P10" s="770"/>
      <c r="Q10" s="770"/>
      <c r="R10" s="770"/>
      <c r="S10" s="770"/>
      <c r="T10" s="770"/>
    </row>
    <row r="11" spans="1:20" s="569" customFormat="1" ht="18.75">
      <c r="A11" s="1226"/>
      <c r="B11" s="1226">
        <v>1</v>
      </c>
      <c r="C11" s="776"/>
      <c r="D11" s="776"/>
      <c r="F11" s="813" t="str">
        <f>"4."&amp;mergeValue(A11) &amp;"."&amp;mergeValue(B11)</f>
        <v>4.1.1</v>
      </c>
      <c r="G11" s="829" t="s">
        <v>591</v>
      </c>
      <c r="H11" s="804" t="str">
        <f>IF(region_name="","",region_name)</f>
        <v>Ленинградская область</v>
      </c>
      <c r="I11" s="815" t="s">
        <v>498</v>
      </c>
      <c r="J11" s="614"/>
      <c r="K11" s="770"/>
      <c r="L11" s="770"/>
      <c r="M11" s="770"/>
      <c r="N11" s="770"/>
      <c r="O11" s="770"/>
      <c r="P11" s="770"/>
      <c r="Q11" s="770"/>
      <c r="R11" s="770"/>
      <c r="S11" s="770"/>
      <c r="T11" s="770"/>
    </row>
    <row r="12" spans="1:20" s="569" customFormat="1" ht="22.5">
      <c r="A12" s="1226"/>
      <c r="B12" s="1226"/>
      <c r="C12" s="1226">
        <v>1</v>
      </c>
      <c r="D12" s="776"/>
      <c r="F12" s="813" t="str">
        <f>"4."&amp;mergeValue(A12) &amp;"."&amp;mergeValue(B12)&amp;"."&amp;mergeValue(C12)</f>
        <v>4.1.1.1</v>
      </c>
      <c r="G12" s="816" t="s">
        <v>496</v>
      </c>
      <c r="H12" s="804"/>
      <c r="I12" s="815" t="s">
        <v>499</v>
      </c>
      <c r="J12" s="614"/>
      <c r="K12" s="770"/>
      <c r="L12" s="770"/>
      <c r="M12" s="770"/>
      <c r="N12" s="770"/>
      <c r="O12" s="770"/>
      <c r="P12" s="770"/>
      <c r="Q12" s="770"/>
      <c r="R12" s="770"/>
      <c r="S12" s="770"/>
      <c r="T12" s="770"/>
    </row>
    <row r="13" spans="1:20" s="569" customFormat="1" ht="39" customHeight="1">
      <c r="A13" s="1226"/>
      <c r="B13" s="1226"/>
      <c r="C13" s="1226"/>
      <c r="D13" s="776">
        <v>1</v>
      </c>
      <c r="F13" s="813" t="str">
        <f>"4."&amp;mergeValue(A13) &amp;"."&amp;mergeValue(B13)&amp;"."&amp;mergeValue(C13)&amp;"."&amp;mergeValue(D13)</f>
        <v>4.1.1.1.1</v>
      </c>
      <c r="G13" s="817" t="s">
        <v>497</v>
      </c>
      <c r="H13" s="804"/>
      <c r="I13" s="1227" t="s">
        <v>590</v>
      </c>
      <c r="J13" s="614"/>
      <c r="K13" s="770"/>
      <c r="L13" s="770"/>
      <c r="M13" s="770"/>
      <c r="N13" s="770"/>
      <c r="O13" s="770"/>
      <c r="P13" s="770"/>
      <c r="Q13" s="770"/>
      <c r="R13" s="770"/>
      <c r="S13" s="770"/>
      <c r="T13" s="770"/>
    </row>
    <row r="14" spans="1:20" s="569" customFormat="1" ht="18.75">
      <c r="A14" s="1226"/>
      <c r="B14" s="1226"/>
      <c r="C14" s="1226"/>
      <c r="D14" s="776"/>
      <c r="F14" s="818"/>
      <c r="G14" s="758" t="s">
        <v>4</v>
      </c>
      <c r="H14" s="623"/>
      <c r="I14" s="1227"/>
      <c r="J14" s="614"/>
      <c r="K14" s="770"/>
      <c r="L14" s="770"/>
      <c r="M14" s="770"/>
      <c r="N14" s="770"/>
      <c r="O14" s="770"/>
      <c r="P14" s="770"/>
      <c r="Q14" s="770"/>
      <c r="R14" s="770"/>
      <c r="S14" s="770"/>
      <c r="T14" s="770"/>
    </row>
    <row r="15" spans="1:20" s="569" customFormat="1" ht="18.75">
      <c r="A15" s="1226"/>
      <c r="B15" s="1226"/>
      <c r="C15" s="776"/>
      <c r="D15" s="776"/>
      <c r="F15" s="633"/>
      <c r="G15" s="576" t="s">
        <v>402</v>
      </c>
      <c r="H15" s="634"/>
      <c r="I15" s="635"/>
      <c r="J15" s="614"/>
      <c r="K15" s="770"/>
      <c r="L15" s="770"/>
      <c r="M15" s="770"/>
      <c r="N15" s="770"/>
      <c r="O15" s="770"/>
      <c r="P15" s="770"/>
      <c r="Q15" s="770"/>
      <c r="R15" s="770"/>
      <c r="S15" s="770"/>
      <c r="T15" s="770"/>
    </row>
    <row r="16" spans="1:20" s="569" customFormat="1" ht="18.75">
      <c r="A16" s="1226"/>
      <c r="B16" s="770"/>
      <c r="C16" s="770"/>
      <c r="D16" s="770"/>
      <c r="F16" s="818"/>
      <c r="G16" s="732" t="s">
        <v>505</v>
      </c>
      <c r="H16" s="819"/>
      <c r="I16" s="820"/>
      <c r="J16" s="614"/>
      <c r="K16" s="770"/>
      <c r="L16" s="770"/>
      <c r="M16" s="770"/>
      <c r="N16" s="770"/>
      <c r="O16" s="770"/>
      <c r="P16" s="770"/>
      <c r="Q16" s="770"/>
      <c r="R16" s="770"/>
      <c r="S16" s="770"/>
      <c r="T16" s="770"/>
    </row>
    <row r="17" spans="1:20" s="569" customFormat="1" ht="18.75">
      <c r="A17" s="770"/>
      <c r="B17" s="770"/>
      <c r="C17" s="770"/>
      <c r="D17" s="770"/>
      <c r="F17" s="818"/>
      <c r="G17" s="735" t="s">
        <v>504</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221" t="s">
        <v>592</v>
      </c>
      <c r="H19" s="1221"/>
      <c r="I19" s="822"/>
      <c r="J19" s="772"/>
      <c r="K19" s="772"/>
      <c r="L19" s="772"/>
      <c r="M19" s="772"/>
      <c r="N19" s="772"/>
      <c r="O19" s="772"/>
      <c r="P19" s="772"/>
      <c r="Q19" s="772"/>
      <c r="R19" s="772"/>
      <c r="S19" s="772"/>
      <c r="T19" s="772"/>
    </row>
  </sheetData>
  <sheetProtection algorithmName="SHA-512" hashValue="1/3jC35ZggmWemWv3Wchrrg2GtjNQecafFf2ItVLyjnn+VS5ErtWnb2dSjLXrn8ngczfesgZjih9HoorE2WKDg==" saltValue="XLnjsTW4KuCQN3Milu93Z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42" t="s">
        <v>630</v>
      </c>
      <c r="M5" s="1242"/>
      <c r="N5" s="1242"/>
      <c r="O5" s="1242"/>
      <c r="P5" s="1242"/>
      <c r="Q5" s="1242"/>
      <c r="R5" s="1242"/>
      <c r="S5" s="1242"/>
      <c r="T5" s="1242"/>
      <c r="U5" s="663"/>
    </row>
    <row r="6" spans="1:34" ht="3" customHeight="1">
      <c r="J6" s="685"/>
      <c r="K6" s="685"/>
      <c r="L6" s="753"/>
      <c r="M6" s="753"/>
      <c r="N6" s="753"/>
      <c r="O6" s="754"/>
      <c r="P6" s="754"/>
      <c r="Q6" s="754"/>
      <c r="R6" s="754"/>
      <c r="S6" s="754"/>
      <c r="T6" s="754"/>
      <c r="U6" s="754"/>
      <c r="V6" s="803"/>
    </row>
    <row r="7" spans="1:34" ht="33.75">
      <c r="J7" s="685"/>
      <c r="K7" s="685"/>
      <c r="L7" s="753"/>
      <c r="M7" s="616" t="s">
        <v>743</v>
      </c>
      <c r="N7" s="753"/>
      <c r="O7" s="1266"/>
      <c r="P7" s="1267"/>
      <c r="Q7" s="1267"/>
      <c r="R7" s="1267"/>
      <c r="S7" s="1267"/>
      <c r="T7" s="1268"/>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770"/>
      <c r="B9" s="770"/>
      <c r="C9" s="770"/>
      <c r="D9" s="770"/>
      <c r="E9" s="770"/>
      <c r="F9" s="770"/>
      <c r="G9" s="770"/>
      <c r="H9" s="770"/>
      <c r="L9" s="498"/>
      <c r="M9" s="616" t="s">
        <v>501</v>
      </c>
      <c r="N9" s="665"/>
      <c r="O9" s="1248" t="str">
        <f>IF(NameOrPr_ch="",IF(NameOrPr="","",NameOrPr),NameOrPr_ch)</f>
        <v>Комитет по тарифам и ценовой политике Лен.области (ЛенРТК)</v>
      </c>
      <c r="P9" s="1248"/>
      <c r="Q9" s="1248"/>
      <c r="R9" s="1248"/>
      <c r="S9" s="1248"/>
      <c r="T9" s="1248"/>
      <c r="U9" s="766"/>
      <c r="V9" s="766"/>
      <c r="W9" s="518"/>
      <c r="X9" s="770"/>
      <c r="Y9" s="770"/>
      <c r="Z9" s="770"/>
      <c r="AA9" s="770"/>
      <c r="AB9" s="770"/>
      <c r="AC9" s="770"/>
      <c r="AD9" s="770"/>
      <c r="AE9" s="770"/>
      <c r="AF9" s="770"/>
      <c r="AG9" s="770"/>
      <c r="AH9" s="770"/>
    </row>
    <row r="10" spans="1:34" s="569" customFormat="1" ht="18.75">
      <c r="A10" s="770"/>
      <c r="B10" s="770"/>
      <c r="C10" s="770"/>
      <c r="D10" s="770"/>
      <c r="E10" s="770"/>
      <c r="F10" s="770"/>
      <c r="G10" s="770"/>
      <c r="H10" s="770"/>
      <c r="L10" s="498"/>
      <c r="M10" s="616" t="s">
        <v>595</v>
      </c>
      <c r="N10" s="665"/>
      <c r="O10" s="1248" t="str">
        <f>IF(datePr_ch="",IF(datePr="","",datePr),datePr_ch)</f>
        <v>19.12.2019</v>
      </c>
      <c r="P10" s="1248"/>
      <c r="Q10" s="1248"/>
      <c r="R10" s="1248"/>
      <c r="S10" s="1248"/>
      <c r="T10" s="1248"/>
      <c r="U10" s="766"/>
      <c r="V10" s="766"/>
      <c r="W10" s="518"/>
      <c r="X10" s="770"/>
      <c r="Y10" s="770"/>
      <c r="Z10" s="770"/>
      <c r="AA10" s="770"/>
      <c r="AB10" s="770"/>
      <c r="AC10" s="770"/>
      <c r="AD10" s="770"/>
      <c r="AE10" s="770"/>
      <c r="AF10" s="770"/>
      <c r="AG10" s="770"/>
      <c r="AH10" s="770"/>
    </row>
    <row r="11" spans="1:34" s="569" customFormat="1" ht="18.75">
      <c r="A11" s="770"/>
      <c r="B11" s="770"/>
      <c r="C11" s="770"/>
      <c r="D11" s="770"/>
      <c r="E11" s="770"/>
      <c r="F11" s="770"/>
      <c r="G11" s="770"/>
      <c r="H11" s="770"/>
      <c r="L11" s="760"/>
      <c r="M11" s="616" t="s">
        <v>594</v>
      </c>
      <c r="N11" s="665"/>
      <c r="O11" s="1248" t="str">
        <f>IF(numberPr_ch="",IF(numberPr="","",numberPr),numberPr_ch)</f>
        <v>512-п</v>
      </c>
      <c r="P11" s="1248"/>
      <c r="Q11" s="1248"/>
      <c r="R11" s="1248"/>
      <c r="S11" s="1248"/>
      <c r="T11" s="1248"/>
      <c r="U11" s="766"/>
      <c r="V11" s="766"/>
      <c r="W11" s="518"/>
      <c r="X11" s="770"/>
      <c r="Y11" s="770"/>
      <c r="Z11" s="770"/>
      <c r="AA11" s="770"/>
      <c r="AB11" s="770"/>
      <c r="AC11" s="770"/>
      <c r="AD11" s="770"/>
      <c r="AE11" s="770"/>
      <c r="AF11" s="770"/>
      <c r="AG11" s="770"/>
      <c r="AH11" s="770"/>
    </row>
    <row r="12" spans="1:34" s="569" customFormat="1" ht="18.75">
      <c r="A12" s="770"/>
      <c r="B12" s="770"/>
      <c r="C12" s="770"/>
      <c r="D12" s="770"/>
      <c r="E12" s="770"/>
      <c r="F12" s="770"/>
      <c r="G12" s="770"/>
      <c r="H12" s="770"/>
      <c r="L12" s="760"/>
      <c r="M12" s="616" t="s">
        <v>500</v>
      </c>
      <c r="N12" s="665"/>
      <c r="O12" s="1248" t="str">
        <f>IF(IstPub_ch="",IF(IstPub="","",IstPub),IstPub_ch)</f>
        <v>http://tarif.lenobl.ru/dokumenty/docs_category_3/</v>
      </c>
      <c r="P12" s="1248"/>
      <c r="Q12" s="1248"/>
      <c r="R12" s="1248"/>
      <c r="S12" s="1248"/>
      <c r="T12" s="1248"/>
      <c r="U12" s="766"/>
      <c r="V12" s="766"/>
      <c r="W12" s="518"/>
      <c r="X12" s="770"/>
      <c r="Y12" s="770"/>
      <c r="Z12" s="770"/>
      <c r="AA12" s="770"/>
      <c r="AB12" s="770"/>
      <c r="AC12" s="770"/>
      <c r="AD12" s="770"/>
      <c r="AE12" s="770"/>
      <c r="AF12" s="770"/>
      <c r="AG12" s="770"/>
      <c r="AH12" s="770"/>
    </row>
    <row r="13" spans="1:34" s="569" customFormat="1" ht="11.25">
      <c r="A13" s="770"/>
      <c r="B13" s="770"/>
      <c r="C13" s="770"/>
      <c r="D13" s="770"/>
      <c r="E13" s="770"/>
      <c r="F13" s="770"/>
      <c r="G13" s="770"/>
      <c r="H13" s="770"/>
      <c r="L13" s="1243"/>
      <c r="M13" s="1243"/>
      <c r="N13" s="778"/>
      <c r="O13" s="766"/>
      <c r="P13" s="766"/>
      <c r="Q13" s="766"/>
      <c r="R13" s="766"/>
      <c r="S13" s="766"/>
      <c r="T13" s="766"/>
      <c r="U13" s="769" t="s">
        <v>372</v>
      </c>
      <c r="X13" s="770"/>
      <c r="Y13" s="770"/>
      <c r="Z13" s="770"/>
      <c r="AA13" s="770"/>
      <c r="AB13" s="770"/>
      <c r="AC13" s="770"/>
      <c r="AD13" s="770"/>
      <c r="AE13" s="770"/>
      <c r="AF13" s="770"/>
      <c r="AG13" s="770"/>
      <c r="AH13" s="770"/>
    </row>
    <row r="14" spans="1:34">
      <c r="J14" s="685"/>
      <c r="K14" s="685"/>
      <c r="L14" s="753"/>
      <c r="M14" s="753"/>
      <c r="N14" s="501"/>
      <c r="O14" s="1249"/>
      <c r="P14" s="1249"/>
      <c r="Q14" s="1249"/>
      <c r="R14" s="1249"/>
      <c r="S14" s="1249"/>
      <c r="T14" s="1249"/>
      <c r="U14" s="1249"/>
    </row>
    <row r="15" spans="1:34">
      <c r="J15" s="685"/>
      <c r="K15" s="685"/>
      <c r="L15" s="1183" t="s">
        <v>453</v>
      </c>
      <c r="M15" s="1183"/>
      <c r="N15" s="1183"/>
      <c r="O15" s="1183"/>
      <c r="P15" s="1183"/>
      <c r="Q15" s="1183"/>
      <c r="R15" s="1183"/>
      <c r="S15" s="1183"/>
      <c r="T15" s="1183"/>
      <c r="U15" s="1183"/>
      <c r="V15" s="1183"/>
      <c r="W15" s="1183" t="s">
        <v>454</v>
      </c>
    </row>
    <row r="16" spans="1:34" ht="14.25" customHeight="1">
      <c r="J16" s="685"/>
      <c r="K16" s="685"/>
      <c r="L16" s="1255" t="s">
        <v>91</v>
      </c>
      <c r="M16" s="1255" t="s">
        <v>638</v>
      </c>
      <c r="N16" s="660"/>
      <c r="O16" s="1256" t="s">
        <v>640</v>
      </c>
      <c r="P16" s="1257"/>
      <c r="Q16" s="1257"/>
      <c r="R16" s="1257"/>
      <c r="S16" s="1257"/>
      <c r="T16" s="1258"/>
      <c r="U16" s="1239" t="s">
        <v>340</v>
      </c>
      <c r="V16" s="1252" t="s">
        <v>274</v>
      </c>
      <c r="W16" s="1183"/>
    </row>
    <row r="17" spans="1:36" ht="14.25" customHeight="1">
      <c r="J17" s="685"/>
      <c r="K17" s="685"/>
      <c r="L17" s="1255"/>
      <c r="M17" s="1255"/>
      <c r="N17" s="661"/>
      <c r="O17" s="1261" t="s">
        <v>604</v>
      </c>
      <c r="P17" s="1259" t="s">
        <v>270</v>
      </c>
      <c r="Q17" s="1260"/>
      <c r="R17" s="1236" t="s">
        <v>653</v>
      </c>
      <c r="S17" s="1237"/>
      <c r="T17" s="1238"/>
      <c r="U17" s="1240"/>
      <c r="V17" s="1253"/>
      <c r="W17" s="1183"/>
    </row>
    <row r="18" spans="1:36" ht="33.75" customHeight="1">
      <c r="J18" s="685"/>
      <c r="K18" s="685"/>
      <c r="L18" s="1255"/>
      <c r="M18" s="1255"/>
      <c r="N18" s="662"/>
      <c r="O18" s="1262"/>
      <c r="P18" s="755" t="s">
        <v>605</v>
      </c>
      <c r="Q18" s="755" t="s">
        <v>6</v>
      </c>
      <c r="R18" s="779" t="s">
        <v>273</v>
      </c>
      <c r="S18" s="1250" t="s">
        <v>272</v>
      </c>
      <c r="T18" s="1251"/>
      <c r="U18" s="1241"/>
      <c r="V18" s="1254"/>
      <c r="W18" s="1183"/>
    </row>
    <row r="19" spans="1:36">
      <c r="J19" s="685"/>
      <c r="K19" s="568">
        <v>1</v>
      </c>
      <c r="L19" s="646" t="s">
        <v>92</v>
      </c>
      <c r="M19" s="646" t="s">
        <v>48</v>
      </c>
      <c r="N19" s="648" t="str">
        <f ca="1">OFFSET(N19,0,-1)</f>
        <v>2</v>
      </c>
      <c r="O19" s="777">
        <f ca="1">OFFSET(O19,0,-1)+1</f>
        <v>3</v>
      </c>
      <c r="P19" s="777">
        <f ca="1">OFFSET(P19,0,-1)+1</f>
        <v>4</v>
      </c>
      <c r="Q19" s="777">
        <f ca="1">OFFSET(Q19,0,-1)+1</f>
        <v>5</v>
      </c>
      <c r="R19" s="777">
        <f ca="1">OFFSET(R19,0,-1)+1</f>
        <v>6</v>
      </c>
      <c r="S19" s="1244">
        <f ca="1">OFFSET(S19,0,-1)+1</f>
        <v>7</v>
      </c>
      <c r="T19" s="1244"/>
      <c r="U19" s="777">
        <f ca="1">OFFSET(U19,0,-2)+1</f>
        <v>8</v>
      </c>
      <c r="V19" s="648">
        <f ca="1">OFFSET(V19,0,-1)</f>
        <v>8</v>
      </c>
      <c r="W19" s="777">
        <f ca="1">OFFSET(W19,0,-1)+1</f>
        <v>9</v>
      </c>
    </row>
    <row r="20" spans="1:36" ht="22.5">
      <c r="A20" s="1228">
        <v>1</v>
      </c>
      <c r="B20" s="882"/>
      <c r="C20" s="882"/>
      <c r="D20" s="882"/>
      <c r="E20" s="883"/>
      <c r="F20" s="884"/>
      <c r="G20" s="884"/>
      <c r="H20" s="884"/>
      <c r="I20" s="885"/>
      <c r="J20" s="880"/>
      <c r="K20" s="887"/>
      <c r="L20" s="780">
        <f>mergeValue(A20)</f>
        <v>1</v>
      </c>
      <c r="M20" s="640" t="s">
        <v>20</v>
      </c>
      <c r="N20" s="645"/>
      <c r="O20" s="1229"/>
      <c r="P20" s="1229"/>
      <c r="Q20" s="1229"/>
      <c r="R20" s="1229"/>
      <c r="S20" s="1229"/>
      <c r="T20" s="1229"/>
      <c r="U20" s="1229"/>
      <c r="V20" s="1229"/>
      <c r="W20" s="629" t="s">
        <v>475</v>
      </c>
      <c r="Y20" s="828"/>
      <c r="Z20" s="828" t="str">
        <f t="shared" ref="Z20:Z33" si="0">IF(M20="","",M20 )</f>
        <v>Наименование тарифа</v>
      </c>
      <c r="AA20" s="828"/>
      <c r="AB20" s="828"/>
      <c r="AC20" s="828"/>
      <c r="AI20" s="807"/>
      <c r="AJ20" s="807"/>
    </row>
    <row r="21" spans="1:36" ht="22.5">
      <c r="A21" s="1228"/>
      <c r="B21" s="1228">
        <v>1</v>
      </c>
      <c r="C21" s="882"/>
      <c r="D21" s="882"/>
      <c r="E21" s="884"/>
      <c r="F21" s="884"/>
      <c r="G21" s="884"/>
      <c r="H21" s="884"/>
      <c r="I21" s="879"/>
      <c r="J21" s="878"/>
      <c r="K21" s="881"/>
      <c r="L21" s="780" t="str">
        <f>mergeValue(A21) &amp;"."&amp; mergeValue(B21)</f>
        <v>1.1</v>
      </c>
      <c r="M21" s="691" t="s">
        <v>16</v>
      </c>
      <c r="N21" s="645"/>
      <c r="O21" s="1229"/>
      <c r="P21" s="1229"/>
      <c r="Q21" s="1229"/>
      <c r="R21" s="1229"/>
      <c r="S21" s="1229"/>
      <c r="T21" s="1229"/>
      <c r="U21" s="1229"/>
      <c r="V21" s="1229"/>
      <c r="W21" s="629" t="s">
        <v>476</v>
      </c>
      <c r="Y21" s="828"/>
      <c r="Z21" s="828" t="str">
        <f t="shared" si="0"/>
        <v>Территория действия тарифа</v>
      </c>
      <c r="AA21" s="828"/>
      <c r="AB21" s="828"/>
      <c r="AC21" s="828"/>
      <c r="AI21" s="807"/>
      <c r="AJ21" s="807"/>
    </row>
    <row r="22" spans="1:36" ht="22.5">
      <c r="A22" s="1228"/>
      <c r="B22" s="1228"/>
      <c r="C22" s="1228">
        <v>1</v>
      </c>
      <c r="D22" s="882"/>
      <c r="E22" s="884"/>
      <c r="F22" s="884"/>
      <c r="G22" s="884"/>
      <c r="H22" s="884"/>
      <c r="I22" s="886"/>
      <c r="J22" s="878"/>
      <c r="K22" s="881"/>
      <c r="L22" s="780" t="str">
        <f>mergeValue(A22) &amp;"."&amp; mergeValue(B22)&amp;"."&amp; mergeValue(C22)</f>
        <v>1.1.1</v>
      </c>
      <c r="M22" s="692" t="s">
        <v>7</v>
      </c>
      <c r="N22" s="645"/>
      <c r="O22" s="1229"/>
      <c r="P22" s="1229"/>
      <c r="Q22" s="1229"/>
      <c r="R22" s="1229"/>
      <c r="S22" s="1229"/>
      <c r="T22" s="1229"/>
      <c r="U22" s="1229"/>
      <c r="V22" s="1229"/>
      <c r="W22" s="629" t="s">
        <v>632</v>
      </c>
      <c r="Y22" s="828"/>
      <c r="Z22" s="828" t="str">
        <f t="shared" si="0"/>
        <v xml:space="preserve">Наименование системы теплоснабжения </v>
      </c>
      <c r="AA22" s="828"/>
      <c r="AB22" s="828"/>
      <c r="AC22" s="828"/>
      <c r="AI22" s="807"/>
      <c r="AJ22" s="807"/>
    </row>
    <row r="23" spans="1:36" ht="22.5">
      <c r="A23" s="1228"/>
      <c r="B23" s="1228"/>
      <c r="C23" s="1228"/>
      <c r="D23" s="1228">
        <v>1</v>
      </c>
      <c r="E23" s="884"/>
      <c r="F23" s="884"/>
      <c r="G23" s="884"/>
      <c r="H23" s="884"/>
      <c r="I23" s="886"/>
      <c r="J23" s="878"/>
      <c r="K23" s="881"/>
      <c r="L23" s="780" t="str">
        <f>mergeValue(A23) &amp;"."&amp; mergeValue(B23)&amp;"."&amp; mergeValue(C23)&amp;"."&amp; mergeValue(D23)</f>
        <v>1.1.1.1</v>
      </c>
      <c r="M23" s="693" t="s">
        <v>22</v>
      </c>
      <c r="N23" s="645"/>
      <c r="O23" s="1229"/>
      <c r="P23" s="1229"/>
      <c r="Q23" s="1229"/>
      <c r="R23" s="1229"/>
      <c r="S23" s="1229"/>
      <c r="T23" s="1229"/>
      <c r="U23" s="1229"/>
      <c r="V23" s="1229"/>
      <c r="W23" s="629" t="s">
        <v>633</v>
      </c>
      <c r="Y23" s="828"/>
      <c r="Z23" s="828" t="str">
        <f t="shared" si="0"/>
        <v xml:space="preserve">Источник тепловой энергии  </v>
      </c>
      <c r="AA23" s="828"/>
      <c r="AB23" s="828"/>
      <c r="AC23" s="828"/>
      <c r="AI23" s="807"/>
      <c r="AJ23" s="807"/>
    </row>
    <row r="24" spans="1:36" ht="101.25">
      <c r="A24" s="1228"/>
      <c r="B24" s="1228"/>
      <c r="C24" s="1228"/>
      <c r="D24" s="1228"/>
      <c r="E24" s="1228">
        <v>1</v>
      </c>
      <c r="F24" s="884"/>
      <c r="G24" s="884"/>
      <c r="H24" s="882">
        <v>1</v>
      </c>
      <c r="I24" s="1228">
        <v>1</v>
      </c>
      <c r="J24" s="884"/>
      <c r="K24" s="889"/>
      <c r="L24" s="780" t="str">
        <f>mergeValue(A24) &amp;"."&amp; mergeValue(B24)&amp;"."&amp; mergeValue(C24)&amp;"."&amp; mergeValue(D24)&amp;"."&amp; mergeValue(E24)</f>
        <v>1.1.1.1.1</v>
      </c>
      <c r="M24" s="553" t="s">
        <v>9</v>
      </c>
      <c r="N24" s="645"/>
      <c r="O24" s="1230"/>
      <c r="P24" s="1230"/>
      <c r="Q24" s="1230"/>
      <c r="R24" s="1230"/>
      <c r="S24" s="1230"/>
      <c r="T24" s="1230"/>
      <c r="U24" s="1230"/>
      <c r="V24" s="1230"/>
      <c r="W24" s="629" t="s">
        <v>637</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28"/>
      <c r="B25" s="1228"/>
      <c r="C25" s="1228"/>
      <c r="D25" s="1228"/>
      <c r="E25" s="1228"/>
      <c r="F25" s="1228">
        <v>1</v>
      </c>
      <c r="G25" s="882"/>
      <c r="H25" s="882"/>
      <c r="I25" s="1228"/>
      <c r="J25" s="1228">
        <v>1</v>
      </c>
      <c r="K25" s="890"/>
      <c r="L25" s="780" t="str">
        <f>mergeValue(A25) &amp;"."&amp; mergeValue(B25)&amp;"."&amp; mergeValue(C25)&amp;"."&amp; mergeValue(D25)&amp;"."&amp; mergeValue(E25)&amp;"."&amp; mergeValue(F25)</f>
        <v>1.1.1.1.1.1</v>
      </c>
      <c r="M25" s="554" t="s">
        <v>10</v>
      </c>
      <c r="N25" s="645"/>
      <c r="O25" s="1230"/>
      <c r="P25" s="1230"/>
      <c r="Q25" s="1230"/>
      <c r="R25" s="1230"/>
      <c r="S25" s="1230"/>
      <c r="T25" s="1230"/>
      <c r="U25" s="1230"/>
      <c r="V25" s="1230"/>
      <c r="W25" s="629" t="s">
        <v>635</v>
      </c>
      <c r="Y25" s="828"/>
      <c r="Z25" s="828" t="str">
        <f t="shared" si="0"/>
        <v>Группа потребителей</v>
      </c>
      <c r="AA25" s="828"/>
      <c r="AB25" s="828"/>
      <c r="AC25" s="828"/>
      <c r="AI25" s="807"/>
      <c r="AJ25" s="807"/>
    </row>
    <row r="26" spans="1:36" ht="189" customHeight="1">
      <c r="A26" s="1228"/>
      <c r="B26" s="1228"/>
      <c r="C26" s="1228"/>
      <c r="D26" s="1228"/>
      <c r="E26" s="1228"/>
      <c r="F26" s="1228"/>
      <c r="G26" s="882">
        <v>1</v>
      </c>
      <c r="H26" s="882"/>
      <c r="I26" s="1228"/>
      <c r="J26" s="1228"/>
      <c r="K26" s="890">
        <v>1</v>
      </c>
      <c r="L26" s="780" t="str">
        <f>mergeValue(A26) &amp;"."&amp; mergeValue(B26)&amp;"."&amp; mergeValue(C26)&amp;"."&amp; mergeValue(D26)&amp;"."&amp; mergeValue(E26)&amp;"."&amp; mergeValue(F26)&amp;"."&amp; mergeValue(G26)</f>
        <v>1.1.1.1.1.1.1</v>
      </c>
      <c r="M26" s="1064"/>
      <c r="N26" s="645"/>
      <c r="O26" s="762"/>
      <c r="P26" s="762"/>
      <c r="Q26" s="1089"/>
      <c r="R26" s="1234"/>
      <c r="S26" s="1235" t="s">
        <v>83</v>
      </c>
      <c r="T26" s="1234"/>
      <c r="U26" s="1235" t="s">
        <v>84</v>
      </c>
      <c r="V26" s="762"/>
      <c r="W26" s="1245" t="s">
        <v>654</v>
      </c>
      <c r="X26" s="807" t="str">
        <f>strCheckDate(O27:V27)</f>
        <v/>
      </c>
      <c r="Y26" s="828"/>
      <c r="Z26" s="828" t="str">
        <f t="shared" si="0"/>
        <v/>
      </c>
      <c r="AA26" s="828"/>
      <c r="AB26" s="828"/>
      <c r="AC26" s="828"/>
      <c r="AI26" s="807"/>
      <c r="AJ26" s="807"/>
    </row>
    <row r="27" spans="1:36" ht="11.25" hidden="1">
      <c r="A27" s="1228"/>
      <c r="B27" s="1228"/>
      <c r="C27" s="1228"/>
      <c r="D27" s="1228"/>
      <c r="E27" s="1228"/>
      <c r="F27" s="1228"/>
      <c r="G27" s="882"/>
      <c r="H27" s="882"/>
      <c r="I27" s="1228"/>
      <c r="J27" s="1228"/>
      <c r="K27" s="890"/>
      <c r="L27" s="799"/>
      <c r="M27" s="645"/>
      <c r="N27" s="645"/>
      <c r="O27" s="762"/>
      <c r="P27" s="762"/>
      <c r="Q27" s="768" t="str">
        <f>R26 &amp; "-" &amp; T26</f>
        <v>-</v>
      </c>
      <c r="R27" s="1234"/>
      <c r="S27" s="1235"/>
      <c r="T27" s="1234"/>
      <c r="U27" s="1235"/>
      <c r="V27" s="762"/>
      <c r="W27" s="1246"/>
      <c r="Y27" s="828"/>
      <c r="Z27" s="828" t="str">
        <f t="shared" si="0"/>
        <v/>
      </c>
      <c r="AA27" s="828"/>
      <c r="AB27" s="828"/>
      <c r="AC27" s="828"/>
      <c r="AI27" s="807"/>
      <c r="AJ27" s="807"/>
    </row>
    <row r="28" spans="1:36" ht="15" customHeight="1">
      <c r="A28" s="1228"/>
      <c r="B28" s="1228"/>
      <c r="C28" s="1228"/>
      <c r="D28" s="1228"/>
      <c r="E28" s="1228"/>
      <c r="F28" s="1228"/>
      <c r="G28" s="884"/>
      <c r="H28" s="882"/>
      <c r="I28" s="1228"/>
      <c r="J28" s="1228"/>
      <c r="K28" s="889"/>
      <c r="L28" s="687"/>
      <c r="M28" s="556" t="s">
        <v>25</v>
      </c>
      <c r="N28" s="764"/>
      <c r="O28" s="764"/>
      <c r="P28" s="764"/>
      <c r="Q28" s="764"/>
      <c r="R28" s="764"/>
      <c r="S28" s="764"/>
      <c r="T28" s="764"/>
      <c r="U28" s="764"/>
      <c r="V28" s="761"/>
      <c r="W28" s="1247"/>
      <c r="Y28" s="828"/>
      <c r="Z28" s="828" t="str">
        <f t="shared" si="0"/>
        <v>Добавить вид теплоносителя (параметры теплоносителя)</v>
      </c>
      <c r="AA28" s="828"/>
      <c r="AB28" s="828"/>
      <c r="AC28" s="828"/>
      <c r="AI28" s="807"/>
      <c r="AJ28" s="807"/>
    </row>
    <row r="29" spans="1:36" ht="15" customHeight="1">
      <c r="A29" s="1228"/>
      <c r="B29" s="1228"/>
      <c r="C29" s="1228"/>
      <c r="D29" s="1228"/>
      <c r="E29" s="1228"/>
      <c r="F29" s="884"/>
      <c r="G29" s="884"/>
      <c r="H29" s="882"/>
      <c r="I29" s="1228"/>
      <c r="J29" s="884"/>
      <c r="K29" s="889"/>
      <c r="L29" s="687"/>
      <c r="M29" s="555"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28"/>
      <c r="B30" s="1228"/>
      <c r="C30" s="1228"/>
      <c r="D30" s="1228"/>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28"/>
      <c r="B31" s="1228"/>
      <c r="C31" s="1228"/>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28"/>
      <c r="B32" s="1228"/>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28"/>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2"/>
      <c r="M34" s="735" t="s">
        <v>308</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221" t="s">
        <v>631</v>
      </c>
      <c r="N36" s="1221"/>
      <c r="O36" s="1221"/>
      <c r="P36" s="1221"/>
      <c r="Q36" s="1221"/>
      <c r="R36" s="1221"/>
      <c r="S36" s="1221"/>
      <c r="T36" s="1221"/>
      <c r="U36" s="1221"/>
      <c r="V36" s="1221"/>
      <c r="W36" s="1221"/>
    </row>
  </sheetData>
  <sheetProtection algorithmName="SHA-512" hashValue="tUrKBCKbxL1xlHzw7S8H3Zst05pa769xx/w+ZYVp7fPzMJULZiSVumKb4W6yxfrEdZAFzeUFCzgO8UY38POdOg==" saltValue="nf8SThh6vb+6eQv77D1H0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183</v>
      </c>
    </row>
    <row r="2" spans="1:20" ht="22.5">
      <c r="F2" s="1222" t="s">
        <v>490</v>
      </c>
      <c r="G2" s="1223"/>
      <c r="H2" s="1224"/>
      <c r="I2" s="639"/>
    </row>
    <row r="3" spans="1:20" ht="3" customHeight="1"/>
    <row r="4" spans="1:20" s="569" customFormat="1" ht="11.25">
      <c r="A4" s="589"/>
      <c r="B4" s="589"/>
      <c r="C4" s="589"/>
      <c r="D4" s="589"/>
      <c r="F4" s="1183" t="s">
        <v>453</v>
      </c>
      <c r="G4" s="1183"/>
      <c r="H4" s="1183"/>
      <c r="I4" s="1225"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5"/>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19.12.2019</v>
      </c>
      <c r="I7" s="580" t="s">
        <v>492</v>
      </c>
      <c r="J7" s="614"/>
      <c r="K7" s="589"/>
      <c r="L7" s="589"/>
      <c r="M7" s="589"/>
      <c r="N7" s="589"/>
      <c r="O7" s="589"/>
      <c r="P7" s="589"/>
      <c r="Q7" s="589"/>
      <c r="R7" s="589"/>
      <c r="S7" s="589"/>
      <c r="T7" s="589"/>
    </row>
    <row r="8" spans="1:20" s="569" customFormat="1" ht="45">
      <c r="A8" s="1226">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26"/>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26"/>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c r="O11" s="589"/>
      <c r="P11" s="589"/>
      <c r="Q11" s="589"/>
      <c r="R11" s="589"/>
      <c r="S11" s="589"/>
      <c r="T11" s="589"/>
    </row>
    <row r="12" spans="1:20" s="569" customFormat="1" ht="22.5">
      <c r="A12" s="1226"/>
      <c r="B12" s="1226"/>
      <c r="C12" s="1226">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6"/>
      <c r="B13" s="1226"/>
      <c r="C13" s="1226"/>
      <c r="D13" s="622">
        <v>1</v>
      </c>
      <c r="F13" s="615" t="str">
        <f>"4."&amp;mergeValue(A13) &amp;"."&amp;mergeValue(B13)&amp;"."&amp;mergeValue(C13)&amp;"."&amp;mergeValue(D13)</f>
        <v>4.1.1.1.1</v>
      </c>
      <c r="G13" s="632" t="s">
        <v>497</v>
      </c>
      <c r="H13" s="603"/>
      <c r="I13" s="1227" t="s">
        <v>590</v>
      </c>
      <c r="J13" s="614"/>
      <c r="K13" s="589"/>
      <c r="L13" s="589"/>
      <c r="M13" s="589"/>
      <c r="N13" s="589"/>
      <c r="O13" s="589"/>
      <c r="P13" s="589"/>
      <c r="Q13" s="589"/>
      <c r="R13" s="589"/>
      <c r="S13" s="589"/>
      <c r="T13" s="589"/>
    </row>
    <row r="14" spans="1:20" s="569" customFormat="1" ht="18.75">
      <c r="A14" s="1226"/>
      <c r="B14" s="1226"/>
      <c r="C14" s="1226"/>
      <c r="D14" s="622"/>
      <c r="F14" s="618"/>
      <c r="G14" s="549" t="s">
        <v>4</v>
      </c>
      <c r="H14" s="623"/>
      <c r="I14" s="1227"/>
      <c r="J14" s="614"/>
      <c r="K14" s="589"/>
      <c r="L14" s="589"/>
      <c r="M14" s="589"/>
      <c r="N14" s="589"/>
      <c r="O14" s="589"/>
      <c r="P14" s="589"/>
      <c r="Q14" s="589"/>
      <c r="R14" s="589"/>
      <c r="S14" s="589"/>
      <c r="T14" s="589"/>
    </row>
    <row r="15" spans="1:20" s="569" customFormat="1" ht="18.75">
      <c r="A15" s="1226"/>
      <c r="B15" s="1226"/>
      <c r="C15" s="622"/>
      <c r="D15" s="622"/>
      <c r="F15" s="633"/>
      <c r="G15" s="576" t="s">
        <v>402</v>
      </c>
      <c r="H15" s="634"/>
      <c r="I15" s="635"/>
      <c r="J15" s="614"/>
      <c r="K15" s="589"/>
      <c r="L15" s="589"/>
      <c r="M15" s="589"/>
      <c r="N15" s="589"/>
      <c r="O15" s="589"/>
      <c r="P15" s="589"/>
      <c r="Q15" s="589"/>
      <c r="R15" s="589"/>
      <c r="S15" s="589"/>
      <c r="T15" s="589"/>
    </row>
    <row r="16" spans="1:20" s="569" customFormat="1" ht="18.75">
      <c r="A16" s="1226"/>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21" t="s">
        <v>592</v>
      </c>
      <c r="H19" s="1221"/>
      <c r="I19" s="593"/>
      <c r="J19" s="613"/>
      <c r="K19" s="613"/>
      <c r="L19" s="613"/>
      <c r="M19" s="613"/>
      <c r="N19" s="613"/>
      <c r="O19" s="613"/>
      <c r="P19" s="613"/>
      <c r="Q19" s="613"/>
      <c r="R19" s="613"/>
      <c r="S19" s="613"/>
      <c r="T19" s="613"/>
    </row>
  </sheetData>
  <sheetProtection algorithmName="SHA-512" hashValue="DYnz45LMTSvv7+RUCkXy4SEQTA+A8iKs4phuvJbxGA0/kZS3lT9xSKMBxDCWo+JzbcospHwPBzTkNSd3sHEt5A==" saltValue="hPJJb8ubZjxbh1NHx50yo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9"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499"/>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42" t="s">
        <v>630</v>
      </c>
      <c r="M5" s="1242"/>
      <c r="N5" s="1242"/>
      <c r="O5" s="1242"/>
      <c r="P5" s="1242"/>
      <c r="Q5" s="1242"/>
      <c r="R5" s="1242"/>
      <c r="S5" s="1242"/>
      <c r="T5" s="1242"/>
      <c r="U5" s="496"/>
    </row>
    <row r="6" spans="1:33" ht="3" customHeight="1">
      <c r="J6" s="481"/>
      <c r="K6" s="481"/>
      <c r="L6" s="477"/>
      <c r="M6" s="477"/>
      <c r="N6" s="477"/>
      <c r="O6" s="480"/>
      <c r="P6" s="480"/>
      <c r="Q6" s="480"/>
      <c r="R6" s="480"/>
      <c r="S6" s="480"/>
      <c r="T6" s="480"/>
      <c r="U6" s="477"/>
    </row>
    <row r="7" spans="1:33" s="491" customFormat="1" ht="22.5">
      <c r="A7" s="510"/>
      <c r="B7" s="510"/>
      <c r="C7" s="510"/>
      <c r="D7" s="510"/>
      <c r="E7" s="510"/>
      <c r="F7" s="510"/>
      <c r="G7" s="510"/>
      <c r="H7" s="510"/>
      <c r="L7" s="498"/>
      <c r="M7" s="616" t="s">
        <v>501</v>
      </c>
      <c r="N7" s="665"/>
      <c r="O7" s="1248" t="str">
        <f>IF(NameOrPr_ch="",IF(NameOrPr="","",NameOrPr),NameOrPr_ch)</f>
        <v>Комитет по тарифам и ценовой политике Лен.области (ЛенРТК)</v>
      </c>
      <c r="P7" s="1248"/>
      <c r="Q7" s="1248"/>
      <c r="R7" s="1248"/>
      <c r="S7" s="1248"/>
      <c r="T7" s="1248"/>
      <c r="U7" s="581"/>
      <c r="V7" s="581"/>
      <c r="W7" s="518"/>
      <c r="X7" s="504"/>
      <c r="Y7" s="504"/>
      <c r="Z7" s="504"/>
      <c r="AA7" s="504"/>
      <c r="AB7" s="504"/>
      <c r="AC7" s="504"/>
      <c r="AD7" s="504"/>
      <c r="AE7" s="504"/>
      <c r="AF7" s="504"/>
      <c r="AG7" s="504"/>
    </row>
    <row r="8" spans="1:33" s="491" customFormat="1" ht="18.75">
      <c r="A8" s="510"/>
      <c r="B8" s="510"/>
      <c r="C8" s="510"/>
      <c r="D8" s="510"/>
      <c r="E8" s="510"/>
      <c r="F8" s="510"/>
      <c r="G8" s="510"/>
      <c r="H8" s="510"/>
      <c r="L8" s="498"/>
      <c r="M8" s="616" t="s">
        <v>595</v>
      </c>
      <c r="N8" s="665"/>
      <c r="O8" s="1248" t="str">
        <f>IF(datePr_ch="",IF(datePr="","",datePr),datePr_ch)</f>
        <v>19.12.2019</v>
      </c>
      <c r="P8" s="1248"/>
      <c r="Q8" s="1248"/>
      <c r="R8" s="1248"/>
      <c r="S8" s="1248"/>
      <c r="T8" s="1248"/>
      <c r="U8" s="581"/>
      <c r="V8" s="581"/>
      <c r="W8" s="518"/>
      <c r="X8" s="504"/>
      <c r="Y8" s="504"/>
      <c r="Z8" s="504"/>
      <c r="AA8" s="504"/>
      <c r="AB8" s="504"/>
      <c r="AC8" s="504"/>
      <c r="AD8" s="504"/>
      <c r="AE8" s="504"/>
      <c r="AF8" s="504"/>
      <c r="AG8" s="504"/>
    </row>
    <row r="9" spans="1:33" s="491" customFormat="1" ht="18.75">
      <c r="A9" s="510"/>
      <c r="B9" s="510"/>
      <c r="C9" s="510"/>
      <c r="D9" s="510"/>
      <c r="E9" s="510"/>
      <c r="F9" s="510"/>
      <c r="G9" s="510"/>
      <c r="H9" s="510"/>
      <c r="L9" s="152"/>
      <c r="M9" s="616" t="s">
        <v>594</v>
      </c>
      <c r="N9" s="665"/>
      <c r="O9" s="1248" t="str">
        <f>IF(numberPr_ch="",IF(numberPr="","",numberPr),numberPr_ch)</f>
        <v>512-п</v>
      </c>
      <c r="P9" s="1248"/>
      <c r="Q9" s="1248"/>
      <c r="R9" s="1248"/>
      <c r="S9" s="1248"/>
      <c r="T9" s="1248"/>
      <c r="U9" s="581"/>
      <c r="V9" s="581"/>
      <c r="W9" s="518"/>
      <c r="X9" s="504"/>
      <c r="Y9" s="504"/>
      <c r="Z9" s="504"/>
      <c r="AA9" s="504"/>
      <c r="AB9" s="504"/>
      <c r="AC9" s="504"/>
      <c r="AD9" s="504"/>
      <c r="AE9" s="504"/>
      <c r="AF9" s="504"/>
      <c r="AG9" s="504"/>
    </row>
    <row r="10" spans="1:33" s="491" customFormat="1" ht="18.75">
      <c r="A10" s="510"/>
      <c r="B10" s="510"/>
      <c r="C10" s="510"/>
      <c r="D10" s="510"/>
      <c r="E10" s="510"/>
      <c r="F10" s="510"/>
      <c r="G10" s="510"/>
      <c r="H10" s="510"/>
      <c r="L10" s="152"/>
      <c r="M10" s="616" t="s">
        <v>500</v>
      </c>
      <c r="N10" s="665"/>
      <c r="O10" s="1248" t="str">
        <f>IF(IstPub_ch="",IF(IstPub="","",IstPub),IstPub_ch)</f>
        <v>http://tarif.lenobl.ru/dokumenty/docs_category_3/</v>
      </c>
      <c r="P10" s="1248"/>
      <c r="Q10" s="1248"/>
      <c r="R10" s="1248"/>
      <c r="S10" s="1248"/>
      <c r="T10" s="1248"/>
      <c r="U10" s="581"/>
      <c r="V10" s="581"/>
      <c r="W10" s="518"/>
      <c r="X10" s="504"/>
      <c r="Y10" s="504"/>
      <c r="Z10" s="504"/>
      <c r="AA10" s="504"/>
      <c r="AB10" s="504"/>
      <c r="AC10" s="504"/>
      <c r="AD10" s="504"/>
      <c r="AE10" s="504"/>
      <c r="AF10" s="504"/>
      <c r="AG10" s="504"/>
    </row>
    <row r="11" spans="1:33" s="491" customFormat="1" ht="11.25" hidden="1">
      <c r="A11" s="510"/>
      <c r="B11" s="510"/>
      <c r="C11" s="510"/>
      <c r="D11" s="510"/>
      <c r="E11" s="510"/>
      <c r="F11" s="510"/>
      <c r="G11" s="510"/>
      <c r="H11" s="510"/>
      <c r="L11" s="152"/>
      <c r="M11" s="152"/>
      <c r="N11" s="488"/>
      <c r="O11" s="497"/>
      <c r="P11" s="497"/>
      <c r="Q11" s="497"/>
      <c r="R11" s="497"/>
      <c r="S11" s="497"/>
      <c r="T11" s="497"/>
      <c r="U11" s="502" t="s">
        <v>372</v>
      </c>
      <c r="X11" s="504"/>
      <c r="Y11" s="504"/>
      <c r="Z11" s="504"/>
      <c r="AA11" s="504"/>
      <c r="AB11" s="504"/>
      <c r="AC11" s="504"/>
      <c r="AD11" s="504"/>
      <c r="AE11" s="504"/>
      <c r="AF11" s="504"/>
      <c r="AG11" s="504"/>
    </row>
    <row r="12" spans="1:33" ht="15" customHeight="1">
      <c r="H12" s="509" t="s">
        <v>92</v>
      </c>
      <c r="J12" s="481"/>
      <c r="K12" s="481"/>
      <c r="L12" s="477"/>
      <c r="M12" s="477"/>
      <c r="N12" s="477"/>
      <c r="O12" s="1270"/>
      <c r="P12" s="1270"/>
      <c r="Q12" s="1270"/>
      <c r="R12" s="1270"/>
      <c r="S12" s="1270"/>
      <c r="T12" s="1270"/>
      <c r="U12" s="1270"/>
    </row>
    <row r="13" spans="1:33">
      <c r="J13" s="481"/>
      <c r="K13" s="481"/>
      <c r="L13" s="1183" t="s">
        <v>453</v>
      </c>
      <c r="M13" s="1183"/>
      <c r="N13" s="1183"/>
      <c r="O13" s="1183"/>
      <c r="P13" s="1183"/>
      <c r="Q13" s="1183"/>
      <c r="R13" s="1183"/>
      <c r="S13" s="1183"/>
      <c r="T13" s="1183"/>
      <c r="U13" s="1183"/>
      <c r="V13" s="1183"/>
      <c r="W13" s="1183" t="s">
        <v>454</v>
      </c>
    </row>
    <row r="14" spans="1:33" ht="14.25" customHeight="1">
      <c r="J14" s="481"/>
      <c r="K14" s="481"/>
      <c r="L14" s="1255" t="s">
        <v>91</v>
      </c>
      <c r="M14" s="1255" t="s">
        <v>638</v>
      </c>
      <c r="N14" s="474"/>
      <c r="O14" s="1256" t="s">
        <v>640</v>
      </c>
      <c r="P14" s="1257"/>
      <c r="Q14" s="1257"/>
      <c r="R14" s="1257"/>
      <c r="S14" s="1257"/>
      <c r="T14" s="1258"/>
      <c r="U14" s="1239" t="s">
        <v>340</v>
      </c>
      <c r="V14" s="1269" t="s">
        <v>274</v>
      </c>
      <c r="W14" s="1183"/>
    </row>
    <row r="15" spans="1:33" ht="14.25" customHeight="1">
      <c r="J15" s="481"/>
      <c r="K15" s="481"/>
      <c r="L15" s="1255"/>
      <c r="M15" s="1255"/>
      <c r="N15" s="473"/>
      <c r="O15" s="1261" t="s">
        <v>639</v>
      </c>
      <c r="P15" s="654"/>
      <c r="Q15" s="654"/>
      <c r="R15" s="1237" t="s">
        <v>653</v>
      </c>
      <c r="S15" s="1237"/>
      <c r="T15" s="1238"/>
      <c r="U15" s="1240"/>
      <c r="V15" s="1269"/>
      <c r="W15" s="1183"/>
    </row>
    <row r="16" spans="1:33" ht="30.75" customHeight="1">
      <c r="J16" s="481"/>
      <c r="K16" s="481"/>
      <c r="L16" s="1255"/>
      <c r="M16" s="1255"/>
      <c r="N16" s="472"/>
      <c r="O16" s="1262"/>
      <c r="P16" s="652"/>
      <c r="Q16" s="653"/>
      <c r="R16" s="535" t="s">
        <v>273</v>
      </c>
      <c r="S16" s="1250" t="s">
        <v>272</v>
      </c>
      <c r="T16" s="1251"/>
      <c r="U16" s="1241"/>
      <c r="V16" s="1269"/>
      <c r="W16" s="1183"/>
    </row>
    <row r="17" spans="1:33">
      <c r="J17" s="481"/>
      <c r="K17" s="489">
        <v>1</v>
      </c>
      <c r="L17" s="636" t="s">
        <v>92</v>
      </c>
      <c r="M17" s="636" t="s">
        <v>48</v>
      </c>
      <c r="N17" s="508" t="s">
        <v>48</v>
      </c>
      <c r="O17" s="637">
        <f ca="1">OFFSET(O17,0,-1)+1</f>
        <v>3</v>
      </c>
      <c r="P17" s="638">
        <f ca="1">OFFSET(P17,0,-1)</f>
        <v>3</v>
      </c>
      <c r="Q17" s="638">
        <f ca="1">OFFSET(Q17,0,-1)</f>
        <v>3</v>
      </c>
      <c r="R17" s="637">
        <f ca="1">OFFSET(R17,0,-1)+1</f>
        <v>4</v>
      </c>
      <c r="S17" s="1272">
        <f ca="1">OFFSET(S17,0,-1)+1</f>
        <v>5</v>
      </c>
      <c r="T17" s="1272"/>
      <c r="U17" s="637">
        <f ca="1">OFFSET(U17,0,-2)+1</f>
        <v>6</v>
      </c>
      <c r="V17" s="638">
        <f ca="1">OFFSET(V17,0,-1)</f>
        <v>6</v>
      </c>
      <c r="W17" s="637">
        <f ca="1">OFFSET(W17,0,-1)+1</f>
        <v>7</v>
      </c>
    </row>
    <row r="18" spans="1:33" ht="22.5">
      <c r="A18" s="1228">
        <v>1</v>
      </c>
      <c r="B18" s="900"/>
      <c r="C18" s="900"/>
      <c r="D18" s="900"/>
      <c r="E18" s="901"/>
      <c r="F18" s="902"/>
      <c r="G18" s="902"/>
      <c r="H18" s="902"/>
      <c r="I18" s="903"/>
      <c r="J18" s="898"/>
      <c r="K18" s="905"/>
      <c r="L18" s="592">
        <f>mergeValue(A18)</f>
        <v>1</v>
      </c>
      <c r="M18" s="640" t="s">
        <v>20</v>
      </c>
      <c r="N18" s="579"/>
      <c r="O18" s="1271"/>
      <c r="P18" s="1271"/>
      <c r="Q18" s="1271"/>
      <c r="R18" s="1271"/>
      <c r="S18" s="1271"/>
      <c r="T18" s="1271"/>
      <c r="U18" s="1271"/>
      <c r="V18" s="1271"/>
      <c r="W18" s="629" t="s">
        <v>475</v>
      </c>
    </row>
    <row r="19" spans="1:33" ht="22.5">
      <c r="A19" s="1228"/>
      <c r="B19" s="1228">
        <v>1</v>
      </c>
      <c r="C19" s="900"/>
      <c r="D19" s="900"/>
      <c r="E19" s="902"/>
      <c r="F19" s="902"/>
      <c r="G19" s="902"/>
      <c r="H19" s="902"/>
      <c r="I19" s="897"/>
      <c r="J19" s="896"/>
      <c r="K19" s="899"/>
      <c r="L19" s="592" t="str">
        <f>mergeValue(A19) &amp;"."&amp; mergeValue(B19)</f>
        <v>1.1</v>
      </c>
      <c r="M19" s="545" t="s">
        <v>16</v>
      </c>
      <c r="N19" s="579"/>
      <c r="O19" s="1271"/>
      <c r="P19" s="1271"/>
      <c r="Q19" s="1271"/>
      <c r="R19" s="1271"/>
      <c r="S19" s="1271"/>
      <c r="T19" s="1271"/>
      <c r="U19" s="1271"/>
      <c r="V19" s="1271"/>
      <c r="W19" s="629" t="s">
        <v>476</v>
      </c>
    </row>
    <row r="20" spans="1:33" ht="22.5">
      <c r="A20" s="1228"/>
      <c r="B20" s="1228"/>
      <c r="C20" s="1228">
        <v>1</v>
      </c>
      <c r="D20" s="900"/>
      <c r="E20" s="902"/>
      <c r="F20" s="902"/>
      <c r="G20" s="902"/>
      <c r="H20" s="902"/>
      <c r="I20" s="904"/>
      <c r="J20" s="896"/>
      <c r="K20" s="899"/>
      <c r="L20" s="592" t="str">
        <f>mergeValue(A20) &amp;"."&amp; mergeValue(B20)&amp;"."&amp; mergeValue(C20)</f>
        <v>1.1.1</v>
      </c>
      <c r="M20" s="546" t="s">
        <v>7</v>
      </c>
      <c r="N20" s="579"/>
      <c r="O20" s="1271"/>
      <c r="P20" s="1271"/>
      <c r="Q20" s="1271"/>
      <c r="R20" s="1271"/>
      <c r="S20" s="1271"/>
      <c r="T20" s="1271"/>
      <c r="U20" s="1271"/>
      <c r="V20" s="1271"/>
      <c r="W20" s="629" t="s">
        <v>632</v>
      </c>
    </row>
    <row r="21" spans="1:33" ht="22.5">
      <c r="A21" s="1228"/>
      <c r="B21" s="1228"/>
      <c r="C21" s="1228"/>
      <c r="D21" s="1228">
        <v>1</v>
      </c>
      <c r="E21" s="902"/>
      <c r="F21" s="902"/>
      <c r="G21" s="902"/>
      <c r="H21" s="902"/>
      <c r="I21" s="904"/>
      <c r="J21" s="896"/>
      <c r="K21" s="899"/>
      <c r="L21" s="592" t="str">
        <f>mergeValue(A21) &amp;"."&amp; mergeValue(B21)&amp;"."&amp; mergeValue(C21)&amp;"."&amp; mergeValue(D21)</f>
        <v>1.1.1.1</v>
      </c>
      <c r="M21" s="547" t="s">
        <v>22</v>
      </c>
      <c r="N21" s="579"/>
      <c r="O21" s="1271"/>
      <c r="P21" s="1271"/>
      <c r="Q21" s="1271"/>
      <c r="R21" s="1271"/>
      <c r="S21" s="1271"/>
      <c r="T21" s="1271"/>
      <c r="U21" s="1271"/>
      <c r="V21" s="1271"/>
      <c r="W21" s="629" t="s">
        <v>633</v>
      </c>
    </row>
    <row r="22" spans="1:33" ht="101.25">
      <c r="A22" s="1228"/>
      <c r="B22" s="1228"/>
      <c r="C22" s="1228"/>
      <c r="D22" s="1228"/>
      <c r="E22" s="1228">
        <v>1</v>
      </c>
      <c r="F22" s="902"/>
      <c r="G22" s="902"/>
      <c r="H22" s="900">
        <v>1</v>
      </c>
      <c r="I22" s="1228">
        <v>1</v>
      </c>
      <c r="J22" s="902"/>
      <c r="K22" s="907"/>
      <c r="L22" s="592" t="str">
        <f>mergeValue(A22) &amp;"."&amp; mergeValue(B22)&amp;"."&amp; mergeValue(C22)&amp;"."&amp; mergeValue(D22)&amp;"."&amp; mergeValue(E22)</f>
        <v>1.1.1.1.1</v>
      </c>
      <c r="M22" s="553" t="s">
        <v>9</v>
      </c>
      <c r="N22" s="580"/>
      <c r="O22" s="1230"/>
      <c r="P22" s="1230"/>
      <c r="Q22" s="1230"/>
      <c r="R22" s="1230"/>
      <c r="S22" s="1230"/>
      <c r="T22" s="1230"/>
      <c r="U22" s="1230"/>
      <c r="V22" s="1230"/>
      <c r="W22" s="629" t="s">
        <v>637</v>
      </c>
    </row>
    <row r="23" spans="1:33" ht="90">
      <c r="A23" s="1228"/>
      <c r="B23" s="1228"/>
      <c r="C23" s="1228"/>
      <c r="D23" s="1228"/>
      <c r="E23" s="1228"/>
      <c r="F23" s="1228">
        <v>1</v>
      </c>
      <c r="G23" s="900"/>
      <c r="H23" s="900"/>
      <c r="I23" s="1228"/>
      <c r="J23" s="1228">
        <v>1</v>
      </c>
      <c r="K23" s="908"/>
      <c r="L23" s="592" t="str">
        <f>mergeValue(A23) &amp;"."&amp; mergeValue(B23)&amp;"."&amp; mergeValue(C23)&amp;"."&amp; mergeValue(D23)&amp;"."&amp; mergeValue(E23)&amp;"."&amp; mergeValue(F23)</f>
        <v>1.1.1.1.1.1</v>
      </c>
      <c r="M23" s="554" t="s">
        <v>10</v>
      </c>
      <c r="N23" s="580"/>
      <c r="O23" s="1231"/>
      <c r="P23" s="1232"/>
      <c r="Q23" s="1232"/>
      <c r="R23" s="1232"/>
      <c r="S23" s="1232"/>
      <c r="T23" s="1232"/>
      <c r="U23" s="1232"/>
      <c r="V23" s="1233"/>
      <c r="W23" s="629" t="s">
        <v>635</v>
      </c>
      <c r="Y23" s="503" t="str">
        <f>strCheckUnique(Z23:Z26)</f>
        <v/>
      </c>
      <c r="AA23" s="503" t="str">
        <f>IF(O23="","",O23 &amp; ":_")</f>
        <v/>
      </c>
    </row>
    <row r="24" spans="1:33" ht="189" customHeight="1">
      <c r="A24" s="1228"/>
      <c r="B24" s="1228"/>
      <c r="C24" s="1228"/>
      <c r="D24" s="1228"/>
      <c r="E24" s="1228"/>
      <c r="F24" s="1228"/>
      <c r="G24" s="900">
        <v>1</v>
      </c>
      <c r="H24" s="900"/>
      <c r="I24" s="1228"/>
      <c r="J24" s="1228"/>
      <c r="K24" s="908">
        <v>1</v>
      </c>
      <c r="L24" s="592" t="str">
        <f>mergeValue(A24) &amp;"."&amp; mergeValue(B24)&amp;"."&amp; mergeValue(C24)&amp;"."&amp; mergeValue(D24)&amp;"."&amp; mergeValue(E24)&amp;"."&amp; mergeValue(F24)&amp;"."&amp; mergeValue(G24)</f>
        <v>1.1.1.1.1.1.1</v>
      </c>
      <c r="M24" s="1064"/>
      <c r="N24" s="585"/>
      <c r="O24" s="1073"/>
      <c r="P24" s="561"/>
      <c r="Q24" s="561"/>
      <c r="R24" s="1263"/>
      <c r="S24" s="1235" t="s">
        <v>83</v>
      </c>
      <c r="T24" s="1263"/>
      <c r="U24" s="1235" t="s">
        <v>84</v>
      </c>
      <c r="V24" s="577"/>
      <c r="W24" s="1245" t="s">
        <v>655</v>
      </c>
      <c r="X24" s="499" t="str">
        <f>strCheckDate(O25:V25)</f>
        <v/>
      </c>
      <c r="Y24" s="503"/>
      <c r="Z24" s="503" t="str">
        <f>IF(M24="","",M24 )</f>
        <v/>
      </c>
      <c r="AA24" s="503"/>
      <c r="AB24" s="503"/>
      <c r="AC24" s="503"/>
    </row>
    <row r="25" spans="1:33" ht="11.25" hidden="1">
      <c r="A25" s="1228"/>
      <c r="B25" s="1228"/>
      <c r="C25" s="1228"/>
      <c r="D25" s="1228"/>
      <c r="E25" s="1228"/>
      <c r="F25" s="1228"/>
      <c r="G25" s="900"/>
      <c r="H25" s="900"/>
      <c r="I25" s="1228"/>
      <c r="J25" s="1228"/>
      <c r="K25" s="908"/>
      <c r="L25" s="599"/>
      <c r="M25" s="645"/>
      <c r="N25" s="585"/>
      <c r="O25" s="583"/>
      <c r="P25" s="561"/>
      <c r="Q25" s="583" t="str">
        <f>R24 &amp; "-" &amp; T24</f>
        <v>-</v>
      </c>
      <c r="R25" s="1234"/>
      <c r="S25" s="1235"/>
      <c r="T25" s="1234"/>
      <c r="U25" s="1235"/>
      <c r="V25" s="577"/>
      <c r="W25" s="1246"/>
    </row>
    <row r="26" spans="1:33" s="475" customFormat="1" ht="15" customHeight="1">
      <c r="A26" s="1228"/>
      <c r="B26" s="1228"/>
      <c r="C26" s="1228"/>
      <c r="D26" s="1228"/>
      <c r="E26" s="1228"/>
      <c r="F26" s="1228"/>
      <c r="G26" s="902"/>
      <c r="H26" s="900"/>
      <c r="I26" s="1228"/>
      <c r="J26" s="1228"/>
      <c r="K26" s="907"/>
      <c r="L26" s="537"/>
      <c r="M26" s="556" t="s">
        <v>25</v>
      </c>
      <c r="N26" s="550"/>
      <c r="O26" s="544"/>
      <c r="P26" s="544"/>
      <c r="Q26" s="544"/>
      <c r="R26" s="572"/>
      <c r="S26" s="563"/>
      <c r="T26" s="562"/>
      <c r="U26" s="550"/>
      <c r="V26" s="559"/>
      <c r="W26" s="1247"/>
      <c r="X26" s="500"/>
      <c r="Y26" s="500"/>
      <c r="Z26" s="500"/>
      <c r="AA26" s="500"/>
      <c r="AB26" s="500"/>
      <c r="AC26" s="500"/>
      <c r="AD26" s="500"/>
      <c r="AE26" s="500"/>
      <c r="AF26" s="500"/>
      <c r="AG26" s="500"/>
    </row>
    <row r="27" spans="1:33" s="475" customFormat="1" ht="15" customHeight="1">
      <c r="A27" s="1228"/>
      <c r="B27" s="1228"/>
      <c r="C27" s="1228"/>
      <c r="D27" s="1228"/>
      <c r="E27" s="1228"/>
      <c r="F27" s="902"/>
      <c r="G27" s="902"/>
      <c r="H27" s="900"/>
      <c r="I27" s="1228"/>
      <c r="J27" s="902"/>
      <c r="K27" s="907"/>
      <c r="L27" s="537"/>
      <c r="M27" s="555" t="s">
        <v>11</v>
      </c>
      <c r="N27" s="549"/>
      <c r="O27" s="544"/>
      <c r="P27" s="544"/>
      <c r="Q27" s="544"/>
      <c r="R27" s="572"/>
      <c r="S27" s="563"/>
      <c r="T27" s="562"/>
      <c r="U27" s="549"/>
      <c r="V27" s="563"/>
      <c r="W27" s="559"/>
      <c r="X27" s="500"/>
      <c r="Y27" s="500"/>
      <c r="Z27" s="500"/>
      <c r="AA27" s="500"/>
      <c r="AB27" s="500"/>
      <c r="AC27" s="500"/>
      <c r="AD27" s="500"/>
      <c r="AE27" s="500"/>
      <c r="AF27" s="500"/>
      <c r="AG27" s="500"/>
    </row>
    <row r="28" spans="1:33" s="475" customFormat="1" ht="15" customHeight="1">
      <c r="A28" s="1228"/>
      <c r="B28" s="1228"/>
      <c r="C28" s="1228"/>
      <c r="D28" s="1228"/>
      <c r="E28" s="906"/>
      <c r="F28" s="902"/>
      <c r="G28" s="902"/>
      <c r="H28" s="902"/>
      <c r="I28" s="898"/>
      <c r="J28" s="895"/>
      <c r="K28" s="905"/>
      <c r="L28" s="537"/>
      <c r="M28" s="550" t="s">
        <v>12</v>
      </c>
      <c r="N28" s="548"/>
      <c r="O28" s="544"/>
      <c r="P28" s="544"/>
      <c r="Q28" s="544"/>
      <c r="R28" s="572"/>
      <c r="S28" s="563"/>
      <c r="T28" s="562"/>
      <c r="U28" s="548"/>
      <c r="V28" s="563"/>
      <c r="W28" s="559"/>
      <c r="X28" s="500"/>
      <c r="Y28" s="500"/>
      <c r="Z28" s="500"/>
      <c r="AA28" s="500"/>
      <c r="AB28" s="500"/>
      <c r="AC28" s="500"/>
      <c r="AD28" s="500"/>
      <c r="AE28" s="500"/>
      <c r="AF28" s="500"/>
      <c r="AG28" s="500"/>
    </row>
    <row r="29" spans="1:33" s="475" customFormat="1" ht="15" customHeight="1">
      <c r="A29" s="1228"/>
      <c r="B29" s="1228"/>
      <c r="C29" s="1228"/>
      <c r="D29" s="906"/>
      <c r="E29" s="906"/>
      <c r="F29" s="902"/>
      <c r="G29" s="902"/>
      <c r="H29" s="902"/>
      <c r="I29" s="898"/>
      <c r="J29" s="895"/>
      <c r="K29" s="905"/>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row>
    <row r="30" spans="1:33" s="475" customFormat="1" ht="15" customHeight="1">
      <c r="A30" s="1228"/>
      <c r="B30" s="1228"/>
      <c r="C30" s="906"/>
      <c r="D30" s="906"/>
      <c r="E30" s="906"/>
      <c r="F30" s="906"/>
      <c r="G30" s="911"/>
      <c r="H30" s="898"/>
      <c r="I30" s="909"/>
      <c r="J30" s="895"/>
      <c r="K30" s="910"/>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row>
    <row r="31" spans="1:33" s="475" customFormat="1" ht="15" customHeight="1">
      <c r="A31" s="1228"/>
      <c r="B31" s="906"/>
      <c r="C31" s="906"/>
      <c r="D31" s="906"/>
      <c r="E31" s="906"/>
      <c r="F31" s="906"/>
      <c r="G31" s="911"/>
      <c r="H31" s="898"/>
      <c r="I31" s="898"/>
      <c r="J31" s="895"/>
      <c r="K31" s="905"/>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row>
    <row r="32" spans="1:33" s="475" customFormat="1" ht="15" customHeight="1">
      <c r="A32" s="894"/>
      <c r="B32" s="894"/>
      <c r="C32" s="894"/>
      <c r="D32" s="894"/>
      <c r="E32" s="894"/>
      <c r="F32" s="894"/>
      <c r="G32" s="894"/>
      <c r="H32" s="894"/>
      <c r="I32" s="894"/>
      <c r="J32" s="894"/>
      <c r="K32" s="894"/>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row>
    <row r="33" spans="12:23" ht="3" customHeight="1">
      <c r="L33" s="485"/>
      <c r="M33" s="485"/>
      <c r="N33" s="485"/>
      <c r="O33" s="485"/>
      <c r="P33" s="485"/>
      <c r="Q33" s="485"/>
      <c r="R33" s="485"/>
      <c r="S33" s="485"/>
      <c r="T33" s="485"/>
      <c r="U33" s="485"/>
    </row>
    <row r="34" spans="12:23" ht="133.5" customHeight="1">
      <c r="L34" s="1">
        <v>1</v>
      </c>
      <c r="M34" s="1221" t="s">
        <v>631</v>
      </c>
      <c r="N34" s="1221"/>
      <c r="O34" s="1221"/>
      <c r="P34" s="1221"/>
      <c r="Q34" s="1221"/>
      <c r="R34" s="1221"/>
      <c r="S34" s="1221"/>
      <c r="T34" s="1221"/>
      <c r="U34" s="1221"/>
      <c r="V34" s="1221"/>
      <c r="W34" s="1221"/>
    </row>
  </sheetData>
  <sheetProtection algorithmName="SHA-512" hashValue="i6B2YoJT1YuHFwhJesYX3xl2rGg1sFJJHtWJKarbqEu1hKsoHmptogqom7IDzfj5VFn7l1VCdkEkRhXwZ8Y4Yw==" saltValue="ttqTHaYh284UuBlDzbugUw=="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50</v>
      </c>
    </row>
    <row r="2" spans="1:20" ht="22.5">
      <c r="F2" s="1222" t="s">
        <v>490</v>
      </c>
      <c r="G2" s="1223"/>
      <c r="H2" s="1224"/>
      <c r="I2" s="639"/>
    </row>
    <row r="3" spans="1:20" ht="3" customHeight="1"/>
    <row r="4" spans="1:20" s="569" customFormat="1" ht="11.25">
      <c r="A4" s="589"/>
      <c r="B4" s="589"/>
      <c r="C4" s="589"/>
      <c r="D4" s="589"/>
      <c r="F4" s="1183" t="s">
        <v>453</v>
      </c>
      <c r="G4" s="1183"/>
      <c r="H4" s="1183"/>
      <c r="I4" s="1225"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5"/>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19.12.2019</v>
      </c>
      <c r="I7" s="580" t="s">
        <v>492</v>
      </c>
      <c r="J7" s="614"/>
      <c r="K7" s="589"/>
      <c r="L7" s="589"/>
      <c r="M7" s="589"/>
      <c r="N7" s="589"/>
      <c r="O7" s="589"/>
      <c r="P7" s="589"/>
      <c r="Q7" s="589"/>
      <c r="R7" s="589"/>
      <c r="S7" s="589"/>
      <c r="T7" s="589"/>
    </row>
    <row r="8" spans="1:20" s="569" customFormat="1" ht="45">
      <c r="A8" s="1226">
        <v>1</v>
      </c>
      <c r="B8" s="589"/>
      <c r="C8" s="589"/>
      <c r="D8" s="589"/>
      <c r="F8" s="615" t="str">
        <f>"2." &amp;mergeValue(A8)</f>
        <v>2.1</v>
      </c>
      <c r="G8" s="631" t="s">
        <v>493</v>
      </c>
      <c r="H8" s="603" t="str">
        <f>IF('Перечень тарифов'!R31="","наименование отсутствует","" &amp; 'Перечень тарифов'!R31 &amp; "")</f>
        <v>наименование отсутствует</v>
      </c>
      <c r="I8" s="580" t="s">
        <v>589</v>
      </c>
      <c r="J8" s="614"/>
      <c r="K8" s="589"/>
      <c r="L8" s="589"/>
      <c r="M8" s="589"/>
      <c r="N8" s="589"/>
      <c r="O8" s="589"/>
      <c r="P8" s="589"/>
      <c r="Q8" s="589"/>
      <c r="R8" s="589"/>
      <c r="S8" s="589"/>
      <c r="T8" s="589"/>
    </row>
    <row r="9" spans="1:20" s="569" customFormat="1" ht="22.5">
      <c r="A9" s="1226"/>
      <c r="B9" s="589"/>
      <c r="C9" s="589"/>
      <c r="D9" s="589"/>
      <c r="F9" s="615" t="str">
        <f>"3." &amp;mergeValue(A9)</f>
        <v>3.1</v>
      </c>
      <c r="G9" s="631" t="s">
        <v>494</v>
      </c>
      <c r="H9" s="603" t="str">
        <f>IF('Перечень тарифов'!F31="","наименование отсутствует","" &amp; 'Перечень тарифов'!F31 &amp; "")</f>
        <v>Производство. Теплоноситель; Передача. Теплоноситель; Сбыт. Теплоноситель</v>
      </c>
      <c r="I9" s="580" t="s">
        <v>587</v>
      </c>
      <c r="J9" s="614"/>
      <c r="K9" s="589"/>
      <c r="L9" s="589"/>
      <c r="M9" s="589"/>
      <c r="N9" s="589"/>
      <c r="O9" s="589"/>
      <c r="P9" s="589"/>
      <c r="Q9" s="589"/>
      <c r="R9" s="589"/>
      <c r="S9" s="589"/>
      <c r="T9" s="589"/>
    </row>
    <row r="10" spans="1:20" s="569" customFormat="1" ht="22.5">
      <c r="A10" s="1226"/>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c r="O11" s="589"/>
      <c r="P11" s="589"/>
      <c r="Q11" s="589"/>
      <c r="R11" s="589"/>
      <c r="S11" s="589"/>
      <c r="T11" s="589"/>
    </row>
    <row r="12" spans="1:20" s="569" customFormat="1" ht="22.5">
      <c r="A12" s="1226"/>
      <c r="B12" s="1226"/>
      <c r="C12" s="1226">
        <v>1</v>
      </c>
      <c r="D12" s="622"/>
      <c r="F12" s="615" t="str">
        <f>"4."&amp;mergeValue(A12) &amp;"."&amp;mergeValue(B12)&amp;"."&amp;mergeValue(C12)</f>
        <v>4.1.1.1</v>
      </c>
      <c r="G12" s="621" t="s">
        <v>496</v>
      </c>
      <c r="H12" s="603" t="str">
        <f>IF(Территории!H13="","","" &amp; Территории!H13 &amp; "")</f>
        <v>Тосненский муниципальный район</v>
      </c>
      <c r="I12" s="580" t="s">
        <v>499</v>
      </c>
      <c r="J12" s="614"/>
      <c r="K12" s="589"/>
      <c r="L12" s="589"/>
      <c r="M12" s="589"/>
      <c r="N12" s="589"/>
      <c r="O12" s="589"/>
      <c r="P12" s="589"/>
      <c r="Q12" s="589"/>
      <c r="R12" s="589"/>
      <c r="S12" s="589"/>
      <c r="T12" s="589"/>
    </row>
    <row r="13" spans="1:20" s="569" customFormat="1" ht="56.25">
      <c r="A13" s="1226"/>
      <c r="B13" s="1226"/>
      <c r="C13" s="1226"/>
      <c r="D13" s="622">
        <v>1</v>
      </c>
      <c r="F13" s="615" t="str">
        <f>"4."&amp;mergeValue(A13) &amp;"."&amp;mergeValue(B13)&amp;"."&amp;mergeValue(C13)&amp;"."&amp;mergeValue(D13)</f>
        <v>4.1.1.1.1</v>
      </c>
      <c r="G13" s="632" t="s">
        <v>497</v>
      </c>
      <c r="H13" s="603" t="str">
        <f>IF(Территории!R14="","","" &amp; Территории!R14 &amp; "")</f>
        <v>Тельмановское (41648443)</v>
      </c>
      <c r="I13" s="1100" t="s">
        <v>590</v>
      </c>
      <c r="J13" s="614"/>
      <c r="K13" s="589"/>
      <c r="L13" s="589"/>
      <c r="M13" s="589"/>
      <c r="N13" s="589"/>
      <c r="O13" s="589"/>
      <c r="P13" s="589"/>
      <c r="Q13" s="589"/>
      <c r="R13" s="589"/>
      <c r="S13" s="589"/>
      <c r="T13" s="589"/>
    </row>
    <row r="14" spans="1:20" s="612" customFormat="1" ht="3" customHeight="1">
      <c r="A14" s="613"/>
      <c r="B14" s="613"/>
      <c r="C14" s="613"/>
      <c r="D14" s="613"/>
      <c r="F14" s="624"/>
      <c r="G14" s="625"/>
      <c r="H14" s="626"/>
      <c r="I14" s="627"/>
      <c r="J14" s="613"/>
      <c r="K14" s="613"/>
      <c r="L14" s="613"/>
      <c r="M14" s="613"/>
      <c r="N14" s="613"/>
      <c r="O14" s="613"/>
      <c r="P14" s="613"/>
      <c r="Q14" s="613"/>
      <c r="R14" s="613"/>
      <c r="S14" s="613"/>
      <c r="T14" s="613"/>
    </row>
    <row r="15" spans="1:20" s="612" customFormat="1" ht="15" customHeight="1">
      <c r="A15" s="613"/>
      <c r="B15" s="613"/>
      <c r="C15" s="613"/>
      <c r="D15" s="613"/>
      <c r="F15" s="611"/>
      <c r="G15" s="1221" t="s">
        <v>592</v>
      </c>
      <c r="H15" s="1221"/>
      <c r="I15" s="593"/>
      <c r="J15" s="613"/>
      <c r="K15" s="613"/>
      <c r="L15" s="613"/>
      <c r="M15" s="613"/>
      <c r="N15" s="613"/>
      <c r="O15" s="613"/>
      <c r="P15" s="613"/>
      <c r="Q15" s="613"/>
      <c r="R15" s="613"/>
      <c r="S15" s="613"/>
      <c r="T15" s="613"/>
    </row>
  </sheetData>
  <sheetProtection algorithmName="SHA-512" hashValue="XuZip8Fjtda8cHShASqAg25o7gB/bwerB6epBcMbkVFWlb/rSgxpKIy9SXj6NLd40v/FW3YdukJsjfPsc69wVg==" saltValue="PlungkqzPMW3PVyc+PB0S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O4" zoomScaleNormal="100" workbookViewId="0">
      <selection activeCell="AC24" sqref="AC24"/>
    </sheetView>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3.7109375" style="522" customWidth="1"/>
    <col min="16" max="17" width="1.7109375" style="522" hidden="1" customWidth="1"/>
    <col min="18" max="18" width="11.7109375" style="522" customWidth="1"/>
    <col min="19" max="19" width="3.7109375" style="522" customWidth="1"/>
    <col min="20" max="20" width="11.7109375" style="522" customWidth="1"/>
    <col min="21" max="21" width="8.5703125" style="522" customWidth="1"/>
    <col min="22" max="22" width="23.7109375" style="1056" customWidth="1"/>
    <col min="23" max="24" width="1.7109375" style="1056" hidden="1" customWidth="1"/>
    <col min="25" max="25" width="11.7109375" style="1056" customWidth="1"/>
    <col min="26" max="26" width="3.7109375" style="1056" customWidth="1"/>
    <col min="27" max="27" width="11.7109375" style="1056" customWidth="1"/>
    <col min="28" max="28" width="8.5703125" style="1056" hidden="1" customWidth="1"/>
    <col min="29" max="29" width="4.7109375" style="522" customWidth="1"/>
    <col min="30" max="30" width="115.7109375" style="522" customWidth="1"/>
    <col min="31" max="42" width="10.5703125" style="584"/>
    <col min="43" max="263" width="10.5703125" style="522"/>
    <col min="264" max="271" width="0" style="522" hidden="1" customWidth="1"/>
    <col min="272" max="274" width="3.7109375" style="522" customWidth="1"/>
    <col min="275" max="275" width="12.7109375" style="522" customWidth="1"/>
    <col min="276" max="276" width="47.42578125" style="522" customWidth="1"/>
    <col min="277" max="280" width="0" style="522" hidden="1" customWidth="1"/>
    <col min="281" max="281" width="11.7109375" style="522" customWidth="1"/>
    <col min="282" max="282" width="6.42578125" style="522" bestFit="1" customWidth="1"/>
    <col min="283" max="283" width="11.7109375" style="522" customWidth="1"/>
    <col min="284" max="284" width="0" style="522" hidden="1" customWidth="1"/>
    <col min="285" max="285" width="3.7109375" style="522" customWidth="1"/>
    <col min="286" max="286" width="11.140625" style="522" bestFit="1" customWidth="1"/>
    <col min="287" max="519" width="10.5703125" style="522"/>
    <col min="520" max="527" width="0" style="522" hidden="1" customWidth="1"/>
    <col min="528" max="530" width="3.7109375" style="522" customWidth="1"/>
    <col min="531" max="531" width="12.7109375" style="522" customWidth="1"/>
    <col min="532" max="532" width="47.42578125" style="522" customWidth="1"/>
    <col min="533" max="536" width="0" style="522" hidden="1" customWidth="1"/>
    <col min="537" max="537" width="11.7109375" style="522" customWidth="1"/>
    <col min="538" max="538" width="6.42578125" style="522" bestFit="1" customWidth="1"/>
    <col min="539" max="539" width="11.7109375" style="522" customWidth="1"/>
    <col min="540" max="540" width="0" style="522" hidden="1" customWidth="1"/>
    <col min="541" max="541" width="3.7109375" style="522" customWidth="1"/>
    <col min="542" max="542" width="11.140625" style="522" bestFit="1" customWidth="1"/>
    <col min="543" max="775" width="10.5703125" style="522"/>
    <col min="776" max="783" width="0" style="522" hidden="1" customWidth="1"/>
    <col min="784" max="786" width="3.7109375" style="522" customWidth="1"/>
    <col min="787" max="787" width="12.7109375" style="522" customWidth="1"/>
    <col min="788" max="788" width="47.42578125" style="522" customWidth="1"/>
    <col min="789" max="792" width="0" style="522" hidden="1" customWidth="1"/>
    <col min="793" max="793" width="11.7109375" style="522" customWidth="1"/>
    <col min="794" max="794" width="6.42578125" style="522" bestFit="1" customWidth="1"/>
    <col min="795" max="795" width="11.7109375" style="522" customWidth="1"/>
    <col min="796" max="796" width="0" style="522" hidden="1" customWidth="1"/>
    <col min="797" max="797" width="3.7109375" style="522" customWidth="1"/>
    <col min="798" max="798" width="11.140625" style="522" bestFit="1" customWidth="1"/>
    <col min="799" max="1031" width="10.5703125" style="522"/>
    <col min="1032" max="1039" width="0" style="522" hidden="1" customWidth="1"/>
    <col min="1040" max="1042" width="3.7109375" style="522" customWidth="1"/>
    <col min="1043" max="1043" width="12.7109375" style="522" customWidth="1"/>
    <col min="1044" max="1044" width="47.42578125" style="522" customWidth="1"/>
    <col min="1045" max="1048" width="0" style="522" hidden="1" customWidth="1"/>
    <col min="1049" max="1049" width="11.7109375" style="522" customWidth="1"/>
    <col min="1050" max="1050" width="6.42578125" style="522" bestFit="1" customWidth="1"/>
    <col min="1051" max="1051" width="11.7109375" style="522" customWidth="1"/>
    <col min="1052" max="1052" width="0" style="522" hidden="1" customWidth="1"/>
    <col min="1053" max="1053" width="3.7109375" style="522" customWidth="1"/>
    <col min="1054" max="1054" width="11.140625" style="522" bestFit="1" customWidth="1"/>
    <col min="1055" max="1287" width="10.5703125" style="522"/>
    <col min="1288" max="1295" width="0" style="522" hidden="1" customWidth="1"/>
    <col min="1296" max="1298" width="3.7109375" style="522" customWidth="1"/>
    <col min="1299" max="1299" width="12.7109375" style="522" customWidth="1"/>
    <col min="1300" max="1300" width="47.42578125" style="522" customWidth="1"/>
    <col min="1301" max="1304" width="0" style="522" hidden="1" customWidth="1"/>
    <col min="1305" max="1305" width="11.7109375" style="522" customWidth="1"/>
    <col min="1306" max="1306" width="6.42578125" style="522" bestFit="1" customWidth="1"/>
    <col min="1307" max="1307" width="11.7109375" style="522" customWidth="1"/>
    <col min="1308" max="1308" width="0" style="522" hidden="1" customWidth="1"/>
    <col min="1309" max="1309" width="3.7109375" style="522" customWidth="1"/>
    <col min="1310" max="1310" width="11.140625" style="522" bestFit="1" customWidth="1"/>
    <col min="1311" max="1543" width="10.5703125" style="522"/>
    <col min="1544" max="1551" width="0" style="522" hidden="1" customWidth="1"/>
    <col min="1552" max="1554" width="3.7109375" style="522" customWidth="1"/>
    <col min="1555" max="1555" width="12.7109375" style="522" customWidth="1"/>
    <col min="1556" max="1556" width="47.42578125" style="522" customWidth="1"/>
    <col min="1557" max="1560" width="0" style="522" hidden="1" customWidth="1"/>
    <col min="1561" max="1561" width="11.7109375" style="522" customWidth="1"/>
    <col min="1562" max="1562" width="6.42578125" style="522" bestFit="1" customWidth="1"/>
    <col min="1563" max="1563" width="11.7109375" style="522" customWidth="1"/>
    <col min="1564" max="1564" width="0" style="522" hidden="1" customWidth="1"/>
    <col min="1565" max="1565" width="3.7109375" style="522" customWidth="1"/>
    <col min="1566" max="1566" width="11.140625" style="522" bestFit="1" customWidth="1"/>
    <col min="1567" max="1799" width="10.5703125" style="522"/>
    <col min="1800" max="1807" width="0" style="522" hidden="1" customWidth="1"/>
    <col min="1808" max="1810" width="3.7109375" style="522" customWidth="1"/>
    <col min="1811" max="1811" width="12.7109375" style="522" customWidth="1"/>
    <col min="1812" max="1812" width="47.42578125" style="522" customWidth="1"/>
    <col min="1813" max="1816" width="0" style="522" hidden="1" customWidth="1"/>
    <col min="1817" max="1817" width="11.7109375" style="522" customWidth="1"/>
    <col min="1818" max="1818" width="6.42578125" style="522" bestFit="1" customWidth="1"/>
    <col min="1819" max="1819" width="11.7109375" style="522" customWidth="1"/>
    <col min="1820" max="1820" width="0" style="522" hidden="1" customWidth="1"/>
    <col min="1821" max="1821" width="3.7109375" style="522" customWidth="1"/>
    <col min="1822" max="1822" width="11.140625" style="522" bestFit="1" customWidth="1"/>
    <col min="1823" max="2055" width="10.5703125" style="522"/>
    <col min="2056" max="2063" width="0" style="522" hidden="1" customWidth="1"/>
    <col min="2064" max="2066" width="3.7109375" style="522" customWidth="1"/>
    <col min="2067" max="2067" width="12.7109375" style="522" customWidth="1"/>
    <col min="2068" max="2068" width="47.42578125" style="522" customWidth="1"/>
    <col min="2069" max="2072" width="0" style="522" hidden="1" customWidth="1"/>
    <col min="2073" max="2073" width="11.7109375" style="522" customWidth="1"/>
    <col min="2074" max="2074" width="6.42578125" style="522" bestFit="1" customWidth="1"/>
    <col min="2075" max="2075" width="11.7109375" style="522" customWidth="1"/>
    <col min="2076" max="2076" width="0" style="522" hidden="1" customWidth="1"/>
    <col min="2077" max="2077" width="3.7109375" style="522" customWidth="1"/>
    <col min="2078" max="2078" width="11.140625" style="522" bestFit="1" customWidth="1"/>
    <col min="2079" max="2311" width="10.5703125" style="522"/>
    <col min="2312" max="2319" width="0" style="522" hidden="1" customWidth="1"/>
    <col min="2320" max="2322" width="3.7109375" style="522" customWidth="1"/>
    <col min="2323" max="2323" width="12.7109375" style="522" customWidth="1"/>
    <col min="2324" max="2324" width="47.42578125" style="522" customWidth="1"/>
    <col min="2325" max="2328" width="0" style="522" hidden="1" customWidth="1"/>
    <col min="2329" max="2329" width="11.7109375" style="522" customWidth="1"/>
    <col min="2330" max="2330" width="6.42578125" style="522" bestFit="1" customWidth="1"/>
    <col min="2331" max="2331" width="11.7109375" style="522" customWidth="1"/>
    <col min="2332" max="2332" width="0" style="522" hidden="1" customWidth="1"/>
    <col min="2333" max="2333" width="3.7109375" style="522" customWidth="1"/>
    <col min="2334" max="2334" width="11.140625" style="522" bestFit="1" customWidth="1"/>
    <col min="2335" max="2567" width="10.5703125" style="522"/>
    <col min="2568" max="2575" width="0" style="522" hidden="1" customWidth="1"/>
    <col min="2576" max="2578" width="3.7109375" style="522" customWidth="1"/>
    <col min="2579" max="2579" width="12.7109375" style="522" customWidth="1"/>
    <col min="2580" max="2580" width="47.42578125" style="522" customWidth="1"/>
    <col min="2581" max="2584" width="0" style="522" hidden="1" customWidth="1"/>
    <col min="2585" max="2585" width="11.7109375" style="522" customWidth="1"/>
    <col min="2586" max="2586" width="6.42578125" style="522" bestFit="1" customWidth="1"/>
    <col min="2587" max="2587" width="11.7109375" style="522" customWidth="1"/>
    <col min="2588" max="2588" width="0" style="522" hidden="1" customWidth="1"/>
    <col min="2589" max="2589" width="3.7109375" style="522" customWidth="1"/>
    <col min="2590" max="2590" width="11.140625" style="522" bestFit="1" customWidth="1"/>
    <col min="2591" max="2823" width="10.5703125" style="522"/>
    <col min="2824" max="2831" width="0" style="522" hidden="1" customWidth="1"/>
    <col min="2832" max="2834" width="3.7109375" style="522" customWidth="1"/>
    <col min="2835" max="2835" width="12.7109375" style="522" customWidth="1"/>
    <col min="2836" max="2836" width="47.42578125" style="522" customWidth="1"/>
    <col min="2837" max="2840" width="0" style="522" hidden="1" customWidth="1"/>
    <col min="2841" max="2841" width="11.7109375" style="522" customWidth="1"/>
    <col min="2842" max="2842" width="6.42578125" style="522" bestFit="1" customWidth="1"/>
    <col min="2843" max="2843" width="11.7109375" style="522" customWidth="1"/>
    <col min="2844" max="2844" width="0" style="522" hidden="1" customWidth="1"/>
    <col min="2845" max="2845" width="3.7109375" style="522" customWidth="1"/>
    <col min="2846" max="2846" width="11.140625" style="522" bestFit="1" customWidth="1"/>
    <col min="2847" max="3079" width="10.5703125" style="522"/>
    <col min="3080" max="3087" width="0" style="522" hidden="1" customWidth="1"/>
    <col min="3088" max="3090" width="3.7109375" style="522" customWidth="1"/>
    <col min="3091" max="3091" width="12.7109375" style="522" customWidth="1"/>
    <col min="3092" max="3092" width="47.42578125" style="522" customWidth="1"/>
    <col min="3093" max="3096" width="0" style="522" hidden="1" customWidth="1"/>
    <col min="3097" max="3097" width="11.7109375" style="522" customWidth="1"/>
    <col min="3098" max="3098" width="6.42578125" style="522" bestFit="1" customWidth="1"/>
    <col min="3099" max="3099" width="11.7109375" style="522" customWidth="1"/>
    <col min="3100" max="3100" width="0" style="522" hidden="1" customWidth="1"/>
    <col min="3101" max="3101" width="3.7109375" style="522" customWidth="1"/>
    <col min="3102" max="3102" width="11.140625" style="522" bestFit="1" customWidth="1"/>
    <col min="3103" max="3335" width="10.5703125" style="522"/>
    <col min="3336" max="3343" width="0" style="522" hidden="1" customWidth="1"/>
    <col min="3344" max="3346" width="3.7109375" style="522" customWidth="1"/>
    <col min="3347" max="3347" width="12.7109375" style="522" customWidth="1"/>
    <col min="3348" max="3348" width="47.42578125" style="522" customWidth="1"/>
    <col min="3349" max="3352" width="0" style="522" hidden="1" customWidth="1"/>
    <col min="3353" max="3353" width="11.7109375" style="522" customWidth="1"/>
    <col min="3354" max="3354" width="6.42578125" style="522" bestFit="1" customWidth="1"/>
    <col min="3355" max="3355" width="11.7109375" style="522" customWidth="1"/>
    <col min="3356" max="3356" width="0" style="522" hidden="1" customWidth="1"/>
    <col min="3357" max="3357" width="3.7109375" style="522" customWidth="1"/>
    <col min="3358" max="3358" width="11.140625" style="522" bestFit="1" customWidth="1"/>
    <col min="3359" max="3591" width="10.5703125" style="522"/>
    <col min="3592" max="3599" width="0" style="522" hidden="1" customWidth="1"/>
    <col min="3600" max="3602" width="3.7109375" style="522" customWidth="1"/>
    <col min="3603" max="3603" width="12.7109375" style="522" customWidth="1"/>
    <col min="3604" max="3604" width="47.42578125" style="522" customWidth="1"/>
    <col min="3605" max="3608" width="0" style="522" hidden="1" customWidth="1"/>
    <col min="3609" max="3609" width="11.7109375" style="522" customWidth="1"/>
    <col min="3610" max="3610" width="6.42578125" style="522" bestFit="1" customWidth="1"/>
    <col min="3611" max="3611" width="11.7109375" style="522" customWidth="1"/>
    <col min="3612" max="3612" width="0" style="522" hidden="1" customWidth="1"/>
    <col min="3613" max="3613" width="3.7109375" style="522" customWidth="1"/>
    <col min="3614" max="3614" width="11.140625" style="522" bestFit="1" customWidth="1"/>
    <col min="3615" max="3847" width="10.5703125" style="522"/>
    <col min="3848" max="3855" width="0" style="522" hidden="1" customWidth="1"/>
    <col min="3856" max="3858" width="3.7109375" style="522" customWidth="1"/>
    <col min="3859" max="3859" width="12.7109375" style="522" customWidth="1"/>
    <col min="3860" max="3860" width="47.42578125" style="522" customWidth="1"/>
    <col min="3861" max="3864" width="0" style="522" hidden="1" customWidth="1"/>
    <col min="3865" max="3865" width="11.7109375" style="522" customWidth="1"/>
    <col min="3866" max="3866" width="6.42578125" style="522" bestFit="1" customWidth="1"/>
    <col min="3867" max="3867" width="11.7109375" style="522" customWidth="1"/>
    <col min="3868" max="3868" width="0" style="522" hidden="1" customWidth="1"/>
    <col min="3869" max="3869" width="3.7109375" style="522" customWidth="1"/>
    <col min="3870" max="3870" width="11.140625" style="522" bestFit="1" customWidth="1"/>
    <col min="3871" max="4103" width="10.5703125" style="522"/>
    <col min="4104" max="4111" width="0" style="522" hidden="1" customWidth="1"/>
    <col min="4112" max="4114" width="3.7109375" style="522" customWidth="1"/>
    <col min="4115" max="4115" width="12.7109375" style="522" customWidth="1"/>
    <col min="4116" max="4116" width="47.42578125" style="522" customWidth="1"/>
    <col min="4117" max="4120" width="0" style="522" hidden="1" customWidth="1"/>
    <col min="4121" max="4121" width="11.7109375" style="522" customWidth="1"/>
    <col min="4122" max="4122" width="6.42578125" style="522" bestFit="1" customWidth="1"/>
    <col min="4123" max="4123" width="11.7109375" style="522" customWidth="1"/>
    <col min="4124" max="4124" width="0" style="522" hidden="1" customWidth="1"/>
    <col min="4125" max="4125" width="3.7109375" style="522" customWidth="1"/>
    <col min="4126" max="4126" width="11.140625" style="522" bestFit="1" customWidth="1"/>
    <col min="4127" max="4359" width="10.5703125" style="522"/>
    <col min="4360" max="4367" width="0" style="522" hidden="1" customWidth="1"/>
    <col min="4368" max="4370" width="3.7109375" style="522" customWidth="1"/>
    <col min="4371" max="4371" width="12.7109375" style="522" customWidth="1"/>
    <col min="4372" max="4372" width="47.42578125" style="522" customWidth="1"/>
    <col min="4373" max="4376" width="0" style="522" hidden="1" customWidth="1"/>
    <col min="4377" max="4377" width="11.7109375" style="522" customWidth="1"/>
    <col min="4378" max="4378" width="6.42578125" style="522" bestFit="1" customWidth="1"/>
    <col min="4379" max="4379" width="11.7109375" style="522" customWidth="1"/>
    <col min="4380" max="4380" width="0" style="522" hidden="1" customWidth="1"/>
    <col min="4381" max="4381" width="3.7109375" style="522" customWidth="1"/>
    <col min="4382" max="4382" width="11.140625" style="522" bestFit="1" customWidth="1"/>
    <col min="4383" max="4615" width="10.5703125" style="522"/>
    <col min="4616" max="4623" width="0" style="522" hidden="1" customWidth="1"/>
    <col min="4624" max="4626" width="3.7109375" style="522" customWidth="1"/>
    <col min="4627" max="4627" width="12.7109375" style="522" customWidth="1"/>
    <col min="4628" max="4628" width="47.42578125" style="522" customWidth="1"/>
    <col min="4629" max="4632" width="0" style="522" hidden="1" customWidth="1"/>
    <col min="4633" max="4633" width="11.7109375" style="522" customWidth="1"/>
    <col min="4634" max="4634" width="6.42578125" style="522" bestFit="1" customWidth="1"/>
    <col min="4635" max="4635" width="11.7109375" style="522" customWidth="1"/>
    <col min="4636" max="4636" width="0" style="522" hidden="1" customWidth="1"/>
    <col min="4637" max="4637" width="3.7109375" style="522" customWidth="1"/>
    <col min="4638" max="4638" width="11.140625" style="522" bestFit="1" customWidth="1"/>
    <col min="4639" max="4871" width="10.5703125" style="522"/>
    <col min="4872" max="4879" width="0" style="522" hidden="1" customWidth="1"/>
    <col min="4880" max="4882" width="3.7109375" style="522" customWidth="1"/>
    <col min="4883" max="4883" width="12.7109375" style="522" customWidth="1"/>
    <col min="4884" max="4884" width="47.42578125" style="522" customWidth="1"/>
    <col min="4885" max="4888" width="0" style="522" hidden="1" customWidth="1"/>
    <col min="4889" max="4889" width="11.7109375" style="522" customWidth="1"/>
    <col min="4890" max="4890" width="6.42578125" style="522" bestFit="1" customWidth="1"/>
    <col min="4891" max="4891" width="11.7109375" style="522" customWidth="1"/>
    <col min="4892" max="4892" width="0" style="522" hidden="1" customWidth="1"/>
    <col min="4893" max="4893" width="3.7109375" style="522" customWidth="1"/>
    <col min="4894" max="4894" width="11.140625" style="522" bestFit="1" customWidth="1"/>
    <col min="4895" max="5127" width="10.5703125" style="522"/>
    <col min="5128" max="5135" width="0" style="522" hidden="1" customWidth="1"/>
    <col min="5136" max="5138" width="3.7109375" style="522" customWidth="1"/>
    <col min="5139" max="5139" width="12.7109375" style="522" customWidth="1"/>
    <col min="5140" max="5140" width="47.42578125" style="522" customWidth="1"/>
    <col min="5141" max="5144" width="0" style="522" hidden="1" customWidth="1"/>
    <col min="5145" max="5145" width="11.7109375" style="522" customWidth="1"/>
    <col min="5146" max="5146" width="6.42578125" style="522" bestFit="1" customWidth="1"/>
    <col min="5147" max="5147" width="11.7109375" style="522" customWidth="1"/>
    <col min="5148" max="5148" width="0" style="522" hidden="1" customWidth="1"/>
    <col min="5149" max="5149" width="3.7109375" style="522" customWidth="1"/>
    <col min="5150" max="5150" width="11.140625" style="522" bestFit="1" customWidth="1"/>
    <col min="5151" max="5383" width="10.5703125" style="522"/>
    <col min="5384" max="5391" width="0" style="522" hidden="1" customWidth="1"/>
    <col min="5392" max="5394" width="3.7109375" style="522" customWidth="1"/>
    <col min="5395" max="5395" width="12.7109375" style="522" customWidth="1"/>
    <col min="5396" max="5396" width="47.42578125" style="522" customWidth="1"/>
    <col min="5397" max="5400" width="0" style="522" hidden="1" customWidth="1"/>
    <col min="5401" max="5401" width="11.7109375" style="522" customWidth="1"/>
    <col min="5402" max="5402" width="6.42578125" style="522" bestFit="1" customWidth="1"/>
    <col min="5403" max="5403" width="11.7109375" style="522" customWidth="1"/>
    <col min="5404" max="5404" width="0" style="522" hidden="1" customWidth="1"/>
    <col min="5405" max="5405" width="3.7109375" style="522" customWidth="1"/>
    <col min="5406" max="5406" width="11.140625" style="522" bestFit="1" customWidth="1"/>
    <col min="5407" max="5639" width="10.5703125" style="522"/>
    <col min="5640" max="5647" width="0" style="522" hidden="1" customWidth="1"/>
    <col min="5648" max="5650" width="3.7109375" style="522" customWidth="1"/>
    <col min="5651" max="5651" width="12.7109375" style="522" customWidth="1"/>
    <col min="5652" max="5652" width="47.42578125" style="522" customWidth="1"/>
    <col min="5653" max="5656" width="0" style="522" hidden="1" customWidth="1"/>
    <col min="5657" max="5657" width="11.7109375" style="522" customWidth="1"/>
    <col min="5658" max="5658" width="6.42578125" style="522" bestFit="1" customWidth="1"/>
    <col min="5659" max="5659" width="11.7109375" style="522" customWidth="1"/>
    <col min="5660" max="5660" width="0" style="522" hidden="1" customWidth="1"/>
    <col min="5661" max="5661" width="3.7109375" style="522" customWidth="1"/>
    <col min="5662" max="5662" width="11.140625" style="522" bestFit="1" customWidth="1"/>
    <col min="5663" max="5895" width="10.5703125" style="522"/>
    <col min="5896" max="5903" width="0" style="522" hidden="1" customWidth="1"/>
    <col min="5904" max="5906" width="3.7109375" style="522" customWidth="1"/>
    <col min="5907" max="5907" width="12.7109375" style="522" customWidth="1"/>
    <col min="5908" max="5908" width="47.42578125" style="522" customWidth="1"/>
    <col min="5909" max="5912" width="0" style="522" hidden="1" customWidth="1"/>
    <col min="5913" max="5913" width="11.7109375" style="522" customWidth="1"/>
    <col min="5914" max="5914" width="6.42578125" style="522" bestFit="1" customWidth="1"/>
    <col min="5915" max="5915" width="11.7109375" style="522" customWidth="1"/>
    <col min="5916" max="5916" width="0" style="522" hidden="1" customWidth="1"/>
    <col min="5917" max="5917" width="3.7109375" style="522" customWidth="1"/>
    <col min="5918" max="5918" width="11.140625" style="522" bestFit="1" customWidth="1"/>
    <col min="5919" max="6151" width="10.5703125" style="522"/>
    <col min="6152" max="6159" width="0" style="522" hidden="1" customWidth="1"/>
    <col min="6160" max="6162" width="3.7109375" style="522" customWidth="1"/>
    <col min="6163" max="6163" width="12.7109375" style="522" customWidth="1"/>
    <col min="6164" max="6164" width="47.42578125" style="522" customWidth="1"/>
    <col min="6165" max="6168" width="0" style="522" hidden="1" customWidth="1"/>
    <col min="6169" max="6169" width="11.7109375" style="522" customWidth="1"/>
    <col min="6170" max="6170" width="6.42578125" style="522" bestFit="1" customWidth="1"/>
    <col min="6171" max="6171" width="11.7109375" style="522" customWidth="1"/>
    <col min="6172" max="6172" width="0" style="522" hidden="1" customWidth="1"/>
    <col min="6173" max="6173" width="3.7109375" style="522" customWidth="1"/>
    <col min="6174" max="6174" width="11.140625" style="522" bestFit="1" customWidth="1"/>
    <col min="6175" max="6407" width="10.5703125" style="522"/>
    <col min="6408" max="6415" width="0" style="522" hidden="1" customWidth="1"/>
    <col min="6416" max="6418" width="3.7109375" style="522" customWidth="1"/>
    <col min="6419" max="6419" width="12.7109375" style="522" customWidth="1"/>
    <col min="6420" max="6420" width="47.42578125" style="522" customWidth="1"/>
    <col min="6421" max="6424" width="0" style="522" hidden="1" customWidth="1"/>
    <col min="6425" max="6425" width="11.7109375" style="522" customWidth="1"/>
    <col min="6426" max="6426" width="6.42578125" style="522" bestFit="1" customWidth="1"/>
    <col min="6427" max="6427" width="11.7109375" style="522" customWidth="1"/>
    <col min="6428" max="6428" width="0" style="522" hidden="1" customWidth="1"/>
    <col min="6429" max="6429" width="3.7109375" style="522" customWidth="1"/>
    <col min="6430" max="6430" width="11.140625" style="522" bestFit="1" customWidth="1"/>
    <col min="6431" max="6663" width="10.5703125" style="522"/>
    <col min="6664" max="6671" width="0" style="522" hidden="1" customWidth="1"/>
    <col min="6672" max="6674" width="3.7109375" style="522" customWidth="1"/>
    <col min="6675" max="6675" width="12.7109375" style="522" customWidth="1"/>
    <col min="6676" max="6676" width="47.42578125" style="522" customWidth="1"/>
    <col min="6677" max="6680" width="0" style="522" hidden="1" customWidth="1"/>
    <col min="6681" max="6681" width="11.7109375" style="522" customWidth="1"/>
    <col min="6682" max="6682" width="6.42578125" style="522" bestFit="1" customWidth="1"/>
    <col min="6683" max="6683" width="11.7109375" style="522" customWidth="1"/>
    <col min="6684" max="6684" width="0" style="522" hidden="1" customWidth="1"/>
    <col min="6685" max="6685" width="3.7109375" style="522" customWidth="1"/>
    <col min="6686" max="6686" width="11.140625" style="522" bestFit="1" customWidth="1"/>
    <col min="6687" max="6919" width="10.5703125" style="522"/>
    <col min="6920" max="6927" width="0" style="522" hidden="1" customWidth="1"/>
    <col min="6928" max="6930" width="3.7109375" style="522" customWidth="1"/>
    <col min="6931" max="6931" width="12.7109375" style="522" customWidth="1"/>
    <col min="6932" max="6932" width="47.42578125" style="522" customWidth="1"/>
    <col min="6933" max="6936" width="0" style="522" hidden="1" customWidth="1"/>
    <col min="6937" max="6937" width="11.7109375" style="522" customWidth="1"/>
    <col min="6938" max="6938" width="6.42578125" style="522" bestFit="1" customWidth="1"/>
    <col min="6939" max="6939" width="11.7109375" style="522" customWidth="1"/>
    <col min="6940" max="6940" width="0" style="522" hidden="1" customWidth="1"/>
    <col min="6941" max="6941" width="3.7109375" style="522" customWidth="1"/>
    <col min="6942" max="6942" width="11.140625" style="522" bestFit="1" customWidth="1"/>
    <col min="6943" max="7175" width="10.5703125" style="522"/>
    <col min="7176" max="7183" width="0" style="522" hidden="1" customWidth="1"/>
    <col min="7184" max="7186" width="3.7109375" style="522" customWidth="1"/>
    <col min="7187" max="7187" width="12.7109375" style="522" customWidth="1"/>
    <col min="7188" max="7188" width="47.42578125" style="522" customWidth="1"/>
    <col min="7189" max="7192" width="0" style="522" hidden="1" customWidth="1"/>
    <col min="7193" max="7193" width="11.7109375" style="522" customWidth="1"/>
    <col min="7194" max="7194" width="6.42578125" style="522" bestFit="1" customWidth="1"/>
    <col min="7195" max="7195" width="11.7109375" style="522" customWidth="1"/>
    <col min="7196" max="7196" width="0" style="522" hidden="1" customWidth="1"/>
    <col min="7197" max="7197" width="3.7109375" style="522" customWidth="1"/>
    <col min="7198" max="7198" width="11.140625" style="522" bestFit="1" customWidth="1"/>
    <col min="7199" max="7431" width="10.5703125" style="522"/>
    <col min="7432" max="7439" width="0" style="522" hidden="1" customWidth="1"/>
    <col min="7440" max="7442" width="3.7109375" style="522" customWidth="1"/>
    <col min="7443" max="7443" width="12.7109375" style="522" customWidth="1"/>
    <col min="7444" max="7444" width="47.42578125" style="522" customWidth="1"/>
    <col min="7445" max="7448" width="0" style="522" hidden="1" customWidth="1"/>
    <col min="7449" max="7449" width="11.7109375" style="522" customWidth="1"/>
    <col min="7450" max="7450" width="6.42578125" style="522" bestFit="1" customWidth="1"/>
    <col min="7451" max="7451" width="11.7109375" style="522" customWidth="1"/>
    <col min="7452" max="7452" width="0" style="522" hidden="1" customWidth="1"/>
    <col min="7453" max="7453" width="3.7109375" style="522" customWidth="1"/>
    <col min="7454" max="7454" width="11.140625" style="522" bestFit="1" customWidth="1"/>
    <col min="7455" max="7687" width="10.5703125" style="522"/>
    <col min="7688" max="7695" width="0" style="522" hidden="1" customWidth="1"/>
    <col min="7696" max="7698" width="3.7109375" style="522" customWidth="1"/>
    <col min="7699" max="7699" width="12.7109375" style="522" customWidth="1"/>
    <col min="7700" max="7700" width="47.42578125" style="522" customWidth="1"/>
    <col min="7701" max="7704" width="0" style="522" hidden="1" customWidth="1"/>
    <col min="7705" max="7705" width="11.7109375" style="522" customWidth="1"/>
    <col min="7706" max="7706" width="6.42578125" style="522" bestFit="1" customWidth="1"/>
    <col min="7707" max="7707" width="11.7109375" style="522" customWidth="1"/>
    <col min="7708" max="7708" width="0" style="522" hidden="1" customWidth="1"/>
    <col min="7709" max="7709" width="3.7109375" style="522" customWidth="1"/>
    <col min="7710" max="7710" width="11.140625" style="522" bestFit="1" customWidth="1"/>
    <col min="7711" max="7943" width="10.5703125" style="522"/>
    <col min="7944" max="7951" width="0" style="522" hidden="1" customWidth="1"/>
    <col min="7952" max="7954" width="3.7109375" style="522" customWidth="1"/>
    <col min="7955" max="7955" width="12.7109375" style="522" customWidth="1"/>
    <col min="7956" max="7956" width="47.42578125" style="522" customWidth="1"/>
    <col min="7957" max="7960" width="0" style="522" hidden="1" customWidth="1"/>
    <col min="7961" max="7961" width="11.7109375" style="522" customWidth="1"/>
    <col min="7962" max="7962" width="6.42578125" style="522" bestFit="1" customWidth="1"/>
    <col min="7963" max="7963" width="11.7109375" style="522" customWidth="1"/>
    <col min="7964" max="7964" width="0" style="522" hidden="1" customWidth="1"/>
    <col min="7965" max="7965" width="3.7109375" style="522" customWidth="1"/>
    <col min="7966" max="7966" width="11.140625" style="522" bestFit="1" customWidth="1"/>
    <col min="7967" max="8199" width="10.5703125" style="522"/>
    <col min="8200" max="8207" width="0" style="522" hidden="1" customWidth="1"/>
    <col min="8208" max="8210" width="3.7109375" style="522" customWidth="1"/>
    <col min="8211" max="8211" width="12.7109375" style="522" customWidth="1"/>
    <col min="8212" max="8212" width="47.42578125" style="522" customWidth="1"/>
    <col min="8213" max="8216" width="0" style="522" hidden="1" customWidth="1"/>
    <col min="8217" max="8217" width="11.7109375" style="522" customWidth="1"/>
    <col min="8218" max="8218" width="6.42578125" style="522" bestFit="1" customWidth="1"/>
    <col min="8219" max="8219" width="11.7109375" style="522" customWidth="1"/>
    <col min="8220" max="8220" width="0" style="522" hidden="1" customWidth="1"/>
    <col min="8221" max="8221" width="3.7109375" style="522" customWidth="1"/>
    <col min="8222" max="8222" width="11.140625" style="522" bestFit="1" customWidth="1"/>
    <col min="8223" max="8455" width="10.5703125" style="522"/>
    <col min="8456" max="8463" width="0" style="522" hidden="1" customWidth="1"/>
    <col min="8464" max="8466" width="3.7109375" style="522" customWidth="1"/>
    <col min="8467" max="8467" width="12.7109375" style="522" customWidth="1"/>
    <col min="8468" max="8468" width="47.42578125" style="522" customWidth="1"/>
    <col min="8469" max="8472" width="0" style="522" hidden="1" customWidth="1"/>
    <col min="8473" max="8473" width="11.7109375" style="522" customWidth="1"/>
    <col min="8474" max="8474" width="6.42578125" style="522" bestFit="1" customWidth="1"/>
    <col min="8475" max="8475" width="11.7109375" style="522" customWidth="1"/>
    <col min="8476" max="8476" width="0" style="522" hidden="1" customWidth="1"/>
    <col min="8477" max="8477" width="3.7109375" style="522" customWidth="1"/>
    <col min="8478" max="8478" width="11.140625" style="522" bestFit="1" customWidth="1"/>
    <col min="8479" max="8711" width="10.5703125" style="522"/>
    <col min="8712" max="8719" width="0" style="522" hidden="1" customWidth="1"/>
    <col min="8720" max="8722" width="3.7109375" style="522" customWidth="1"/>
    <col min="8723" max="8723" width="12.7109375" style="522" customWidth="1"/>
    <col min="8724" max="8724" width="47.42578125" style="522" customWidth="1"/>
    <col min="8725" max="8728" width="0" style="522" hidden="1" customWidth="1"/>
    <col min="8729" max="8729" width="11.7109375" style="522" customWidth="1"/>
    <col min="8730" max="8730" width="6.42578125" style="522" bestFit="1" customWidth="1"/>
    <col min="8731" max="8731" width="11.7109375" style="522" customWidth="1"/>
    <col min="8732" max="8732" width="0" style="522" hidden="1" customWidth="1"/>
    <col min="8733" max="8733" width="3.7109375" style="522" customWidth="1"/>
    <col min="8734" max="8734" width="11.140625" style="522" bestFit="1" customWidth="1"/>
    <col min="8735" max="8967" width="10.5703125" style="522"/>
    <col min="8968" max="8975" width="0" style="522" hidden="1" customWidth="1"/>
    <col min="8976" max="8978" width="3.7109375" style="522" customWidth="1"/>
    <col min="8979" max="8979" width="12.7109375" style="522" customWidth="1"/>
    <col min="8980" max="8980" width="47.42578125" style="522" customWidth="1"/>
    <col min="8981" max="8984" width="0" style="522" hidden="1" customWidth="1"/>
    <col min="8985" max="8985" width="11.7109375" style="522" customWidth="1"/>
    <col min="8986" max="8986" width="6.42578125" style="522" bestFit="1" customWidth="1"/>
    <col min="8987" max="8987" width="11.7109375" style="522" customWidth="1"/>
    <col min="8988" max="8988" width="0" style="522" hidden="1" customWidth="1"/>
    <col min="8989" max="8989" width="3.7109375" style="522" customWidth="1"/>
    <col min="8990" max="8990" width="11.140625" style="522" bestFit="1" customWidth="1"/>
    <col min="8991" max="9223" width="10.5703125" style="522"/>
    <col min="9224" max="9231" width="0" style="522" hidden="1" customWidth="1"/>
    <col min="9232" max="9234" width="3.7109375" style="522" customWidth="1"/>
    <col min="9235" max="9235" width="12.7109375" style="522" customWidth="1"/>
    <col min="9236" max="9236" width="47.42578125" style="522" customWidth="1"/>
    <col min="9237" max="9240" width="0" style="522" hidden="1" customWidth="1"/>
    <col min="9241" max="9241" width="11.7109375" style="522" customWidth="1"/>
    <col min="9242" max="9242" width="6.42578125" style="522" bestFit="1" customWidth="1"/>
    <col min="9243" max="9243" width="11.7109375" style="522" customWidth="1"/>
    <col min="9244" max="9244" width="0" style="522" hidden="1" customWidth="1"/>
    <col min="9245" max="9245" width="3.7109375" style="522" customWidth="1"/>
    <col min="9246" max="9246" width="11.140625" style="522" bestFit="1" customWidth="1"/>
    <col min="9247" max="9479" width="10.5703125" style="522"/>
    <col min="9480" max="9487" width="0" style="522" hidden="1" customWidth="1"/>
    <col min="9488" max="9490" width="3.7109375" style="522" customWidth="1"/>
    <col min="9491" max="9491" width="12.7109375" style="522" customWidth="1"/>
    <col min="9492" max="9492" width="47.42578125" style="522" customWidth="1"/>
    <col min="9493" max="9496" width="0" style="522" hidden="1" customWidth="1"/>
    <col min="9497" max="9497" width="11.7109375" style="522" customWidth="1"/>
    <col min="9498" max="9498" width="6.42578125" style="522" bestFit="1" customWidth="1"/>
    <col min="9499" max="9499" width="11.7109375" style="522" customWidth="1"/>
    <col min="9500" max="9500" width="0" style="522" hidden="1" customWidth="1"/>
    <col min="9501" max="9501" width="3.7109375" style="522" customWidth="1"/>
    <col min="9502" max="9502" width="11.140625" style="522" bestFit="1" customWidth="1"/>
    <col min="9503" max="9735" width="10.5703125" style="522"/>
    <col min="9736" max="9743" width="0" style="522" hidden="1" customWidth="1"/>
    <col min="9744" max="9746" width="3.7109375" style="522" customWidth="1"/>
    <col min="9747" max="9747" width="12.7109375" style="522" customWidth="1"/>
    <col min="9748" max="9748" width="47.42578125" style="522" customWidth="1"/>
    <col min="9749" max="9752" width="0" style="522" hidden="1" customWidth="1"/>
    <col min="9753" max="9753" width="11.7109375" style="522" customWidth="1"/>
    <col min="9754" max="9754" width="6.42578125" style="522" bestFit="1" customWidth="1"/>
    <col min="9755" max="9755" width="11.7109375" style="522" customWidth="1"/>
    <col min="9756" max="9756" width="0" style="522" hidden="1" customWidth="1"/>
    <col min="9757" max="9757" width="3.7109375" style="522" customWidth="1"/>
    <col min="9758" max="9758" width="11.140625" style="522" bestFit="1" customWidth="1"/>
    <col min="9759" max="9991" width="10.5703125" style="522"/>
    <col min="9992" max="9999" width="0" style="522" hidden="1" customWidth="1"/>
    <col min="10000" max="10002" width="3.7109375" style="522" customWidth="1"/>
    <col min="10003" max="10003" width="12.7109375" style="522" customWidth="1"/>
    <col min="10004" max="10004" width="47.42578125" style="522" customWidth="1"/>
    <col min="10005" max="10008" width="0" style="522" hidden="1" customWidth="1"/>
    <col min="10009" max="10009" width="11.7109375" style="522" customWidth="1"/>
    <col min="10010" max="10010" width="6.42578125" style="522" bestFit="1" customWidth="1"/>
    <col min="10011" max="10011" width="11.7109375" style="522" customWidth="1"/>
    <col min="10012" max="10012" width="0" style="522" hidden="1" customWidth="1"/>
    <col min="10013" max="10013" width="3.7109375" style="522" customWidth="1"/>
    <col min="10014" max="10014" width="11.140625" style="522" bestFit="1" customWidth="1"/>
    <col min="10015" max="10247" width="10.5703125" style="522"/>
    <col min="10248" max="10255" width="0" style="522" hidden="1" customWidth="1"/>
    <col min="10256" max="10258" width="3.7109375" style="522" customWidth="1"/>
    <col min="10259" max="10259" width="12.7109375" style="522" customWidth="1"/>
    <col min="10260" max="10260" width="47.42578125" style="522" customWidth="1"/>
    <col min="10261" max="10264" width="0" style="522" hidden="1" customWidth="1"/>
    <col min="10265" max="10265" width="11.7109375" style="522" customWidth="1"/>
    <col min="10266" max="10266" width="6.42578125" style="522" bestFit="1" customWidth="1"/>
    <col min="10267" max="10267" width="11.7109375" style="522" customWidth="1"/>
    <col min="10268" max="10268" width="0" style="522" hidden="1" customWidth="1"/>
    <col min="10269" max="10269" width="3.7109375" style="522" customWidth="1"/>
    <col min="10270" max="10270" width="11.140625" style="522" bestFit="1" customWidth="1"/>
    <col min="10271" max="10503" width="10.5703125" style="522"/>
    <col min="10504" max="10511" width="0" style="522" hidden="1" customWidth="1"/>
    <col min="10512" max="10514" width="3.7109375" style="522" customWidth="1"/>
    <col min="10515" max="10515" width="12.7109375" style="522" customWidth="1"/>
    <col min="10516" max="10516" width="47.42578125" style="522" customWidth="1"/>
    <col min="10517" max="10520" width="0" style="522" hidden="1" customWidth="1"/>
    <col min="10521" max="10521" width="11.7109375" style="522" customWidth="1"/>
    <col min="10522" max="10522" width="6.42578125" style="522" bestFit="1" customWidth="1"/>
    <col min="10523" max="10523" width="11.7109375" style="522" customWidth="1"/>
    <col min="10524" max="10524" width="0" style="522" hidden="1" customWidth="1"/>
    <col min="10525" max="10525" width="3.7109375" style="522" customWidth="1"/>
    <col min="10526" max="10526" width="11.140625" style="522" bestFit="1" customWidth="1"/>
    <col min="10527" max="10759" width="10.5703125" style="522"/>
    <col min="10760" max="10767" width="0" style="522" hidden="1" customWidth="1"/>
    <col min="10768" max="10770" width="3.7109375" style="522" customWidth="1"/>
    <col min="10771" max="10771" width="12.7109375" style="522" customWidth="1"/>
    <col min="10772" max="10772" width="47.42578125" style="522" customWidth="1"/>
    <col min="10773" max="10776" width="0" style="522" hidden="1" customWidth="1"/>
    <col min="10777" max="10777" width="11.7109375" style="522" customWidth="1"/>
    <col min="10778" max="10778" width="6.42578125" style="522" bestFit="1" customWidth="1"/>
    <col min="10779" max="10779" width="11.7109375" style="522" customWidth="1"/>
    <col min="10780" max="10780" width="0" style="522" hidden="1" customWidth="1"/>
    <col min="10781" max="10781" width="3.7109375" style="522" customWidth="1"/>
    <col min="10782" max="10782" width="11.140625" style="522" bestFit="1" customWidth="1"/>
    <col min="10783" max="11015" width="10.5703125" style="522"/>
    <col min="11016" max="11023" width="0" style="522" hidden="1" customWidth="1"/>
    <col min="11024" max="11026" width="3.7109375" style="522" customWidth="1"/>
    <col min="11027" max="11027" width="12.7109375" style="522" customWidth="1"/>
    <col min="11028" max="11028" width="47.42578125" style="522" customWidth="1"/>
    <col min="11029" max="11032" width="0" style="522" hidden="1" customWidth="1"/>
    <col min="11033" max="11033" width="11.7109375" style="522" customWidth="1"/>
    <col min="11034" max="11034" width="6.42578125" style="522" bestFit="1" customWidth="1"/>
    <col min="11035" max="11035" width="11.7109375" style="522" customWidth="1"/>
    <col min="11036" max="11036" width="0" style="522" hidden="1" customWidth="1"/>
    <col min="11037" max="11037" width="3.7109375" style="522" customWidth="1"/>
    <col min="11038" max="11038" width="11.140625" style="522" bestFit="1" customWidth="1"/>
    <col min="11039" max="11271" width="10.5703125" style="522"/>
    <col min="11272" max="11279" width="0" style="522" hidden="1" customWidth="1"/>
    <col min="11280" max="11282" width="3.7109375" style="522" customWidth="1"/>
    <col min="11283" max="11283" width="12.7109375" style="522" customWidth="1"/>
    <col min="11284" max="11284" width="47.42578125" style="522" customWidth="1"/>
    <col min="11285" max="11288" width="0" style="522" hidden="1" customWidth="1"/>
    <col min="11289" max="11289" width="11.7109375" style="522" customWidth="1"/>
    <col min="11290" max="11290" width="6.42578125" style="522" bestFit="1" customWidth="1"/>
    <col min="11291" max="11291" width="11.7109375" style="522" customWidth="1"/>
    <col min="11292" max="11292" width="0" style="522" hidden="1" customWidth="1"/>
    <col min="11293" max="11293" width="3.7109375" style="522" customWidth="1"/>
    <col min="11294" max="11294" width="11.140625" style="522" bestFit="1" customWidth="1"/>
    <col min="11295" max="11527" width="10.5703125" style="522"/>
    <col min="11528" max="11535" width="0" style="522" hidden="1" customWidth="1"/>
    <col min="11536" max="11538" width="3.7109375" style="522" customWidth="1"/>
    <col min="11539" max="11539" width="12.7109375" style="522" customWidth="1"/>
    <col min="11540" max="11540" width="47.42578125" style="522" customWidth="1"/>
    <col min="11541" max="11544" width="0" style="522" hidden="1" customWidth="1"/>
    <col min="11545" max="11545" width="11.7109375" style="522" customWidth="1"/>
    <col min="11546" max="11546" width="6.42578125" style="522" bestFit="1" customWidth="1"/>
    <col min="11547" max="11547" width="11.7109375" style="522" customWidth="1"/>
    <col min="11548" max="11548" width="0" style="522" hidden="1" customWidth="1"/>
    <col min="11549" max="11549" width="3.7109375" style="522" customWidth="1"/>
    <col min="11550" max="11550" width="11.140625" style="522" bestFit="1" customWidth="1"/>
    <col min="11551" max="11783" width="10.5703125" style="522"/>
    <col min="11784" max="11791" width="0" style="522" hidden="1" customWidth="1"/>
    <col min="11792" max="11794" width="3.7109375" style="522" customWidth="1"/>
    <col min="11795" max="11795" width="12.7109375" style="522" customWidth="1"/>
    <col min="11796" max="11796" width="47.42578125" style="522" customWidth="1"/>
    <col min="11797" max="11800" width="0" style="522" hidden="1" customWidth="1"/>
    <col min="11801" max="11801" width="11.7109375" style="522" customWidth="1"/>
    <col min="11802" max="11802" width="6.42578125" style="522" bestFit="1" customWidth="1"/>
    <col min="11803" max="11803" width="11.7109375" style="522" customWidth="1"/>
    <col min="11804" max="11804" width="0" style="522" hidden="1" customWidth="1"/>
    <col min="11805" max="11805" width="3.7109375" style="522" customWidth="1"/>
    <col min="11806" max="11806" width="11.140625" style="522" bestFit="1" customWidth="1"/>
    <col min="11807" max="12039" width="10.5703125" style="522"/>
    <col min="12040" max="12047" width="0" style="522" hidden="1" customWidth="1"/>
    <col min="12048" max="12050" width="3.7109375" style="522" customWidth="1"/>
    <col min="12051" max="12051" width="12.7109375" style="522" customWidth="1"/>
    <col min="12052" max="12052" width="47.42578125" style="522" customWidth="1"/>
    <col min="12053" max="12056" width="0" style="522" hidden="1" customWidth="1"/>
    <col min="12057" max="12057" width="11.7109375" style="522" customWidth="1"/>
    <col min="12058" max="12058" width="6.42578125" style="522" bestFit="1" customWidth="1"/>
    <col min="12059" max="12059" width="11.7109375" style="522" customWidth="1"/>
    <col min="12060" max="12060" width="0" style="522" hidden="1" customWidth="1"/>
    <col min="12061" max="12061" width="3.7109375" style="522" customWidth="1"/>
    <col min="12062" max="12062" width="11.140625" style="522" bestFit="1" customWidth="1"/>
    <col min="12063" max="12295" width="10.5703125" style="522"/>
    <col min="12296" max="12303" width="0" style="522" hidden="1" customWidth="1"/>
    <col min="12304" max="12306" width="3.7109375" style="522" customWidth="1"/>
    <col min="12307" max="12307" width="12.7109375" style="522" customWidth="1"/>
    <col min="12308" max="12308" width="47.42578125" style="522" customWidth="1"/>
    <col min="12309" max="12312" width="0" style="522" hidden="1" customWidth="1"/>
    <col min="12313" max="12313" width="11.7109375" style="522" customWidth="1"/>
    <col min="12314" max="12314" width="6.42578125" style="522" bestFit="1" customWidth="1"/>
    <col min="12315" max="12315" width="11.7109375" style="522" customWidth="1"/>
    <col min="12316" max="12316" width="0" style="522" hidden="1" customWidth="1"/>
    <col min="12317" max="12317" width="3.7109375" style="522" customWidth="1"/>
    <col min="12318" max="12318" width="11.140625" style="522" bestFit="1" customWidth="1"/>
    <col min="12319" max="12551" width="10.5703125" style="522"/>
    <col min="12552" max="12559" width="0" style="522" hidden="1" customWidth="1"/>
    <col min="12560" max="12562" width="3.7109375" style="522" customWidth="1"/>
    <col min="12563" max="12563" width="12.7109375" style="522" customWidth="1"/>
    <col min="12564" max="12564" width="47.42578125" style="522" customWidth="1"/>
    <col min="12565" max="12568" width="0" style="522" hidden="1" customWidth="1"/>
    <col min="12569" max="12569" width="11.7109375" style="522" customWidth="1"/>
    <col min="12570" max="12570" width="6.42578125" style="522" bestFit="1" customWidth="1"/>
    <col min="12571" max="12571" width="11.7109375" style="522" customWidth="1"/>
    <col min="12572" max="12572" width="0" style="522" hidden="1" customWidth="1"/>
    <col min="12573" max="12573" width="3.7109375" style="522" customWidth="1"/>
    <col min="12574" max="12574" width="11.140625" style="522" bestFit="1" customWidth="1"/>
    <col min="12575" max="12807" width="10.5703125" style="522"/>
    <col min="12808" max="12815" width="0" style="522" hidden="1" customWidth="1"/>
    <col min="12816" max="12818" width="3.7109375" style="522" customWidth="1"/>
    <col min="12819" max="12819" width="12.7109375" style="522" customWidth="1"/>
    <col min="12820" max="12820" width="47.42578125" style="522" customWidth="1"/>
    <col min="12821" max="12824" width="0" style="522" hidden="1" customWidth="1"/>
    <col min="12825" max="12825" width="11.7109375" style="522" customWidth="1"/>
    <col min="12826" max="12826" width="6.42578125" style="522" bestFit="1" customWidth="1"/>
    <col min="12827" max="12827" width="11.7109375" style="522" customWidth="1"/>
    <col min="12828" max="12828" width="0" style="522" hidden="1" customWidth="1"/>
    <col min="12829" max="12829" width="3.7109375" style="522" customWidth="1"/>
    <col min="12830" max="12830" width="11.140625" style="522" bestFit="1" customWidth="1"/>
    <col min="12831" max="13063" width="10.5703125" style="522"/>
    <col min="13064" max="13071" width="0" style="522" hidden="1" customWidth="1"/>
    <col min="13072" max="13074" width="3.7109375" style="522" customWidth="1"/>
    <col min="13075" max="13075" width="12.7109375" style="522" customWidth="1"/>
    <col min="13076" max="13076" width="47.42578125" style="522" customWidth="1"/>
    <col min="13077" max="13080" width="0" style="522" hidden="1" customWidth="1"/>
    <col min="13081" max="13081" width="11.7109375" style="522" customWidth="1"/>
    <col min="13082" max="13082" width="6.42578125" style="522" bestFit="1" customWidth="1"/>
    <col min="13083" max="13083" width="11.7109375" style="522" customWidth="1"/>
    <col min="13084" max="13084" width="0" style="522" hidden="1" customWidth="1"/>
    <col min="13085" max="13085" width="3.7109375" style="522" customWidth="1"/>
    <col min="13086" max="13086" width="11.140625" style="522" bestFit="1" customWidth="1"/>
    <col min="13087" max="13319" width="10.5703125" style="522"/>
    <col min="13320" max="13327" width="0" style="522" hidden="1" customWidth="1"/>
    <col min="13328" max="13330" width="3.7109375" style="522" customWidth="1"/>
    <col min="13331" max="13331" width="12.7109375" style="522" customWidth="1"/>
    <col min="13332" max="13332" width="47.42578125" style="522" customWidth="1"/>
    <col min="13333" max="13336" width="0" style="522" hidden="1" customWidth="1"/>
    <col min="13337" max="13337" width="11.7109375" style="522" customWidth="1"/>
    <col min="13338" max="13338" width="6.42578125" style="522" bestFit="1" customWidth="1"/>
    <col min="13339" max="13339" width="11.7109375" style="522" customWidth="1"/>
    <col min="13340" max="13340" width="0" style="522" hidden="1" customWidth="1"/>
    <col min="13341" max="13341" width="3.7109375" style="522" customWidth="1"/>
    <col min="13342" max="13342" width="11.140625" style="522" bestFit="1" customWidth="1"/>
    <col min="13343" max="13575" width="10.5703125" style="522"/>
    <col min="13576" max="13583" width="0" style="522" hidden="1" customWidth="1"/>
    <col min="13584" max="13586" width="3.7109375" style="522" customWidth="1"/>
    <col min="13587" max="13587" width="12.7109375" style="522" customWidth="1"/>
    <col min="13588" max="13588" width="47.42578125" style="522" customWidth="1"/>
    <col min="13589" max="13592" width="0" style="522" hidden="1" customWidth="1"/>
    <col min="13593" max="13593" width="11.7109375" style="522" customWidth="1"/>
    <col min="13594" max="13594" width="6.42578125" style="522" bestFit="1" customWidth="1"/>
    <col min="13595" max="13595" width="11.7109375" style="522" customWidth="1"/>
    <col min="13596" max="13596" width="0" style="522" hidden="1" customWidth="1"/>
    <col min="13597" max="13597" width="3.7109375" style="522" customWidth="1"/>
    <col min="13598" max="13598" width="11.140625" style="522" bestFit="1" customWidth="1"/>
    <col min="13599" max="13831" width="10.5703125" style="522"/>
    <col min="13832" max="13839" width="0" style="522" hidden="1" customWidth="1"/>
    <col min="13840" max="13842" width="3.7109375" style="522" customWidth="1"/>
    <col min="13843" max="13843" width="12.7109375" style="522" customWidth="1"/>
    <col min="13844" max="13844" width="47.42578125" style="522" customWidth="1"/>
    <col min="13845" max="13848" width="0" style="522" hidden="1" customWidth="1"/>
    <col min="13849" max="13849" width="11.7109375" style="522" customWidth="1"/>
    <col min="13850" max="13850" width="6.42578125" style="522" bestFit="1" customWidth="1"/>
    <col min="13851" max="13851" width="11.7109375" style="522" customWidth="1"/>
    <col min="13852" max="13852" width="0" style="522" hidden="1" customWidth="1"/>
    <col min="13853" max="13853" width="3.7109375" style="522" customWidth="1"/>
    <col min="13854" max="13854" width="11.140625" style="522" bestFit="1" customWidth="1"/>
    <col min="13855" max="14087" width="10.5703125" style="522"/>
    <col min="14088" max="14095" width="0" style="522" hidden="1" customWidth="1"/>
    <col min="14096" max="14098" width="3.7109375" style="522" customWidth="1"/>
    <col min="14099" max="14099" width="12.7109375" style="522" customWidth="1"/>
    <col min="14100" max="14100" width="47.42578125" style="522" customWidth="1"/>
    <col min="14101" max="14104" width="0" style="522" hidden="1" customWidth="1"/>
    <col min="14105" max="14105" width="11.7109375" style="522" customWidth="1"/>
    <col min="14106" max="14106" width="6.42578125" style="522" bestFit="1" customWidth="1"/>
    <col min="14107" max="14107" width="11.7109375" style="522" customWidth="1"/>
    <col min="14108" max="14108" width="0" style="522" hidden="1" customWidth="1"/>
    <col min="14109" max="14109" width="3.7109375" style="522" customWidth="1"/>
    <col min="14110" max="14110" width="11.140625" style="522" bestFit="1" customWidth="1"/>
    <col min="14111" max="14343" width="10.5703125" style="522"/>
    <col min="14344" max="14351" width="0" style="522" hidden="1" customWidth="1"/>
    <col min="14352" max="14354" width="3.7109375" style="522" customWidth="1"/>
    <col min="14355" max="14355" width="12.7109375" style="522" customWidth="1"/>
    <col min="14356" max="14356" width="47.42578125" style="522" customWidth="1"/>
    <col min="14357" max="14360" width="0" style="522" hidden="1" customWidth="1"/>
    <col min="14361" max="14361" width="11.7109375" style="522" customWidth="1"/>
    <col min="14362" max="14362" width="6.42578125" style="522" bestFit="1" customWidth="1"/>
    <col min="14363" max="14363" width="11.7109375" style="522" customWidth="1"/>
    <col min="14364" max="14364" width="0" style="522" hidden="1" customWidth="1"/>
    <col min="14365" max="14365" width="3.7109375" style="522" customWidth="1"/>
    <col min="14366" max="14366" width="11.140625" style="522" bestFit="1" customWidth="1"/>
    <col min="14367" max="14599" width="10.5703125" style="522"/>
    <col min="14600" max="14607" width="0" style="522" hidden="1" customWidth="1"/>
    <col min="14608" max="14610" width="3.7109375" style="522" customWidth="1"/>
    <col min="14611" max="14611" width="12.7109375" style="522" customWidth="1"/>
    <col min="14612" max="14612" width="47.42578125" style="522" customWidth="1"/>
    <col min="14613" max="14616" width="0" style="522" hidden="1" customWidth="1"/>
    <col min="14617" max="14617" width="11.7109375" style="522" customWidth="1"/>
    <col min="14618" max="14618" width="6.42578125" style="522" bestFit="1" customWidth="1"/>
    <col min="14619" max="14619" width="11.7109375" style="522" customWidth="1"/>
    <col min="14620" max="14620" width="0" style="522" hidden="1" customWidth="1"/>
    <col min="14621" max="14621" width="3.7109375" style="522" customWidth="1"/>
    <col min="14622" max="14622" width="11.140625" style="522" bestFit="1" customWidth="1"/>
    <col min="14623" max="14855" width="10.5703125" style="522"/>
    <col min="14856" max="14863" width="0" style="522" hidden="1" customWidth="1"/>
    <col min="14864" max="14866" width="3.7109375" style="522" customWidth="1"/>
    <col min="14867" max="14867" width="12.7109375" style="522" customWidth="1"/>
    <col min="14868" max="14868" width="47.42578125" style="522" customWidth="1"/>
    <col min="14869" max="14872" width="0" style="522" hidden="1" customWidth="1"/>
    <col min="14873" max="14873" width="11.7109375" style="522" customWidth="1"/>
    <col min="14874" max="14874" width="6.42578125" style="522" bestFit="1" customWidth="1"/>
    <col min="14875" max="14875" width="11.7109375" style="522" customWidth="1"/>
    <col min="14876" max="14876" width="0" style="522" hidden="1" customWidth="1"/>
    <col min="14877" max="14877" width="3.7109375" style="522" customWidth="1"/>
    <col min="14878" max="14878" width="11.140625" style="522" bestFit="1" customWidth="1"/>
    <col min="14879" max="15111" width="10.5703125" style="522"/>
    <col min="15112" max="15119" width="0" style="522" hidden="1" customWidth="1"/>
    <col min="15120" max="15122" width="3.7109375" style="522" customWidth="1"/>
    <col min="15123" max="15123" width="12.7109375" style="522" customWidth="1"/>
    <col min="15124" max="15124" width="47.42578125" style="522" customWidth="1"/>
    <col min="15125" max="15128" width="0" style="522" hidden="1" customWidth="1"/>
    <col min="15129" max="15129" width="11.7109375" style="522" customWidth="1"/>
    <col min="15130" max="15130" width="6.42578125" style="522" bestFit="1" customWidth="1"/>
    <col min="15131" max="15131" width="11.7109375" style="522" customWidth="1"/>
    <col min="15132" max="15132" width="0" style="522" hidden="1" customWidth="1"/>
    <col min="15133" max="15133" width="3.7109375" style="522" customWidth="1"/>
    <col min="15134" max="15134" width="11.140625" style="522" bestFit="1" customWidth="1"/>
    <col min="15135" max="15367" width="10.5703125" style="522"/>
    <col min="15368" max="15375" width="0" style="522" hidden="1" customWidth="1"/>
    <col min="15376" max="15378" width="3.7109375" style="522" customWidth="1"/>
    <col min="15379" max="15379" width="12.7109375" style="522" customWidth="1"/>
    <col min="15380" max="15380" width="47.42578125" style="522" customWidth="1"/>
    <col min="15381" max="15384" width="0" style="522" hidden="1" customWidth="1"/>
    <col min="15385" max="15385" width="11.7109375" style="522" customWidth="1"/>
    <col min="15386" max="15386" width="6.42578125" style="522" bestFit="1" customWidth="1"/>
    <col min="15387" max="15387" width="11.7109375" style="522" customWidth="1"/>
    <col min="15388" max="15388" width="0" style="522" hidden="1" customWidth="1"/>
    <col min="15389" max="15389" width="3.7109375" style="522" customWidth="1"/>
    <col min="15390" max="15390" width="11.140625" style="522" bestFit="1" customWidth="1"/>
    <col min="15391" max="15623" width="10.5703125" style="522"/>
    <col min="15624" max="15631" width="0" style="522" hidden="1" customWidth="1"/>
    <col min="15632" max="15634" width="3.7109375" style="522" customWidth="1"/>
    <col min="15635" max="15635" width="12.7109375" style="522" customWidth="1"/>
    <col min="15636" max="15636" width="47.42578125" style="522" customWidth="1"/>
    <col min="15637" max="15640" width="0" style="522" hidden="1" customWidth="1"/>
    <col min="15641" max="15641" width="11.7109375" style="522" customWidth="1"/>
    <col min="15642" max="15642" width="6.42578125" style="522" bestFit="1" customWidth="1"/>
    <col min="15643" max="15643" width="11.7109375" style="522" customWidth="1"/>
    <col min="15644" max="15644" width="0" style="522" hidden="1" customWidth="1"/>
    <col min="15645" max="15645" width="3.7109375" style="522" customWidth="1"/>
    <col min="15646" max="15646" width="11.140625" style="522" bestFit="1" customWidth="1"/>
    <col min="15647" max="15879" width="10.5703125" style="522"/>
    <col min="15880" max="15887" width="0" style="522" hidden="1" customWidth="1"/>
    <col min="15888" max="15890" width="3.7109375" style="522" customWidth="1"/>
    <col min="15891" max="15891" width="12.7109375" style="522" customWidth="1"/>
    <col min="15892" max="15892" width="47.42578125" style="522" customWidth="1"/>
    <col min="15893" max="15896" width="0" style="522" hidden="1" customWidth="1"/>
    <col min="15897" max="15897" width="11.7109375" style="522" customWidth="1"/>
    <col min="15898" max="15898" width="6.42578125" style="522" bestFit="1" customWidth="1"/>
    <col min="15899" max="15899" width="11.7109375" style="522" customWidth="1"/>
    <col min="15900" max="15900" width="0" style="522" hidden="1" customWidth="1"/>
    <col min="15901" max="15901" width="3.7109375" style="522" customWidth="1"/>
    <col min="15902" max="15902" width="11.140625" style="522" bestFit="1" customWidth="1"/>
    <col min="15903" max="16135" width="10.5703125" style="522"/>
    <col min="16136" max="16143" width="0" style="522" hidden="1" customWidth="1"/>
    <col min="16144" max="16146" width="3.7109375" style="522" customWidth="1"/>
    <col min="16147" max="16147" width="12.7109375" style="522" customWidth="1"/>
    <col min="16148" max="16148" width="47.42578125" style="522" customWidth="1"/>
    <col min="16149" max="16152" width="0" style="522" hidden="1" customWidth="1"/>
    <col min="16153" max="16153" width="11.7109375" style="522" customWidth="1"/>
    <col min="16154" max="16154" width="6.42578125" style="522" bestFit="1" customWidth="1"/>
    <col min="16155" max="16155" width="11.7109375" style="522" customWidth="1"/>
    <col min="16156" max="16156" width="0" style="522" hidden="1" customWidth="1"/>
    <col min="16157" max="16157" width="3.7109375" style="522" customWidth="1"/>
    <col min="16158" max="16158" width="11.140625" style="522" bestFit="1" customWidth="1"/>
    <col min="16159" max="16384" width="10.5703125" style="522"/>
  </cols>
  <sheetData>
    <row r="1" spans="1:42" ht="14.25" hidden="1" customHeight="1"/>
    <row r="2" spans="1:42" ht="14.25" hidden="1" customHeight="1"/>
    <row r="3" spans="1:42" ht="14.25" hidden="1" customHeight="1"/>
    <row r="4" spans="1:42" ht="3" customHeight="1">
      <c r="J4" s="528"/>
      <c r="K4" s="528"/>
      <c r="L4" s="523"/>
      <c r="M4" s="523"/>
      <c r="N4" s="523"/>
      <c r="O4" s="531"/>
      <c r="P4" s="531"/>
      <c r="Q4" s="531"/>
      <c r="R4" s="531"/>
      <c r="S4" s="531"/>
      <c r="T4" s="531"/>
      <c r="U4" s="523"/>
      <c r="V4" s="997"/>
      <c r="W4" s="997"/>
      <c r="X4" s="997"/>
      <c r="Y4" s="997"/>
      <c r="Z4" s="997"/>
      <c r="AA4" s="997"/>
      <c r="AB4" s="990"/>
    </row>
    <row r="5" spans="1:42" ht="22.5" customHeight="1">
      <c r="J5" s="528"/>
      <c r="K5" s="528"/>
      <c r="L5" s="1242" t="s">
        <v>656</v>
      </c>
      <c r="M5" s="1242"/>
      <c r="N5" s="1242"/>
      <c r="O5" s="1242"/>
      <c r="P5" s="1242"/>
      <c r="Q5" s="1242"/>
      <c r="R5" s="1242"/>
      <c r="S5" s="1242"/>
      <c r="T5" s="1242"/>
      <c r="U5" s="578"/>
      <c r="V5" s="578"/>
      <c r="W5" s="578"/>
      <c r="X5" s="578"/>
      <c r="Y5" s="578"/>
      <c r="Z5" s="578"/>
      <c r="AA5" s="578"/>
      <c r="AB5" s="578"/>
    </row>
    <row r="6" spans="1:42" ht="3" customHeight="1">
      <c r="J6" s="528"/>
      <c r="K6" s="528"/>
      <c r="L6" s="523"/>
      <c r="M6" s="523"/>
      <c r="N6" s="523"/>
      <c r="O6" s="527"/>
      <c r="P6" s="527"/>
      <c r="Q6" s="527"/>
      <c r="R6" s="527"/>
      <c r="S6" s="527"/>
      <c r="T6" s="527"/>
      <c r="U6" s="523"/>
      <c r="V6" s="754"/>
      <c r="W6" s="754"/>
      <c r="X6" s="754"/>
      <c r="Y6" s="754"/>
      <c r="Z6" s="754"/>
      <c r="AA6" s="754"/>
      <c r="AB6" s="990"/>
    </row>
    <row r="7" spans="1:42" s="569" customFormat="1" ht="22.5">
      <c r="A7" s="589"/>
      <c r="B7" s="589"/>
      <c r="C7" s="589"/>
      <c r="D7" s="589"/>
      <c r="E7" s="589"/>
      <c r="F7" s="589"/>
      <c r="G7" s="589"/>
      <c r="H7" s="589"/>
      <c r="L7" s="498"/>
      <c r="M7" s="616" t="s">
        <v>501</v>
      </c>
      <c r="N7" s="665"/>
      <c r="O7" s="1275" t="str">
        <f>IF(NameOrPr_ch="",IF(NameOrPr="","",NameOrPr),NameOrPr_ch)</f>
        <v>Комитет по тарифам и ценовой политике Лен.области (ЛенРТК)</v>
      </c>
      <c r="P7" s="1276"/>
      <c r="Q7" s="1276"/>
      <c r="R7" s="1276"/>
      <c r="S7" s="1276"/>
      <c r="T7" s="1277"/>
      <c r="U7" s="666"/>
      <c r="V7"/>
      <c r="W7"/>
      <c r="X7"/>
      <c r="Y7"/>
      <c r="Z7"/>
      <c r="AA7"/>
      <c r="AB7"/>
      <c r="AE7" s="589"/>
      <c r="AF7" s="589"/>
      <c r="AG7" s="589"/>
      <c r="AH7" s="589"/>
      <c r="AI7" s="589"/>
      <c r="AJ7" s="589"/>
      <c r="AK7" s="589"/>
      <c r="AL7" s="589"/>
      <c r="AM7" s="589"/>
      <c r="AN7" s="589"/>
      <c r="AO7" s="589"/>
      <c r="AP7" s="589"/>
    </row>
    <row r="8" spans="1:42" s="569" customFormat="1" ht="18.75">
      <c r="A8" s="589"/>
      <c r="B8" s="589"/>
      <c r="C8" s="589"/>
      <c r="D8" s="589"/>
      <c r="E8" s="589"/>
      <c r="F8" s="589"/>
      <c r="G8" s="589"/>
      <c r="H8" s="589"/>
      <c r="L8" s="498"/>
      <c r="M8" s="616" t="s">
        <v>595</v>
      </c>
      <c r="N8" s="665"/>
      <c r="O8" s="1275" t="str">
        <f>IF(datePr_ch="",IF(datePr="","",datePr),datePr_ch)</f>
        <v>19.12.2019</v>
      </c>
      <c r="P8" s="1276"/>
      <c r="Q8" s="1276"/>
      <c r="R8" s="1276"/>
      <c r="S8" s="1276"/>
      <c r="T8" s="1277"/>
      <c r="U8" s="666"/>
      <c r="V8"/>
      <c r="W8"/>
      <c r="X8"/>
      <c r="Y8"/>
      <c r="Z8"/>
      <c r="AA8"/>
      <c r="AB8"/>
      <c r="AE8" s="589"/>
      <c r="AF8" s="589"/>
      <c r="AG8" s="589"/>
      <c r="AH8" s="589"/>
      <c r="AI8" s="589"/>
      <c r="AJ8" s="589"/>
      <c r="AK8" s="589"/>
      <c r="AL8" s="589"/>
      <c r="AM8" s="589"/>
      <c r="AN8" s="589"/>
      <c r="AO8" s="589"/>
      <c r="AP8" s="589"/>
    </row>
    <row r="9" spans="1:42" s="569" customFormat="1" ht="18.75">
      <c r="A9" s="589"/>
      <c r="B9" s="589"/>
      <c r="C9" s="589"/>
      <c r="D9" s="589"/>
      <c r="E9" s="589"/>
      <c r="F9" s="589"/>
      <c r="G9" s="589"/>
      <c r="H9" s="589"/>
      <c r="L9" s="551"/>
      <c r="M9" s="616" t="s">
        <v>594</v>
      </c>
      <c r="N9" s="665"/>
      <c r="O9" s="1275" t="str">
        <f>IF(numberPr_ch="",IF(numberPr="","",numberPr),numberPr_ch)</f>
        <v>512-п</v>
      </c>
      <c r="P9" s="1276"/>
      <c r="Q9" s="1276"/>
      <c r="R9" s="1276"/>
      <c r="S9" s="1276"/>
      <c r="T9" s="1277"/>
      <c r="U9" s="666"/>
      <c r="V9"/>
      <c r="W9"/>
      <c r="X9"/>
      <c r="Y9"/>
      <c r="Z9"/>
      <c r="AA9"/>
      <c r="AB9"/>
      <c r="AE9" s="589"/>
      <c r="AF9" s="589"/>
      <c r="AG9" s="589"/>
      <c r="AH9" s="589"/>
      <c r="AI9" s="589"/>
      <c r="AJ9" s="589"/>
      <c r="AK9" s="589"/>
      <c r="AL9" s="589"/>
      <c r="AM9" s="589"/>
      <c r="AN9" s="589"/>
      <c r="AO9" s="589"/>
      <c r="AP9" s="589"/>
    </row>
    <row r="10" spans="1:42" s="569" customFormat="1" ht="18.75">
      <c r="A10" s="589"/>
      <c r="B10" s="589"/>
      <c r="C10" s="589"/>
      <c r="D10" s="589"/>
      <c r="E10" s="589"/>
      <c r="F10" s="589"/>
      <c r="G10" s="589"/>
      <c r="H10" s="589"/>
      <c r="L10" s="551"/>
      <c r="M10" s="616" t="s">
        <v>500</v>
      </c>
      <c r="N10" s="665"/>
      <c r="O10" s="1275" t="str">
        <f>IF(IstPub_ch="",IF(IstPub="","",IstPub),IstPub_ch)</f>
        <v>http://tarif.lenobl.ru/dokumenty/docs_category_3/</v>
      </c>
      <c r="P10" s="1276"/>
      <c r="Q10" s="1276"/>
      <c r="R10" s="1276"/>
      <c r="S10" s="1276"/>
      <c r="T10" s="1277"/>
      <c r="U10" s="666"/>
      <c r="V10"/>
      <c r="W10"/>
      <c r="X10"/>
      <c r="Y10"/>
      <c r="Z10"/>
      <c r="AA10"/>
      <c r="AB10"/>
      <c r="AE10" s="589"/>
      <c r="AF10" s="589"/>
      <c r="AG10" s="589"/>
      <c r="AH10" s="589"/>
      <c r="AI10" s="589"/>
      <c r="AJ10" s="589"/>
      <c r="AK10" s="589"/>
      <c r="AL10" s="589"/>
      <c r="AM10" s="589"/>
      <c r="AN10" s="589"/>
      <c r="AO10" s="589"/>
      <c r="AP10" s="589"/>
    </row>
    <row r="11" spans="1:42" s="569" customFormat="1" ht="11.25" hidden="1" customHeight="1">
      <c r="A11" s="589"/>
      <c r="B11" s="589"/>
      <c r="C11" s="589"/>
      <c r="D11" s="589"/>
      <c r="E11" s="589"/>
      <c r="F11" s="589"/>
      <c r="G11" s="589"/>
      <c r="H11" s="589"/>
      <c r="L11" s="1243"/>
      <c r="M11" s="1243"/>
      <c r="N11" s="565"/>
      <c r="O11" s="1274"/>
      <c r="P11" s="1274"/>
      <c r="Q11" s="1274"/>
      <c r="R11" s="1274"/>
      <c r="S11" s="1274"/>
      <c r="T11" s="1274"/>
      <c r="U11" s="587" t="s">
        <v>372</v>
      </c>
      <c r="V11" s="1274"/>
      <c r="W11" s="1274"/>
      <c r="X11" s="1274"/>
      <c r="Y11" s="1274"/>
      <c r="Z11" s="1274"/>
      <c r="AA11" s="1274"/>
      <c r="AB11" s="1010" t="s">
        <v>372</v>
      </c>
      <c r="AE11" s="589"/>
      <c r="AF11" s="589"/>
      <c r="AG11" s="589"/>
      <c r="AH11" s="589"/>
      <c r="AI11" s="589"/>
      <c r="AJ11" s="589"/>
      <c r="AK11" s="589"/>
      <c r="AL11" s="589"/>
      <c r="AM11" s="589"/>
      <c r="AN11" s="589"/>
      <c r="AO11" s="589"/>
      <c r="AP11" s="589"/>
    </row>
    <row r="12" spans="1:42">
      <c r="J12" s="528"/>
      <c r="K12" s="528"/>
      <c r="L12" s="523"/>
      <c r="M12" s="523"/>
      <c r="N12" s="523"/>
      <c r="O12" s="1273"/>
      <c r="P12" s="1273"/>
      <c r="Q12" s="1273"/>
      <c r="R12" s="1273"/>
      <c r="S12" s="1273"/>
      <c r="T12" s="1273"/>
      <c r="U12" s="1273"/>
      <c r="V12" s="1273" t="s">
        <v>1897</v>
      </c>
      <c r="W12" s="1273"/>
      <c r="X12" s="1273"/>
      <c r="Y12" s="1273"/>
      <c r="Z12" s="1273"/>
      <c r="AA12" s="1273"/>
      <c r="AB12" s="1273"/>
    </row>
    <row r="13" spans="1:42" ht="14.25" customHeight="1">
      <c r="J13" s="528"/>
      <c r="K13" s="528"/>
      <c r="L13" s="1183" t="s">
        <v>453</v>
      </c>
      <c r="M13" s="1183"/>
      <c r="N13" s="1183"/>
      <c r="O13" s="1183"/>
      <c r="P13" s="1183"/>
      <c r="Q13" s="1183"/>
      <c r="R13" s="1183"/>
      <c r="S13" s="1183"/>
      <c r="T13" s="1183"/>
      <c r="U13" s="1183"/>
      <c r="V13" s="1183"/>
      <c r="W13" s="1183"/>
      <c r="X13" s="1183"/>
      <c r="Y13" s="1183"/>
      <c r="Z13" s="1183"/>
      <c r="AA13" s="1183"/>
      <c r="AB13" s="1183"/>
      <c r="AC13" s="1183"/>
      <c r="AD13" s="1183" t="s">
        <v>454</v>
      </c>
    </row>
    <row r="14" spans="1:42" ht="14.25" customHeight="1">
      <c r="J14" s="528"/>
      <c r="K14" s="528"/>
      <c r="L14" s="1255" t="s">
        <v>91</v>
      </c>
      <c r="M14" s="1255" t="s">
        <v>638</v>
      </c>
      <c r="N14" s="520"/>
      <c r="O14" s="1256" t="s">
        <v>640</v>
      </c>
      <c r="P14" s="1257"/>
      <c r="Q14" s="1257"/>
      <c r="R14" s="1257"/>
      <c r="S14" s="1257"/>
      <c r="T14" s="1258"/>
      <c r="U14" s="1239" t="s">
        <v>340</v>
      </c>
      <c r="V14" s="1256" t="s">
        <v>640</v>
      </c>
      <c r="W14" s="1257"/>
      <c r="X14" s="1257"/>
      <c r="Y14" s="1257"/>
      <c r="Z14" s="1257"/>
      <c r="AA14" s="1258"/>
      <c r="AB14" s="1239" t="s">
        <v>340</v>
      </c>
      <c r="AC14" s="1252" t="s">
        <v>274</v>
      </c>
      <c r="AD14" s="1183"/>
    </row>
    <row r="15" spans="1:42" ht="14.25" customHeight="1">
      <c r="J15" s="528"/>
      <c r="K15" s="528"/>
      <c r="L15" s="1255"/>
      <c r="M15" s="1255"/>
      <c r="N15" s="520"/>
      <c r="O15" s="1261" t="s">
        <v>620</v>
      </c>
      <c r="P15" s="1259"/>
      <c r="Q15" s="1260"/>
      <c r="R15" s="1237" t="s">
        <v>653</v>
      </c>
      <c r="S15" s="1237"/>
      <c r="T15" s="1238"/>
      <c r="U15" s="1240"/>
      <c r="V15" s="1261" t="s">
        <v>620</v>
      </c>
      <c r="W15" s="1259"/>
      <c r="X15" s="1260"/>
      <c r="Y15" s="1237" t="s">
        <v>653</v>
      </c>
      <c r="Z15" s="1237"/>
      <c r="AA15" s="1238"/>
      <c r="AB15" s="1240"/>
      <c r="AC15" s="1253"/>
      <c r="AD15" s="1183"/>
    </row>
    <row r="16" spans="1:42" ht="30" customHeight="1">
      <c r="J16" s="528"/>
      <c r="K16" s="528"/>
      <c r="L16" s="1255"/>
      <c r="M16" s="1255"/>
      <c r="N16" s="519"/>
      <c r="O16" s="1262"/>
      <c r="P16" s="534"/>
      <c r="Q16" s="534"/>
      <c r="R16" s="535" t="s">
        <v>273</v>
      </c>
      <c r="S16" s="1250" t="s">
        <v>272</v>
      </c>
      <c r="T16" s="1251"/>
      <c r="U16" s="1241"/>
      <c r="V16" s="1262"/>
      <c r="W16" s="755"/>
      <c r="X16" s="755"/>
      <c r="Y16" s="1108" t="s">
        <v>273</v>
      </c>
      <c r="Z16" s="1250" t="s">
        <v>272</v>
      </c>
      <c r="AA16" s="1251"/>
      <c r="AB16" s="1241"/>
      <c r="AC16" s="1254"/>
      <c r="AD16" s="1183"/>
    </row>
    <row r="17" spans="1:43">
      <c r="J17" s="528"/>
      <c r="K17" s="568">
        <v>1</v>
      </c>
      <c r="L17" s="646" t="s">
        <v>92</v>
      </c>
      <c r="M17" s="646" t="s">
        <v>48</v>
      </c>
      <c r="N17" s="667" t="s">
        <v>48</v>
      </c>
      <c r="O17" s="647">
        <f ca="1">OFFSET(O17,0,-1)+1</f>
        <v>3</v>
      </c>
      <c r="P17" s="648">
        <f ca="1">OFFSET(P17,0,-1)</f>
        <v>3</v>
      </c>
      <c r="Q17" s="648">
        <f ca="1">OFFSET(Q17,0,-1)</f>
        <v>3</v>
      </c>
      <c r="R17" s="647">
        <f ca="1">OFFSET(R17,0,-1)+1</f>
        <v>4</v>
      </c>
      <c r="S17" s="1244">
        <f ca="1">OFFSET(S17,0,-1)+1</f>
        <v>5</v>
      </c>
      <c r="T17" s="1244"/>
      <c r="U17" s="647">
        <f ca="1">OFFSET(U17,0,-2)+1</f>
        <v>6</v>
      </c>
      <c r="V17" s="1102">
        <f ca="1">OFFSET(V17,0,-1)+1</f>
        <v>7</v>
      </c>
      <c r="W17" s="648">
        <f ca="1">OFFSET(W17,0,-1)</f>
        <v>7</v>
      </c>
      <c r="X17" s="648">
        <f ca="1">OFFSET(X17,0,-1)</f>
        <v>7</v>
      </c>
      <c r="Y17" s="1102">
        <f ca="1">OFFSET(Y17,0,-1)+1</f>
        <v>8</v>
      </c>
      <c r="Z17" s="1244">
        <f ca="1">OFFSET(Z17,0,-1)+1</f>
        <v>9</v>
      </c>
      <c r="AA17" s="1244"/>
      <c r="AB17" s="1102">
        <f ca="1">OFFSET(AB17,0,-2)+1</f>
        <v>10</v>
      </c>
      <c r="AC17" s="648">
        <f ca="1">OFFSET(AC17,0,-1)</f>
        <v>10</v>
      </c>
      <c r="AD17" s="647">
        <f ca="1">OFFSET(AD17,0,-1)+1</f>
        <v>11</v>
      </c>
    </row>
    <row r="18" spans="1:43" ht="22.5">
      <c r="A18" s="1228">
        <v>1</v>
      </c>
      <c r="B18" s="918"/>
      <c r="C18" s="918"/>
      <c r="D18" s="918"/>
      <c r="E18" s="919"/>
      <c r="F18" s="920"/>
      <c r="G18" s="918"/>
      <c r="H18" s="918"/>
      <c r="I18" s="921"/>
      <c r="J18" s="916"/>
      <c r="K18" s="925">
        <v>1</v>
      </c>
      <c r="L18" s="592">
        <f>mergeValue(A18)</f>
        <v>1</v>
      </c>
      <c r="M18" s="640" t="s">
        <v>20</v>
      </c>
      <c r="N18" s="579"/>
      <c r="O18" s="1271" t="str">
        <f>IF('Перечень тарифов'!J31="","","" &amp; 'Перечень тарифов'!J31 &amp; "")</f>
        <v>Тариф на теплоноситель, поставляемый потребителям</v>
      </c>
      <c r="P18" s="1271"/>
      <c r="Q18" s="1271"/>
      <c r="R18" s="1271"/>
      <c r="S18" s="1271"/>
      <c r="T18" s="1271"/>
      <c r="U18" s="1271"/>
      <c r="V18" s="1271"/>
      <c r="W18" s="1271"/>
      <c r="X18" s="1271"/>
      <c r="Y18" s="1271"/>
      <c r="Z18" s="1271"/>
      <c r="AA18" s="1271"/>
      <c r="AB18" s="1271"/>
      <c r="AC18" s="1271"/>
      <c r="AD18" s="629" t="s">
        <v>657</v>
      </c>
    </row>
    <row r="19" spans="1:43" ht="22.5">
      <c r="A19" s="1228"/>
      <c r="B19" s="1228">
        <v>1</v>
      </c>
      <c r="C19" s="918"/>
      <c r="D19" s="918"/>
      <c r="E19" s="920"/>
      <c r="F19" s="920"/>
      <c r="G19" s="918"/>
      <c r="H19" s="918"/>
      <c r="I19" s="915"/>
      <c r="J19" s="914"/>
      <c r="K19" s="925">
        <v>1</v>
      </c>
      <c r="L19" s="592" t="str">
        <f>mergeValue(A19) &amp;"."&amp; mergeValue(B19)</f>
        <v>1.1</v>
      </c>
      <c r="M19" s="545" t="s">
        <v>16</v>
      </c>
      <c r="N19" s="579"/>
      <c r="O19" s="1271" t="str">
        <f>IF('Перечень тарифов'!N31="","","" &amp; 'Перечень тарифов'!N31 &amp; "")</f>
        <v>Тосненский муниципальный район, Тельмановское (41648443);</v>
      </c>
      <c r="P19" s="1271"/>
      <c r="Q19" s="1271"/>
      <c r="R19" s="1271"/>
      <c r="S19" s="1271"/>
      <c r="T19" s="1271"/>
      <c r="U19" s="1271"/>
      <c r="V19" s="1271"/>
      <c r="W19" s="1271"/>
      <c r="X19" s="1271"/>
      <c r="Y19" s="1271"/>
      <c r="Z19" s="1271"/>
      <c r="AA19" s="1271"/>
      <c r="AB19" s="1271"/>
      <c r="AC19" s="1271"/>
      <c r="AD19" s="629" t="s">
        <v>476</v>
      </c>
    </row>
    <row r="20" spans="1:43" hidden="1">
      <c r="A20" s="1228"/>
      <c r="B20" s="1228"/>
      <c r="C20" s="1228">
        <v>1</v>
      </c>
      <c r="D20" s="918"/>
      <c r="E20" s="920"/>
      <c r="F20" s="920"/>
      <c r="G20" s="918"/>
      <c r="H20" s="918"/>
      <c r="I20" s="922"/>
      <c r="J20" s="914"/>
      <c r="K20" s="925">
        <v>1</v>
      </c>
      <c r="L20" s="592" t="str">
        <f>mergeValue(A20) &amp;"."&amp; mergeValue(B20)&amp;"."&amp; mergeValue(C20)</f>
        <v>1.1.1</v>
      </c>
      <c r="M20" s="546"/>
      <c r="N20" s="579"/>
      <c r="O20" s="1271"/>
      <c r="P20" s="1271"/>
      <c r="Q20" s="1271"/>
      <c r="R20" s="1271"/>
      <c r="S20" s="1271"/>
      <c r="T20" s="1271"/>
      <c r="U20" s="1271"/>
      <c r="V20" s="1271"/>
      <c r="W20" s="1271"/>
      <c r="X20" s="1271"/>
      <c r="Y20" s="1271"/>
      <c r="Z20" s="1271"/>
      <c r="AA20" s="1271"/>
      <c r="AB20" s="1271"/>
      <c r="AC20" s="1271"/>
      <c r="AD20" s="629"/>
    </row>
    <row r="21" spans="1:43" hidden="1">
      <c r="A21" s="1228"/>
      <c r="B21" s="1228"/>
      <c r="C21" s="1228"/>
      <c r="D21" s="1228">
        <v>1</v>
      </c>
      <c r="E21" s="920"/>
      <c r="F21" s="920"/>
      <c r="G21" s="918"/>
      <c r="H21" s="918"/>
      <c r="I21" s="1228">
        <v>1</v>
      </c>
      <c r="J21" s="914"/>
      <c r="K21" s="925">
        <v>1</v>
      </c>
      <c r="L21" s="592" t="str">
        <f>mergeValue(A21) &amp;"."&amp; mergeValue(B21)&amp;"."&amp; mergeValue(C21)&amp;"."&amp; mergeValue(D21)</f>
        <v>1.1.1.1</v>
      </c>
      <c r="M21" s="547"/>
      <c r="N21" s="579"/>
      <c r="O21" s="1271"/>
      <c r="P21" s="1271"/>
      <c r="Q21" s="1271"/>
      <c r="R21" s="1271"/>
      <c r="S21" s="1271"/>
      <c r="T21" s="1271"/>
      <c r="U21" s="1271"/>
      <c r="V21" s="1271"/>
      <c r="W21" s="1271"/>
      <c r="X21" s="1271"/>
      <c r="Y21" s="1271"/>
      <c r="Z21" s="1271"/>
      <c r="AA21" s="1271"/>
      <c r="AB21" s="1271"/>
      <c r="AC21" s="1271"/>
      <c r="AD21" s="629"/>
    </row>
    <row r="22" spans="1:43" ht="11.25" hidden="1" customHeight="1">
      <c r="A22" s="1228"/>
      <c r="B22" s="1228"/>
      <c r="C22" s="1228"/>
      <c r="D22" s="1228"/>
      <c r="E22" s="1228">
        <v>1</v>
      </c>
      <c r="F22" s="920"/>
      <c r="G22" s="918"/>
      <c r="H22" s="918"/>
      <c r="I22" s="1228"/>
      <c r="J22" s="920"/>
      <c r="K22" s="925">
        <v>1</v>
      </c>
      <c r="L22" s="592"/>
      <c r="M22" s="553"/>
      <c r="N22" s="580"/>
      <c r="O22" s="630"/>
      <c r="P22" s="630"/>
      <c r="Q22" s="630"/>
      <c r="R22" s="630"/>
      <c r="S22" s="630"/>
      <c r="T22" s="630"/>
      <c r="U22" s="592"/>
      <c r="V22" s="1112"/>
      <c r="W22" s="1112"/>
      <c r="X22" s="1112"/>
      <c r="Y22" s="1112"/>
      <c r="Z22" s="1112"/>
      <c r="AA22" s="1112"/>
      <c r="AB22" s="1110"/>
      <c r="AC22" s="506"/>
      <c r="AD22" s="558"/>
    </row>
    <row r="23" spans="1:43" ht="20.25" customHeight="1">
      <c r="A23" s="1228"/>
      <c r="B23" s="1228"/>
      <c r="C23" s="1228"/>
      <c r="D23" s="1228"/>
      <c r="E23" s="1228"/>
      <c r="F23" s="1228">
        <v>1</v>
      </c>
      <c r="G23" s="918"/>
      <c r="H23" s="918"/>
      <c r="I23" s="1228"/>
      <c r="J23" s="1264"/>
      <c r="K23" s="925">
        <v>1</v>
      </c>
      <c r="L23" s="592" t="str">
        <f>mergeValue(A23) &amp;"."&amp; mergeValue(B23)&amp;"."&amp; mergeValue(C23)&amp;"."&amp; mergeValue(D23)&amp;"."&amp;  mergeValue(F23)</f>
        <v>1.1.1.1.1</v>
      </c>
      <c r="M23" s="553" t="s">
        <v>10</v>
      </c>
      <c r="N23" s="580"/>
      <c r="O23" s="1231" t="s">
        <v>303</v>
      </c>
      <c r="P23" s="1232"/>
      <c r="Q23" s="1232"/>
      <c r="R23" s="1232"/>
      <c r="S23" s="1232"/>
      <c r="T23" s="1232"/>
      <c r="U23" s="1232"/>
      <c r="V23" s="1232"/>
      <c r="W23" s="1232"/>
      <c r="X23" s="1232"/>
      <c r="Y23" s="1232"/>
      <c r="Z23" s="1232"/>
      <c r="AA23" s="1232"/>
      <c r="AB23" s="1232"/>
      <c r="AC23" s="1233"/>
      <c r="AD23" s="629" t="s">
        <v>634</v>
      </c>
      <c r="AF23" s="588" t="str">
        <f>strCheckUnique(AG23:AG26)</f>
        <v/>
      </c>
      <c r="AH23" s="588"/>
    </row>
    <row r="24" spans="1:43" ht="17.100000000000001" customHeight="1">
      <c r="A24" s="1228"/>
      <c r="B24" s="1228"/>
      <c r="C24" s="1228"/>
      <c r="D24" s="1228"/>
      <c r="E24" s="1228"/>
      <c r="F24" s="1228"/>
      <c r="G24" s="918">
        <v>1</v>
      </c>
      <c r="H24" s="918"/>
      <c r="I24" s="1228"/>
      <c r="J24" s="1264"/>
      <c r="K24" s="917"/>
      <c r="L24" s="592" t="str">
        <f>mergeValue(A24) &amp;"."&amp; mergeValue(B24)&amp;"."&amp; mergeValue(C24)&amp;"."&amp; mergeValue(D24)&amp;"."&amp;  mergeValue(F24)&amp;"."&amp;  mergeValue(G24)</f>
        <v>1.1.1.1.1.1</v>
      </c>
      <c r="M24" s="1064" t="s">
        <v>641</v>
      </c>
      <c r="N24" s="585"/>
      <c r="O24" s="682">
        <v>16.260000000000002</v>
      </c>
      <c r="P24" s="561"/>
      <c r="Q24" s="561"/>
      <c r="R24" s="1263" t="s">
        <v>1221</v>
      </c>
      <c r="S24" s="1235" t="s">
        <v>83</v>
      </c>
      <c r="T24" s="1263" t="s">
        <v>1904</v>
      </c>
      <c r="U24" s="1235" t="s">
        <v>83</v>
      </c>
      <c r="V24" s="682">
        <v>18.829999999999998</v>
      </c>
      <c r="W24" s="762"/>
      <c r="X24" s="762"/>
      <c r="Y24" s="1263" t="s">
        <v>1905</v>
      </c>
      <c r="Z24" s="1235" t="s">
        <v>83</v>
      </c>
      <c r="AA24" s="1263" t="s">
        <v>1903</v>
      </c>
      <c r="AB24" s="1235" t="s">
        <v>84</v>
      </c>
      <c r="AC24" s="536"/>
      <c r="AD24" s="1245" t="s">
        <v>658</v>
      </c>
      <c r="AE24" s="584" t="str">
        <f>strCheckDate(O25:AC25)</f>
        <v/>
      </c>
      <c r="AF24" s="588"/>
      <c r="AG24" s="588" t="str">
        <f>IF(M24="","",M24 )</f>
        <v>вода</v>
      </c>
      <c r="AH24" s="588"/>
      <c r="AI24" s="588"/>
      <c r="AJ24" s="588"/>
    </row>
    <row r="25" spans="1:43" ht="11.25" hidden="1" customHeight="1">
      <c r="A25" s="1228"/>
      <c r="B25" s="1228"/>
      <c r="C25" s="1228"/>
      <c r="D25" s="1228"/>
      <c r="E25" s="1228"/>
      <c r="F25" s="1228"/>
      <c r="G25" s="918"/>
      <c r="H25" s="918"/>
      <c r="I25" s="1228"/>
      <c r="J25" s="1264"/>
      <c r="K25" s="925">
        <v>1</v>
      </c>
      <c r="L25" s="599"/>
      <c r="M25" s="645"/>
      <c r="N25" s="585"/>
      <c r="O25" s="561"/>
      <c r="P25" s="561"/>
      <c r="Q25" s="583" t="str">
        <f>R24 &amp; "-" &amp; T24</f>
        <v>01.01.2020-30.06.2020</v>
      </c>
      <c r="R25" s="1263"/>
      <c r="S25" s="1235"/>
      <c r="T25" s="1263"/>
      <c r="U25" s="1235"/>
      <c r="V25" s="762"/>
      <c r="W25" s="762"/>
      <c r="X25" s="768" t="str">
        <f>Y24 &amp; "-" &amp; AA24</f>
        <v>01.07.2020-31.12.2020</v>
      </c>
      <c r="Y25" s="1263"/>
      <c r="Z25" s="1235"/>
      <c r="AA25" s="1263"/>
      <c r="AB25" s="1235"/>
      <c r="AC25" s="536"/>
      <c r="AD25" s="1246"/>
      <c r="AF25" s="588"/>
      <c r="AG25" s="588"/>
      <c r="AH25" s="588"/>
      <c r="AI25" s="588"/>
      <c r="AJ25" s="588"/>
    </row>
    <row r="26" spans="1:43" s="521" customFormat="1" ht="15" customHeight="1">
      <c r="A26" s="1228"/>
      <c r="B26" s="1228"/>
      <c r="C26" s="1228"/>
      <c r="D26" s="1228"/>
      <c r="E26" s="1228"/>
      <c r="F26" s="1228"/>
      <c r="G26" s="918"/>
      <c r="H26" s="918"/>
      <c r="I26" s="1228"/>
      <c r="J26" s="1264"/>
      <c r="K26" s="925">
        <v>1</v>
      </c>
      <c r="L26" s="537"/>
      <c r="M26" s="555" t="s">
        <v>25</v>
      </c>
      <c r="N26" s="550"/>
      <c r="O26" s="544"/>
      <c r="P26" s="544"/>
      <c r="Q26" s="544"/>
      <c r="R26" s="572"/>
      <c r="S26" s="563"/>
      <c r="T26" s="562"/>
      <c r="U26" s="550"/>
      <c r="V26" s="756"/>
      <c r="W26" s="756"/>
      <c r="X26" s="756"/>
      <c r="Y26" s="765"/>
      <c r="Z26" s="1005"/>
      <c r="AA26" s="1004"/>
      <c r="AB26" s="1000"/>
      <c r="AC26" s="559"/>
      <c r="AD26" s="1247"/>
      <c r="AE26" s="586"/>
      <c r="AF26" s="586"/>
      <c r="AG26" s="586"/>
      <c r="AH26" s="586"/>
      <c r="AI26" s="586"/>
      <c r="AJ26" s="586"/>
      <c r="AK26" s="586"/>
      <c r="AL26" s="586"/>
      <c r="AM26" s="586"/>
      <c r="AN26" s="586"/>
      <c r="AO26" s="586"/>
      <c r="AP26" s="586"/>
    </row>
    <row r="27" spans="1:43" s="521" customFormat="1" ht="15" customHeight="1">
      <c r="A27" s="1228"/>
      <c r="B27" s="1228"/>
      <c r="C27" s="1228"/>
      <c r="D27" s="1228"/>
      <c r="E27" s="1228"/>
      <c r="F27" s="920"/>
      <c r="G27" s="920"/>
      <c r="H27" s="918"/>
      <c r="I27" s="1228"/>
      <c r="J27" s="920"/>
      <c r="K27" s="924"/>
      <c r="L27" s="537"/>
      <c r="M27" s="550" t="s">
        <v>11</v>
      </c>
      <c r="N27" s="555"/>
      <c r="O27" s="555"/>
      <c r="P27" s="555"/>
      <c r="Q27" s="555"/>
      <c r="R27" s="555"/>
      <c r="S27" s="555"/>
      <c r="T27" s="555"/>
      <c r="U27" s="555"/>
      <c r="V27" s="555"/>
      <c r="W27" s="555"/>
      <c r="X27" s="555"/>
      <c r="Y27" s="555"/>
      <c r="Z27" s="555"/>
      <c r="AA27" s="555"/>
      <c r="AB27" s="555"/>
      <c r="AC27" s="555"/>
      <c r="AD27" s="559"/>
      <c r="AE27" s="586"/>
      <c r="AF27" s="586"/>
      <c r="AG27" s="586"/>
      <c r="AH27" s="586"/>
      <c r="AI27" s="586"/>
      <c r="AJ27" s="586"/>
      <c r="AK27" s="586"/>
      <c r="AL27" s="586"/>
      <c r="AM27" s="586"/>
      <c r="AN27" s="586"/>
      <c r="AO27" s="586"/>
      <c r="AP27" s="586"/>
      <c r="AQ27" s="586"/>
    </row>
    <row r="28" spans="1:43" s="521" customFormat="1" ht="15" hidden="1" customHeight="1">
      <c r="A28" s="1228"/>
      <c r="B28" s="1228"/>
      <c r="C28" s="1228"/>
      <c r="D28" s="1228"/>
      <c r="E28" s="920"/>
      <c r="F28" s="920"/>
      <c r="G28" s="920"/>
      <c r="H28" s="918"/>
      <c r="I28" s="1228"/>
      <c r="J28" s="920"/>
      <c r="K28" s="924"/>
      <c r="L28" s="537"/>
      <c r="M28" s="550"/>
      <c r="N28" s="555"/>
      <c r="O28" s="555"/>
      <c r="P28" s="555"/>
      <c r="Q28" s="555"/>
      <c r="R28" s="555"/>
      <c r="S28" s="555"/>
      <c r="T28" s="555"/>
      <c r="U28" s="555"/>
      <c r="V28" s="555"/>
      <c r="W28" s="555"/>
      <c r="X28" s="555"/>
      <c r="Y28" s="555"/>
      <c r="Z28" s="555"/>
      <c r="AA28" s="555"/>
      <c r="AB28" s="555"/>
      <c r="AC28" s="555"/>
      <c r="AD28" s="559"/>
      <c r="AE28" s="586"/>
      <c r="AF28" s="586"/>
      <c r="AG28" s="586"/>
      <c r="AH28" s="586"/>
      <c r="AI28" s="586"/>
      <c r="AJ28" s="586"/>
      <c r="AK28" s="586"/>
      <c r="AL28" s="586"/>
      <c r="AM28" s="586"/>
      <c r="AN28" s="586"/>
      <c r="AO28" s="586"/>
      <c r="AP28" s="586"/>
      <c r="AQ28" s="586"/>
    </row>
    <row r="29" spans="1:43" ht="3" customHeight="1">
      <c r="L29" s="485"/>
      <c r="M29" s="485"/>
      <c r="N29" s="485"/>
      <c r="O29" s="485"/>
      <c r="P29" s="485"/>
      <c r="Q29" s="485"/>
      <c r="R29" s="485"/>
      <c r="S29" s="485"/>
      <c r="T29" s="485"/>
      <c r="U29" s="485"/>
      <c r="V29" s="485"/>
      <c r="W29" s="485"/>
      <c r="X29" s="485"/>
      <c r="Y29" s="485"/>
      <c r="Z29" s="485"/>
      <c r="AA29" s="485"/>
      <c r="AB29" s="485"/>
    </row>
    <row r="30" spans="1:43" ht="106.5" customHeight="1">
      <c r="L30" s="1">
        <v>1</v>
      </c>
      <c r="M30" s="1221" t="s">
        <v>659</v>
      </c>
      <c r="N30" s="1221"/>
      <c r="O30" s="1221"/>
      <c r="P30" s="1221"/>
      <c r="Q30" s="1221"/>
      <c r="R30" s="1221"/>
      <c r="S30" s="1221"/>
      <c r="T30" s="1221"/>
      <c r="U30" s="1221"/>
      <c r="V30" s="1221"/>
      <c r="W30" s="1221"/>
      <c r="X30" s="1221"/>
      <c r="Y30" s="1221"/>
      <c r="Z30" s="1221"/>
      <c r="AA30" s="1221"/>
      <c r="AB30" s="1221"/>
      <c r="AC30" s="1221"/>
      <c r="AD30" s="1221"/>
    </row>
  </sheetData>
  <sheetProtection algorithmName="SHA-512" hashValue="61pPABv2aZIUlqXCu2IWHeTUHKSnnE118JLqyTh7KH9D4C5A/KwJT0DfaeeqyAXk83BYr89Y2YK2mjdrQTVA6g==" saltValue="fgNPPvLsHTEG//uANxS64Q==" spinCount="100000" sheet="1" objects="1" scenarios="1" formatColumns="0" formatRows="0"/>
  <dataConsolidate/>
  <mergeCells count="52">
    <mergeCell ref="AD24:AD26"/>
    <mergeCell ref="AA24:AA25"/>
    <mergeCell ref="AB24:AB25"/>
    <mergeCell ref="M30:AD30"/>
    <mergeCell ref="U14:U16"/>
    <mergeCell ref="AC14:AC16"/>
    <mergeCell ref="AD13:AD16"/>
    <mergeCell ref="L13:AC13"/>
    <mergeCell ref="L14:L16"/>
    <mergeCell ref="M14:M16"/>
    <mergeCell ref="S17:T17"/>
    <mergeCell ref="T24:T25"/>
    <mergeCell ref="Z17:AA17"/>
    <mergeCell ref="Y24:Y25"/>
    <mergeCell ref="Z24:Z25"/>
    <mergeCell ref="V14:AA14"/>
    <mergeCell ref="S24:S25"/>
    <mergeCell ref="V15:V16"/>
    <mergeCell ref="W15:X15"/>
    <mergeCell ref="L5:T5"/>
    <mergeCell ref="O7:T7"/>
    <mergeCell ref="O8:T8"/>
    <mergeCell ref="L11:M11"/>
    <mergeCell ref="O11:T11"/>
    <mergeCell ref="O9:T9"/>
    <mergeCell ref="O10:T10"/>
    <mergeCell ref="O12:U12"/>
    <mergeCell ref="O15:O16"/>
    <mergeCell ref="P15:Q15"/>
    <mergeCell ref="S16:T16"/>
    <mergeCell ref="V11:AA11"/>
    <mergeCell ref="V12:AB12"/>
    <mergeCell ref="AB14:AB16"/>
    <mergeCell ref="R15:T15"/>
    <mergeCell ref="O14:T14"/>
    <mergeCell ref="Y15:AA15"/>
    <mergeCell ref="Z16:AA16"/>
    <mergeCell ref="I21:I28"/>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s>
  <dataValidations count="10">
    <dataValidation allowBlank="1" sqref="JO27:JZ28 TK27:TV28 ADG27:ADR28 ANC27:ANN28 AWY27:AXJ28 BGU27:BHF28 BQQ27:BRB28 CAM27:CAX28 CKI27:CKT28 CUE27:CUP28 DEA27:DEL28 DNW27:DOH28 DXS27:DYD28 EHO27:EHZ28 ERK27:ERV28 FBG27:FBR28 FLC27:FLN28 FUY27:FVJ28 GEU27:GFF28 GOQ27:GPB28 GYM27:GYX28 HII27:HIT28 HSE27:HSP28 ICA27:ICL28 ILW27:IMH28 IVS27:IWD28 JFO27:JFZ28 JPK27:JPV28 JZG27:JZR28 KJC27:KJN28 KSY27:KTJ28 LCU27:LDF28 LMQ27:LNB28 LWM27:LWX28 MGI27:MGT28 MQE27:MQP28 NAA27:NAL28 NJW27:NKH28 NTS27:NUD28 ODO27:ODZ28 ONK27:ONV28 OXG27:OXR28 PHC27:PHN28 PQY27:PRJ28 QAU27:QBF28 QKQ27:QLB28 QUM27:QUX28 REI27:RET28 ROE27:ROP28 RYA27:RYL28 SHW27:SIH28 SRS27:SSD28 TBO27:TBZ28 TLK27:TLV28 TVG27:TVR28 UFC27:UFN28 UOY27:UPJ28 UYU27:UZF28 VIQ27:VJB28 VSM27:VSX28 WCI27:WCT28 WME27:WMP28 WWA27:WWL28 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AD27:AD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26:JZ2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4:U2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62164:U26216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WWJ24:WWJ25 U327700:U327701 Z65556:Z65557 Z131092:Z131093 Z196628:Z196629 Z262164:Z262165 Z327700:Z327701 Z393236:Z393237 Z458772:Z458773 Z524308:Z524309 Z589844:Z589845 Z655380:Z655381 Z720916:Z720917 Z786452:Z786453 Z851988:Z851989 Z917524:Z917525 Z983060:Z983061 AB393236:AB393237 AB458772:AB458773 AB524308:AB524309 AB589844:AB589845 AB655380:AB655381 AB720916:AB720917 AB786452:AB786453 AB851988:AB851989 AB917524:AB917525 AB983060:AB983061 AB65556:AB65557 AB131092:AB131093 AB196628:AB196629 AB327700:AB327701 AB262164:AB262165 AB24:AB25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68</v>
      </c>
    </row>
    <row r="2" spans="1:20" ht="22.5">
      <c r="F2" s="1222" t="s">
        <v>490</v>
      </c>
      <c r="G2" s="1223"/>
      <c r="H2" s="1224"/>
      <c r="I2" s="639"/>
    </row>
    <row r="3" spans="1:20" ht="3" customHeight="1"/>
    <row r="4" spans="1:20" s="569" customFormat="1" ht="11.25">
      <c r="A4" s="589"/>
      <c r="B4" s="589"/>
      <c r="C4" s="589"/>
      <c r="D4" s="589"/>
      <c r="F4" s="1183" t="s">
        <v>453</v>
      </c>
      <c r="G4" s="1183"/>
      <c r="H4" s="1183"/>
      <c r="I4" s="1225"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5"/>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19.12.2019</v>
      </c>
      <c r="I7" s="580" t="s">
        <v>492</v>
      </c>
      <c r="J7" s="614"/>
      <c r="K7" s="589"/>
      <c r="L7" s="589"/>
      <c r="M7" s="589"/>
      <c r="N7" s="589"/>
      <c r="O7" s="589"/>
      <c r="P7" s="589"/>
      <c r="Q7" s="589"/>
      <c r="R7" s="589"/>
      <c r="S7" s="589"/>
      <c r="T7" s="589"/>
    </row>
    <row r="8" spans="1:20" s="569" customFormat="1" ht="45">
      <c r="A8" s="1226">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26"/>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26"/>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c r="O11" s="589"/>
      <c r="P11" s="589"/>
      <c r="Q11" s="589"/>
      <c r="R11" s="589"/>
      <c r="S11" s="589"/>
      <c r="T11" s="589"/>
    </row>
    <row r="12" spans="1:20" s="569" customFormat="1" ht="22.5">
      <c r="A12" s="1226"/>
      <c r="B12" s="1226"/>
      <c r="C12" s="1226">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6"/>
      <c r="B13" s="1226"/>
      <c r="C13" s="1226"/>
      <c r="D13" s="622">
        <v>1</v>
      </c>
      <c r="F13" s="615" t="str">
        <f>"4."&amp;mergeValue(A13) &amp;"."&amp;mergeValue(B13)&amp;"."&amp;mergeValue(C13)&amp;"."&amp;mergeValue(D13)</f>
        <v>4.1.1.1.1</v>
      </c>
      <c r="G13" s="632" t="s">
        <v>497</v>
      </c>
      <c r="H13" s="603"/>
      <c r="I13" s="1227" t="s">
        <v>590</v>
      </c>
      <c r="J13" s="614"/>
      <c r="K13" s="589"/>
      <c r="L13" s="589"/>
      <c r="M13" s="589"/>
      <c r="N13" s="589"/>
      <c r="O13" s="589"/>
      <c r="P13" s="589"/>
      <c r="Q13" s="589"/>
      <c r="R13" s="589"/>
      <c r="S13" s="589"/>
      <c r="T13" s="589"/>
    </row>
    <row r="14" spans="1:20" s="569" customFormat="1" ht="18.75">
      <c r="A14" s="1226"/>
      <c r="B14" s="1226"/>
      <c r="C14" s="1226"/>
      <c r="D14" s="622"/>
      <c r="F14" s="618"/>
      <c r="G14" s="549" t="s">
        <v>4</v>
      </c>
      <c r="H14" s="623"/>
      <c r="I14" s="1227"/>
      <c r="J14" s="614"/>
      <c r="K14" s="589"/>
      <c r="L14" s="589"/>
      <c r="M14" s="589"/>
      <c r="N14" s="589"/>
      <c r="O14" s="589"/>
      <c r="P14" s="589"/>
      <c r="Q14" s="589"/>
      <c r="R14" s="589"/>
      <c r="S14" s="589"/>
      <c r="T14" s="589"/>
    </row>
    <row r="15" spans="1:20" s="569" customFormat="1" ht="18.75">
      <c r="A15" s="1226"/>
      <c r="B15" s="1226"/>
      <c r="C15" s="622"/>
      <c r="D15" s="622"/>
      <c r="F15" s="633"/>
      <c r="G15" s="576" t="s">
        <v>402</v>
      </c>
      <c r="H15" s="634"/>
      <c r="I15" s="635"/>
      <c r="J15" s="614"/>
      <c r="K15" s="589"/>
      <c r="L15" s="589"/>
      <c r="M15" s="589"/>
      <c r="N15" s="589"/>
      <c r="O15" s="589"/>
      <c r="P15" s="589"/>
      <c r="Q15" s="589"/>
      <c r="R15" s="589"/>
      <c r="S15" s="589"/>
      <c r="T15" s="589"/>
    </row>
    <row r="16" spans="1:20" s="569" customFormat="1" ht="18.75">
      <c r="A16" s="1226"/>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21" t="s">
        <v>592</v>
      </c>
      <c r="H19" s="1221"/>
      <c r="I19" s="593"/>
      <c r="J19" s="613"/>
      <c r="K19" s="613"/>
      <c r="L19" s="613"/>
      <c r="M19" s="613"/>
      <c r="N19" s="613"/>
      <c r="O19" s="613"/>
      <c r="P19" s="613"/>
      <c r="Q19" s="613"/>
      <c r="R19" s="613"/>
      <c r="S19" s="613"/>
      <c r="T19" s="613"/>
    </row>
  </sheetData>
  <sheetProtection algorithmName="SHA-512" hashValue="N5O1R+FuHvMK+39BndvO3j7p2d23Xry3zwBrMdegIdlH2p9FYyojm8yPqqCgGddVLm0r85dcmTwCXNdRqAN2lw==" saltValue="lwi83xtpEzO+abPIL7w0t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499"/>
    <col min="27" max="27" width="10.140625" style="499" customWidth="1"/>
    <col min="28"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42" t="s">
        <v>656</v>
      </c>
      <c r="M5" s="1242"/>
      <c r="N5" s="1242"/>
      <c r="O5" s="1242"/>
      <c r="P5" s="1242"/>
      <c r="Q5" s="1242"/>
      <c r="R5" s="1242"/>
      <c r="S5" s="1242"/>
      <c r="T5" s="1242"/>
      <c r="U5" s="496"/>
    </row>
    <row r="6" spans="7:34" ht="3" customHeight="1">
      <c r="J6" s="481"/>
      <c r="K6" s="481"/>
      <c r="L6" s="477"/>
      <c r="M6" s="477"/>
      <c r="N6" s="477"/>
      <c r="O6" s="480"/>
      <c r="P6" s="480"/>
      <c r="Q6" s="480"/>
      <c r="R6" s="480"/>
      <c r="S6" s="480"/>
      <c r="T6" s="480"/>
      <c r="U6" s="477"/>
    </row>
    <row r="7" spans="7:34" s="522" customFormat="1" ht="22.5">
      <c r="G7" s="530"/>
      <c r="H7" s="530"/>
      <c r="I7" s="530"/>
      <c r="J7" s="528"/>
      <c r="K7" s="528"/>
      <c r="L7" s="523"/>
      <c r="M7" s="616" t="s">
        <v>501</v>
      </c>
      <c r="N7" s="665"/>
      <c r="O7" s="1275" t="str">
        <f>IF(NameOrPr_ch="",IF(NameOrPr="","",NameOrPr),NameOrPr_ch)</f>
        <v>Комитет по тарифам и ценовой политике Лен.области (ЛенРТК)</v>
      </c>
      <c r="P7" s="1276"/>
      <c r="Q7" s="1276"/>
      <c r="R7" s="1276"/>
      <c r="S7" s="1276"/>
      <c r="T7" s="1277"/>
      <c r="U7" s="668"/>
      <c r="X7" s="584"/>
      <c r="Y7" s="584"/>
      <c r="Z7" s="584"/>
      <c r="AA7" s="584"/>
      <c r="AB7" s="584"/>
      <c r="AC7" s="584"/>
      <c r="AD7" s="584"/>
      <c r="AE7" s="584"/>
      <c r="AF7" s="584"/>
      <c r="AG7" s="584"/>
      <c r="AH7" s="584"/>
    </row>
    <row r="8" spans="7:34" s="491" customFormat="1" ht="18.75">
      <c r="G8" s="490"/>
      <c r="H8" s="490"/>
      <c r="L8" s="498"/>
      <c r="M8" s="616" t="s">
        <v>595</v>
      </c>
      <c r="N8" s="665"/>
      <c r="O8" s="1275" t="str">
        <f>IF(datePr_ch="",IF(datePr="","",datePr),datePr_ch)</f>
        <v>19.12.2019</v>
      </c>
      <c r="P8" s="1276"/>
      <c r="Q8" s="1276"/>
      <c r="R8" s="1276"/>
      <c r="S8" s="1276"/>
      <c r="T8" s="1277"/>
      <c r="U8" s="666"/>
      <c r="X8" s="504"/>
      <c r="Y8" s="504"/>
      <c r="Z8" s="504"/>
      <c r="AA8" s="504"/>
      <c r="AB8" s="504"/>
      <c r="AC8" s="504"/>
      <c r="AD8" s="504"/>
      <c r="AE8" s="504"/>
      <c r="AF8" s="504"/>
      <c r="AG8" s="504"/>
      <c r="AH8" s="504"/>
    </row>
    <row r="9" spans="7:34" s="491" customFormat="1" ht="18.75">
      <c r="G9" s="490"/>
      <c r="H9" s="490"/>
      <c r="L9" s="551"/>
      <c r="M9" s="616" t="s">
        <v>594</v>
      </c>
      <c r="N9" s="665"/>
      <c r="O9" s="1275" t="str">
        <f>IF(numberPr_ch="",IF(numberPr="","",numberPr),numberPr_ch)</f>
        <v>512-п</v>
      </c>
      <c r="P9" s="1276"/>
      <c r="Q9" s="1276"/>
      <c r="R9" s="1276"/>
      <c r="S9" s="1276"/>
      <c r="T9" s="1277"/>
      <c r="U9" s="666"/>
      <c r="X9" s="504"/>
      <c r="Y9" s="504"/>
      <c r="Z9" s="504"/>
      <c r="AA9" s="504"/>
      <c r="AB9" s="504"/>
      <c r="AC9" s="504"/>
      <c r="AD9" s="504"/>
      <c r="AE9" s="504"/>
      <c r="AF9" s="504"/>
      <c r="AG9" s="504"/>
      <c r="AH9" s="504"/>
    </row>
    <row r="10" spans="7:34" s="491" customFormat="1" ht="18.75">
      <c r="G10" s="490"/>
      <c r="H10" s="490"/>
      <c r="L10" s="551"/>
      <c r="M10" s="616" t="s">
        <v>500</v>
      </c>
      <c r="N10" s="665"/>
      <c r="O10" s="1275" t="str">
        <f>IF(IstPub_ch="",IF(IstPub="","",IstPub),IstPub_ch)</f>
        <v>http://tarif.lenobl.ru/dokumenty/docs_category_3/</v>
      </c>
      <c r="P10" s="1276"/>
      <c r="Q10" s="1276"/>
      <c r="R10" s="1276"/>
      <c r="S10" s="1276"/>
      <c r="T10" s="1277"/>
      <c r="U10" s="666"/>
      <c r="X10" s="504"/>
      <c r="Y10" s="504"/>
      <c r="Z10" s="504"/>
      <c r="AA10" s="504"/>
      <c r="AB10" s="504"/>
      <c r="AC10" s="504"/>
      <c r="AD10" s="504"/>
      <c r="AE10" s="504"/>
      <c r="AF10" s="504"/>
      <c r="AG10" s="504"/>
      <c r="AH10" s="504"/>
    </row>
    <row r="11" spans="7:34" s="491" customFormat="1" ht="11.25" hidden="1">
      <c r="G11" s="490"/>
      <c r="H11" s="490"/>
      <c r="L11" s="1243"/>
      <c r="M11" s="1243"/>
      <c r="N11" s="488"/>
      <c r="O11" s="1278"/>
      <c r="P11" s="1278"/>
      <c r="Q11" s="1278"/>
      <c r="R11" s="1278"/>
      <c r="S11" s="1278"/>
      <c r="T11" s="1278"/>
      <c r="U11" s="502" t="s">
        <v>372</v>
      </c>
      <c r="X11" s="504"/>
      <c r="Y11" s="504"/>
      <c r="Z11" s="504"/>
      <c r="AA11" s="504"/>
      <c r="AB11" s="504"/>
      <c r="AC11" s="504"/>
      <c r="AD11" s="504"/>
      <c r="AE11" s="504"/>
      <c r="AF11" s="504"/>
      <c r="AG11" s="504"/>
      <c r="AH11" s="504"/>
    </row>
    <row r="12" spans="7:34">
      <c r="J12" s="481"/>
      <c r="K12" s="481"/>
      <c r="L12" s="477"/>
      <c r="M12" s="477"/>
      <c r="N12" s="477"/>
      <c r="O12" s="1273"/>
      <c r="P12" s="1273"/>
      <c r="Q12" s="1273"/>
      <c r="R12" s="1273"/>
      <c r="S12" s="1273"/>
      <c r="T12" s="1273"/>
      <c r="U12" s="1273"/>
    </row>
    <row r="13" spans="7:34">
      <c r="J13" s="481"/>
      <c r="K13" s="481"/>
      <c r="L13" s="1183" t="s">
        <v>453</v>
      </c>
      <c r="M13" s="1183"/>
      <c r="N13" s="1183"/>
      <c r="O13" s="1183"/>
      <c r="P13" s="1183"/>
      <c r="Q13" s="1183"/>
      <c r="R13" s="1183"/>
      <c r="S13" s="1183"/>
      <c r="T13" s="1183"/>
      <c r="U13" s="1183"/>
      <c r="V13" s="1183"/>
      <c r="W13" s="1183" t="s">
        <v>454</v>
      </c>
    </row>
    <row r="14" spans="7:34" ht="14.25" customHeight="1">
      <c r="J14" s="481"/>
      <c r="K14" s="481"/>
      <c r="L14" s="1255" t="s">
        <v>91</v>
      </c>
      <c r="M14" s="1255" t="s">
        <v>638</v>
      </c>
      <c r="N14" s="520"/>
      <c r="O14" s="1256" t="s">
        <v>640</v>
      </c>
      <c r="P14" s="1257"/>
      <c r="Q14" s="1257"/>
      <c r="R14" s="1257"/>
      <c r="S14" s="1257"/>
      <c r="T14" s="1258"/>
      <c r="U14" s="1239" t="s">
        <v>340</v>
      </c>
      <c r="V14" s="1252" t="s">
        <v>274</v>
      </c>
      <c r="W14" s="1183"/>
    </row>
    <row r="15" spans="7:34" s="522" customFormat="1" ht="14.25" customHeight="1">
      <c r="G15" s="530"/>
      <c r="H15" s="530"/>
      <c r="I15" s="530"/>
      <c r="J15" s="528"/>
      <c r="K15" s="528"/>
      <c r="L15" s="1255"/>
      <c r="M15" s="1255"/>
      <c r="N15" s="520"/>
      <c r="O15" s="1261" t="s">
        <v>604</v>
      </c>
      <c r="P15" s="1259" t="s">
        <v>270</v>
      </c>
      <c r="Q15" s="1260"/>
      <c r="R15" s="1237" t="s">
        <v>653</v>
      </c>
      <c r="S15" s="1237"/>
      <c r="T15" s="1238"/>
      <c r="U15" s="1240"/>
      <c r="V15" s="1253"/>
      <c r="W15" s="1183"/>
      <c r="X15" s="584"/>
      <c r="Y15" s="584"/>
      <c r="Z15" s="584"/>
      <c r="AA15" s="584"/>
      <c r="AB15" s="584"/>
      <c r="AC15" s="584"/>
      <c r="AD15" s="584"/>
      <c r="AE15" s="584"/>
      <c r="AF15" s="584"/>
      <c r="AG15" s="584"/>
      <c r="AH15" s="584"/>
    </row>
    <row r="16" spans="7:34" ht="33.75">
      <c r="J16" s="481"/>
      <c r="K16" s="481"/>
      <c r="L16" s="1255"/>
      <c r="M16" s="1255"/>
      <c r="N16" s="519"/>
      <c r="O16" s="1262"/>
      <c r="P16" s="534" t="s">
        <v>763</v>
      </c>
      <c r="Q16" s="534" t="s">
        <v>764</v>
      </c>
      <c r="R16" s="535" t="s">
        <v>273</v>
      </c>
      <c r="S16" s="1250" t="s">
        <v>272</v>
      </c>
      <c r="T16" s="1251"/>
      <c r="U16" s="1241"/>
      <c r="V16" s="1254"/>
      <c r="W16" s="1183"/>
    </row>
    <row r="17" spans="1:34">
      <c r="J17" s="481"/>
      <c r="K17" s="489">
        <v>1</v>
      </c>
      <c r="L17" s="478" t="s">
        <v>92</v>
      </c>
      <c r="M17" s="478" t="s">
        <v>48</v>
      </c>
      <c r="N17" s="495" t="s">
        <v>48</v>
      </c>
      <c r="O17" s="487">
        <f ca="1">OFFSET(O17,0,-1)+1</f>
        <v>3</v>
      </c>
      <c r="P17" s="487">
        <f ca="1">OFFSET(P17,0,-1)+1</f>
        <v>4</v>
      </c>
      <c r="Q17" s="487">
        <f ca="1">OFFSET(Q17,0,-1)+1</f>
        <v>5</v>
      </c>
      <c r="R17" s="487">
        <f ca="1">OFFSET(R17,0,-1)+1</f>
        <v>6</v>
      </c>
      <c r="S17" s="1244">
        <f ca="1">OFFSET(S17,0,-1)+1</f>
        <v>7</v>
      </c>
      <c r="T17" s="1244"/>
      <c r="U17" s="487">
        <f ca="1">OFFSET(U17,0,-2)+1</f>
        <v>8</v>
      </c>
      <c r="V17" s="494">
        <f ca="1">OFFSET(V17,0,-1)</f>
        <v>8</v>
      </c>
      <c r="W17" s="487">
        <f ca="1">OFFSET(W17,0,-1)+1</f>
        <v>9</v>
      </c>
    </row>
    <row r="18" spans="1:34" ht="22.5">
      <c r="A18" s="1228">
        <v>1</v>
      </c>
      <c r="B18" s="939"/>
      <c r="C18" s="939"/>
      <c r="D18" s="939"/>
      <c r="E18" s="940"/>
      <c r="F18" s="941"/>
      <c r="G18" s="941"/>
      <c r="H18" s="941"/>
      <c r="I18" s="942"/>
      <c r="J18" s="937"/>
      <c r="K18" s="944"/>
      <c r="L18" s="592">
        <f>mergeValue(A18)</f>
        <v>1</v>
      </c>
      <c r="M18" s="640" t="s">
        <v>20</v>
      </c>
      <c r="N18" s="579"/>
      <c r="O18" s="1271"/>
      <c r="P18" s="1271"/>
      <c r="Q18" s="1271"/>
      <c r="R18" s="1271"/>
      <c r="S18" s="1271"/>
      <c r="T18" s="1271"/>
      <c r="U18" s="1271"/>
      <c r="V18" s="1271"/>
      <c r="W18" s="629" t="s">
        <v>657</v>
      </c>
    </row>
    <row r="19" spans="1:34" ht="22.5">
      <c r="A19" s="1228"/>
      <c r="B19" s="1228">
        <v>1</v>
      </c>
      <c r="C19" s="939"/>
      <c r="D19" s="939"/>
      <c r="E19" s="941"/>
      <c r="F19" s="941"/>
      <c r="G19" s="941"/>
      <c r="H19" s="941"/>
      <c r="I19" s="936"/>
      <c r="J19" s="935"/>
      <c r="K19" s="938"/>
      <c r="L19" s="592" t="str">
        <f>mergeValue(A19) &amp;"."&amp; mergeValue(B19)</f>
        <v>1.1</v>
      </c>
      <c r="M19" s="545" t="s">
        <v>16</v>
      </c>
      <c r="N19" s="579"/>
      <c r="O19" s="1271"/>
      <c r="P19" s="1271"/>
      <c r="Q19" s="1271"/>
      <c r="R19" s="1271"/>
      <c r="S19" s="1271"/>
      <c r="T19" s="1271"/>
      <c r="U19" s="1271"/>
      <c r="V19" s="1271"/>
      <c r="W19" s="629" t="s">
        <v>476</v>
      </c>
    </row>
    <row r="20" spans="1:34" ht="22.5">
      <c r="A20" s="1228"/>
      <c r="B20" s="1228"/>
      <c r="C20" s="1228">
        <v>1</v>
      </c>
      <c r="D20" s="939"/>
      <c r="E20" s="941"/>
      <c r="F20" s="941"/>
      <c r="G20" s="941"/>
      <c r="H20" s="941"/>
      <c r="I20" s="943"/>
      <c r="J20" s="935"/>
      <c r="K20" s="938"/>
      <c r="L20" s="592" t="str">
        <f>mergeValue(A20) &amp;"."&amp; mergeValue(B20)&amp;"."&amp; mergeValue(C20)</f>
        <v>1.1.1</v>
      </c>
      <c r="M20" s="546" t="s">
        <v>7</v>
      </c>
      <c r="N20" s="579"/>
      <c r="O20" s="1271"/>
      <c r="P20" s="1271"/>
      <c r="Q20" s="1271"/>
      <c r="R20" s="1271"/>
      <c r="S20" s="1271"/>
      <c r="T20" s="1271"/>
      <c r="U20" s="1271"/>
      <c r="V20" s="1271"/>
      <c r="W20" s="629" t="s">
        <v>632</v>
      </c>
    </row>
    <row r="21" spans="1:34" ht="22.5">
      <c r="A21" s="1228"/>
      <c r="B21" s="1228"/>
      <c r="C21" s="1228"/>
      <c r="D21" s="1228">
        <v>1</v>
      </c>
      <c r="E21" s="941"/>
      <c r="F21" s="941"/>
      <c r="G21" s="941"/>
      <c r="H21" s="941"/>
      <c r="I21" s="943"/>
      <c r="J21" s="935"/>
      <c r="K21" s="938"/>
      <c r="L21" s="592" t="str">
        <f>mergeValue(A21) &amp;"."&amp; mergeValue(B21)&amp;"."&amp; mergeValue(C21)&amp;"."&amp; mergeValue(D21)</f>
        <v>1.1.1.1</v>
      </c>
      <c r="M21" s="547" t="s">
        <v>22</v>
      </c>
      <c r="N21" s="579"/>
      <c r="O21" s="1271"/>
      <c r="P21" s="1271"/>
      <c r="Q21" s="1271"/>
      <c r="R21" s="1271"/>
      <c r="S21" s="1271"/>
      <c r="T21" s="1271"/>
      <c r="U21" s="1271"/>
      <c r="V21" s="1271"/>
      <c r="W21" s="629" t="s">
        <v>633</v>
      </c>
    </row>
    <row r="22" spans="1:34" ht="11.25" hidden="1" customHeight="1">
      <c r="A22" s="1228"/>
      <c r="B22" s="1228"/>
      <c r="C22" s="1228"/>
      <c r="D22" s="1228"/>
      <c r="E22" s="1228">
        <v>1</v>
      </c>
      <c r="F22" s="941"/>
      <c r="G22" s="941"/>
      <c r="H22" s="939">
        <v>1</v>
      </c>
      <c r="I22" s="1228">
        <v>1</v>
      </c>
      <c r="J22" s="941"/>
      <c r="K22" s="946"/>
      <c r="L22" s="592"/>
      <c r="M22" s="553"/>
      <c r="N22" s="580"/>
      <c r="O22" s="630"/>
      <c r="P22" s="630"/>
      <c r="Q22" s="630"/>
      <c r="R22" s="630"/>
      <c r="S22" s="630"/>
      <c r="T22" s="630"/>
      <c r="U22" s="630"/>
      <c r="V22" s="507"/>
      <c r="W22" s="558"/>
    </row>
    <row r="23" spans="1:34" ht="90">
      <c r="A23" s="1228"/>
      <c r="B23" s="1228"/>
      <c r="C23" s="1228"/>
      <c r="D23" s="1228"/>
      <c r="E23" s="1228"/>
      <c r="F23" s="1228">
        <v>1</v>
      </c>
      <c r="G23" s="939"/>
      <c r="H23" s="939"/>
      <c r="I23" s="1228"/>
      <c r="J23" s="1228">
        <v>1</v>
      </c>
      <c r="K23" s="947"/>
      <c r="L23" s="592" t="str">
        <f>mergeValue(A23) &amp;"."&amp; mergeValue(B23)&amp;"."&amp; mergeValue(C23)&amp;"."&amp; mergeValue(D23)&amp;"."&amp;  mergeValue(F23)</f>
        <v>1.1.1.1.1</v>
      </c>
      <c r="M23" s="554" t="s">
        <v>10</v>
      </c>
      <c r="N23" s="580"/>
      <c r="O23" s="1230"/>
      <c r="P23" s="1230"/>
      <c r="Q23" s="1230"/>
      <c r="R23" s="1230"/>
      <c r="S23" s="1230"/>
      <c r="T23" s="1230"/>
      <c r="U23" s="1230"/>
      <c r="V23" s="1230"/>
      <c r="W23" s="629" t="s">
        <v>634</v>
      </c>
      <c r="Y23" s="503" t="str">
        <f>strCheckUnique(Z23:Z26)</f>
        <v/>
      </c>
      <c r="AA23" s="503"/>
    </row>
    <row r="24" spans="1:34" ht="189" customHeight="1">
      <c r="A24" s="1228"/>
      <c r="B24" s="1228"/>
      <c r="C24" s="1228"/>
      <c r="D24" s="1228"/>
      <c r="E24" s="1228"/>
      <c r="F24" s="1228"/>
      <c r="G24" s="939">
        <v>1</v>
      </c>
      <c r="H24" s="939"/>
      <c r="I24" s="1228"/>
      <c r="J24" s="1228"/>
      <c r="K24" s="947">
        <v>1</v>
      </c>
      <c r="L24" s="592" t="str">
        <f>mergeValue(A24) &amp;"."&amp; mergeValue(B24)&amp;"."&amp; mergeValue(C24)&amp;"."&amp; mergeValue(D24)&amp;"."&amp; mergeValue(F24)&amp;"."&amp; mergeValue(G24)</f>
        <v>1.1.1.1.1.1</v>
      </c>
      <c r="M24" s="1064"/>
      <c r="N24" s="585"/>
      <c r="O24" s="561"/>
      <c r="P24" s="561"/>
      <c r="Q24" s="1089"/>
      <c r="R24" s="1263"/>
      <c r="S24" s="1235" t="s">
        <v>83</v>
      </c>
      <c r="T24" s="1263"/>
      <c r="U24" s="1235" t="s">
        <v>84</v>
      </c>
      <c r="V24" s="577"/>
      <c r="W24" s="1245" t="s">
        <v>658</v>
      </c>
      <c r="X24" s="499" t="str">
        <f>strCheckDate(O25:V25)</f>
        <v/>
      </c>
      <c r="Y24" s="503"/>
      <c r="Z24" s="503" t="str">
        <f>IF(M24="","",M24 )</f>
        <v/>
      </c>
      <c r="AA24" s="503"/>
      <c r="AB24" s="503"/>
      <c r="AC24" s="503"/>
    </row>
    <row r="25" spans="1:34" ht="11.25" hidden="1">
      <c r="A25" s="1228"/>
      <c r="B25" s="1228"/>
      <c r="C25" s="1228"/>
      <c r="D25" s="1228"/>
      <c r="E25" s="1228"/>
      <c r="F25" s="1228"/>
      <c r="G25" s="939"/>
      <c r="H25" s="939"/>
      <c r="I25" s="1228"/>
      <c r="J25" s="1228"/>
      <c r="K25" s="947"/>
      <c r="L25" s="599"/>
      <c r="M25" s="645"/>
      <c r="N25" s="585"/>
      <c r="O25" s="561"/>
      <c r="P25" s="561"/>
      <c r="Q25" s="583" t="str">
        <f>R24 &amp; "-" &amp; T24</f>
        <v>-</v>
      </c>
      <c r="R25" s="1234"/>
      <c r="S25" s="1235"/>
      <c r="T25" s="1234"/>
      <c r="U25" s="1235"/>
      <c r="V25" s="577"/>
      <c r="W25" s="1246"/>
    </row>
    <row r="26" spans="1:34" s="475" customFormat="1" ht="15" customHeight="1">
      <c r="A26" s="1228"/>
      <c r="B26" s="1228"/>
      <c r="C26" s="1228"/>
      <c r="D26" s="1228"/>
      <c r="E26" s="1228"/>
      <c r="F26" s="1228"/>
      <c r="G26" s="941"/>
      <c r="H26" s="939"/>
      <c r="I26" s="1228"/>
      <c r="J26" s="1228"/>
      <c r="K26" s="946"/>
      <c r="L26" s="537"/>
      <c r="M26" s="555" t="s">
        <v>25</v>
      </c>
      <c r="N26" s="550"/>
      <c r="O26" s="544"/>
      <c r="P26" s="544"/>
      <c r="Q26" s="544"/>
      <c r="R26" s="572"/>
      <c r="S26" s="563"/>
      <c r="T26" s="562"/>
      <c r="U26" s="550"/>
      <c r="V26" s="559"/>
      <c r="W26" s="1247"/>
      <c r="X26" s="500"/>
      <c r="Y26" s="500"/>
      <c r="Z26" s="500"/>
      <c r="AA26" s="500"/>
      <c r="AB26" s="500"/>
      <c r="AC26" s="500"/>
      <c r="AD26" s="500"/>
      <c r="AE26" s="500"/>
      <c r="AF26" s="500"/>
      <c r="AG26" s="500"/>
      <c r="AH26" s="500"/>
    </row>
    <row r="27" spans="1:34" s="475" customFormat="1" ht="15" customHeight="1">
      <c r="A27" s="1228"/>
      <c r="B27" s="1228"/>
      <c r="C27" s="1228"/>
      <c r="D27" s="1228"/>
      <c r="E27" s="1228"/>
      <c r="F27" s="941"/>
      <c r="G27" s="941"/>
      <c r="H27" s="939"/>
      <c r="I27" s="1228"/>
      <c r="J27" s="941"/>
      <c r="K27" s="946"/>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4" s="475" customFormat="1" ht="0.2" customHeight="1">
      <c r="A28" s="1228"/>
      <c r="B28" s="1228"/>
      <c r="C28" s="1228"/>
      <c r="D28" s="1228"/>
      <c r="E28" s="945"/>
      <c r="F28" s="941"/>
      <c r="G28" s="941"/>
      <c r="H28" s="941"/>
      <c r="I28" s="937"/>
      <c r="J28" s="934"/>
      <c r="K28" s="944"/>
      <c r="L28" s="537"/>
      <c r="M28" s="550"/>
      <c r="N28" s="548"/>
      <c r="O28" s="544"/>
      <c r="P28" s="544"/>
      <c r="Q28" s="544"/>
      <c r="R28" s="572"/>
      <c r="S28" s="563"/>
      <c r="T28" s="562"/>
      <c r="U28" s="548"/>
      <c r="V28" s="563"/>
      <c r="W28" s="559"/>
      <c r="X28" s="500"/>
      <c r="Y28" s="500"/>
      <c r="Z28" s="500"/>
      <c r="AA28" s="500"/>
      <c r="AB28" s="500"/>
      <c r="AC28" s="500"/>
      <c r="AD28" s="500"/>
      <c r="AE28" s="500"/>
      <c r="AF28" s="500"/>
      <c r="AG28" s="500"/>
      <c r="AH28" s="500"/>
    </row>
    <row r="29" spans="1:34" s="475" customFormat="1" ht="15" customHeight="1">
      <c r="A29" s="1228"/>
      <c r="B29" s="1228"/>
      <c r="C29" s="1228"/>
      <c r="D29" s="945"/>
      <c r="E29" s="945"/>
      <c r="F29" s="941"/>
      <c r="G29" s="941"/>
      <c r="H29" s="941"/>
      <c r="I29" s="937"/>
      <c r="J29" s="934"/>
      <c r="K29" s="944"/>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4" s="475" customFormat="1" ht="15" customHeight="1">
      <c r="A30" s="1228"/>
      <c r="B30" s="1228"/>
      <c r="C30" s="945"/>
      <c r="D30" s="945"/>
      <c r="E30" s="945"/>
      <c r="F30" s="945"/>
      <c r="G30" s="950"/>
      <c r="H30" s="937"/>
      <c r="I30" s="948"/>
      <c r="J30" s="934"/>
      <c r="K30" s="949"/>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4" s="475" customFormat="1" ht="15" customHeight="1">
      <c r="A31" s="1228"/>
      <c r="B31" s="945"/>
      <c r="C31" s="945"/>
      <c r="D31" s="945"/>
      <c r="E31" s="945"/>
      <c r="F31" s="945"/>
      <c r="G31" s="950"/>
      <c r="H31" s="937"/>
      <c r="I31" s="937"/>
      <c r="J31" s="934"/>
      <c r="K31" s="944"/>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4" s="475" customFormat="1" ht="15" customHeight="1">
      <c r="A32" s="933"/>
      <c r="B32" s="933"/>
      <c r="C32" s="933"/>
      <c r="D32" s="933"/>
      <c r="E32" s="933"/>
      <c r="F32" s="933"/>
      <c r="G32" s="933"/>
      <c r="H32" s="933"/>
      <c r="I32" s="933"/>
      <c r="J32" s="933"/>
      <c r="K32" s="933"/>
      <c r="L32" s="492"/>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23.75" customHeight="1">
      <c r="L34" s="1">
        <v>1</v>
      </c>
      <c r="M34" s="1221" t="s">
        <v>659</v>
      </c>
      <c r="N34" s="1221"/>
      <c r="O34" s="1221"/>
      <c r="P34" s="1221"/>
      <c r="Q34" s="1221"/>
      <c r="R34" s="1221"/>
      <c r="S34" s="1221"/>
      <c r="T34" s="1221"/>
      <c r="U34" s="1221"/>
      <c r="V34" s="1221"/>
      <c r="W34" s="1221"/>
    </row>
  </sheetData>
  <sheetProtection algorithmName="SHA-512" hashValue="Mr7gIdvErP6O14dRd/UHpAIHJejXa573yg4zVZITRy3c5mCMUQK4TcvBEhyTBE1t3WXlqmpz0tkFiSQmSgqYOA==" saltValue="bq+EF4MagQEajQMtYs8Zxw==" spinCount="100000"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182</v>
      </c>
    </row>
    <row r="2" spans="1:20" ht="22.5">
      <c r="F2" s="1222" t="s">
        <v>490</v>
      </c>
      <c r="G2" s="1223"/>
      <c r="H2" s="1224"/>
      <c r="I2" s="639"/>
    </row>
    <row r="3" spans="1:20" ht="3" customHeight="1"/>
    <row r="4" spans="1:20" s="569" customFormat="1" ht="11.25">
      <c r="A4" s="589"/>
      <c r="B4" s="589"/>
      <c r="C4" s="589"/>
      <c r="D4" s="589"/>
      <c r="F4" s="1183" t="s">
        <v>453</v>
      </c>
      <c r="G4" s="1183"/>
      <c r="H4" s="1183"/>
      <c r="I4" s="1225"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5"/>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19.12.2019</v>
      </c>
      <c r="I7" s="580" t="s">
        <v>492</v>
      </c>
      <c r="J7" s="614"/>
      <c r="K7" s="589"/>
      <c r="L7" s="589"/>
      <c r="M7" s="589"/>
      <c r="N7" s="589"/>
      <c r="O7" s="589"/>
      <c r="P7" s="589"/>
      <c r="Q7" s="589"/>
      <c r="R7" s="589"/>
      <c r="S7" s="589"/>
      <c r="T7" s="589"/>
    </row>
    <row r="8" spans="1:20" s="569" customFormat="1" ht="45">
      <c r="A8" s="1226">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26"/>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26"/>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c r="O11" s="589"/>
      <c r="P11" s="589"/>
      <c r="Q11" s="589"/>
      <c r="R11" s="589"/>
      <c r="S11" s="589"/>
      <c r="T11" s="589"/>
    </row>
    <row r="12" spans="1:20" s="569" customFormat="1" ht="22.5">
      <c r="A12" s="1226"/>
      <c r="B12" s="1226"/>
      <c r="C12" s="1226">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6"/>
      <c r="B13" s="1226"/>
      <c r="C13" s="1226"/>
      <c r="D13" s="622">
        <v>1</v>
      </c>
      <c r="F13" s="615" t="str">
        <f>"4."&amp;mergeValue(A13) &amp;"."&amp;mergeValue(B13)&amp;"."&amp;mergeValue(C13)&amp;"."&amp;mergeValue(D13)</f>
        <v>4.1.1.1.1</v>
      </c>
      <c r="G13" s="632" t="s">
        <v>497</v>
      </c>
      <c r="H13" s="603"/>
      <c r="I13" s="1227" t="s">
        <v>590</v>
      </c>
      <c r="J13" s="614"/>
      <c r="K13" s="589"/>
      <c r="L13" s="589"/>
      <c r="M13" s="589"/>
      <c r="N13" s="589"/>
      <c r="O13" s="589"/>
      <c r="P13" s="589"/>
      <c r="Q13" s="589"/>
      <c r="R13" s="589"/>
      <c r="S13" s="589"/>
      <c r="T13" s="589"/>
    </row>
    <row r="14" spans="1:20" s="569" customFormat="1" ht="18.75">
      <c r="A14" s="1226"/>
      <c r="B14" s="1226"/>
      <c r="C14" s="1226"/>
      <c r="D14" s="622"/>
      <c r="F14" s="618"/>
      <c r="G14" s="549" t="s">
        <v>4</v>
      </c>
      <c r="H14" s="623"/>
      <c r="I14" s="1227"/>
      <c r="J14" s="614"/>
      <c r="K14" s="589"/>
      <c r="L14" s="589"/>
      <c r="M14" s="589"/>
      <c r="N14" s="589"/>
      <c r="O14" s="589"/>
      <c r="P14" s="589"/>
      <c r="Q14" s="589"/>
      <c r="R14" s="589"/>
      <c r="S14" s="589"/>
      <c r="T14" s="589"/>
    </row>
    <row r="15" spans="1:20" s="569" customFormat="1" ht="18.75">
      <c r="A15" s="1226"/>
      <c r="B15" s="1226"/>
      <c r="C15" s="622"/>
      <c r="D15" s="622"/>
      <c r="F15" s="633"/>
      <c r="G15" s="576" t="s">
        <v>402</v>
      </c>
      <c r="H15" s="634"/>
      <c r="I15" s="635"/>
      <c r="J15" s="614"/>
      <c r="K15" s="589"/>
      <c r="L15" s="589"/>
      <c r="M15" s="589"/>
      <c r="N15" s="589"/>
      <c r="O15" s="589"/>
      <c r="P15" s="589"/>
      <c r="Q15" s="589"/>
      <c r="R15" s="589"/>
      <c r="S15" s="589"/>
      <c r="T15" s="589"/>
    </row>
    <row r="16" spans="1:20" s="569" customFormat="1" ht="18.75">
      <c r="A16" s="1226"/>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21" t="s">
        <v>592</v>
      </c>
      <c r="H19" s="1221"/>
      <c r="I19" s="593"/>
      <c r="J19" s="613"/>
      <c r="K19" s="613"/>
      <c r="L19" s="613"/>
      <c r="M19" s="613"/>
      <c r="N19" s="613"/>
      <c r="O19" s="613"/>
      <c r="P19" s="613"/>
      <c r="Q19" s="613"/>
      <c r="R19" s="613"/>
      <c r="S19" s="613"/>
      <c r="T19" s="613"/>
    </row>
  </sheetData>
  <sheetProtection algorithmName="SHA-512" hashValue="T4WCfIs3kPT2IEumgv3ph/DfZvIk105BU9de2906MVji0kQBQkj6OoLL73shiC0/D5C2ATEyF4nlVqT3QlvU3A==" saltValue="ihweSzbIu60vXzCMwSN82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42" t="s">
        <v>656</v>
      </c>
      <c r="M5" s="1242"/>
      <c r="N5" s="1242"/>
      <c r="O5" s="1242"/>
      <c r="P5" s="1242"/>
      <c r="Q5" s="1242"/>
      <c r="R5" s="1242"/>
      <c r="S5" s="1242"/>
      <c r="T5" s="1242"/>
      <c r="U5" s="496"/>
    </row>
    <row r="6" spans="1:34" ht="3" customHeight="1">
      <c r="J6" s="481"/>
      <c r="K6" s="481"/>
      <c r="L6" s="477"/>
      <c r="M6" s="477"/>
      <c r="N6" s="477"/>
      <c r="O6" s="480"/>
      <c r="P6" s="480"/>
      <c r="Q6" s="480"/>
      <c r="R6" s="480"/>
      <c r="S6" s="480"/>
      <c r="T6" s="480"/>
      <c r="U6" s="477"/>
    </row>
    <row r="7" spans="1:34" s="491" customFormat="1" ht="22.5">
      <c r="A7" s="504"/>
      <c r="B7" s="504"/>
      <c r="C7" s="504"/>
      <c r="D7" s="504"/>
      <c r="E7" s="504"/>
      <c r="F7" s="504"/>
      <c r="G7" s="504"/>
      <c r="H7" s="504"/>
      <c r="L7" s="498"/>
      <c r="M7" s="616" t="s">
        <v>501</v>
      </c>
      <c r="N7" s="665"/>
      <c r="O7" s="1275" t="str">
        <f>IF(NameOrPr_ch="",IF(NameOrPr="","",NameOrPr),NameOrPr_ch)</f>
        <v>Комитет по тарифам и ценовой политике Лен.области (ЛенРТК)</v>
      </c>
      <c r="P7" s="1276"/>
      <c r="Q7" s="1276"/>
      <c r="R7" s="1276"/>
      <c r="S7" s="1276"/>
      <c r="T7" s="1277"/>
      <c r="U7" s="666"/>
      <c r="X7" s="504"/>
      <c r="Y7" s="504"/>
      <c r="Z7" s="504"/>
      <c r="AA7" s="504"/>
      <c r="AB7" s="504"/>
      <c r="AC7" s="504"/>
      <c r="AD7" s="504"/>
      <c r="AE7" s="504"/>
      <c r="AF7" s="504"/>
      <c r="AG7" s="504"/>
      <c r="AH7" s="504"/>
    </row>
    <row r="8" spans="1:34" s="569" customFormat="1" ht="18.75">
      <c r="A8" s="589"/>
      <c r="B8" s="589"/>
      <c r="C8" s="589"/>
      <c r="D8" s="589"/>
      <c r="E8" s="589"/>
      <c r="F8" s="589"/>
      <c r="G8" s="589"/>
      <c r="H8" s="589"/>
      <c r="L8" s="498"/>
      <c r="M8" s="616" t="s">
        <v>595</v>
      </c>
      <c r="N8" s="665"/>
      <c r="O8" s="1275" t="str">
        <f>IF(datePr_ch="",IF(datePr="","",datePr),datePr_ch)</f>
        <v>19.12.2019</v>
      </c>
      <c r="P8" s="1276"/>
      <c r="Q8" s="1276"/>
      <c r="R8" s="1276"/>
      <c r="S8" s="1276"/>
      <c r="T8" s="1277"/>
      <c r="U8" s="666"/>
      <c r="X8" s="589"/>
      <c r="Y8" s="589"/>
      <c r="Z8" s="589"/>
      <c r="AA8" s="589"/>
      <c r="AB8" s="589"/>
      <c r="AC8" s="589"/>
      <c r="AD8" s="589"/>
      <c r="AE8" s="589"/>
      <c r="AF8" s="589"/>
      <c r="AG8" s="589"/>
      <c r="AH8" s="589"/>
    </row>
    <row r="9" spans="1:34" s="491" customFormat="1" ht="18.75">
      <c r="A9" s="504"/>
      <c r="B9" s="504"/>
      <c r="C9" s="504"/>
      <c r="D9" s="504"/>
      <c r="E9" s="504"/>
      <c r="F9" s="504"/>
      <c r="G9" s="504"/>
      <c r="H9" s="504"/>
      <c r="L9" s="551"/>
      <c r="M9" s="616" t="s">
        <v>594</v>
      </c>
      <c r="N9" s="665"/>
      <c r="O9" s="1275" t="str">
        <f>IF(numberPr_ch="",IF(numberPr="","",numberPr),numberPr_ch)</f>
        <v>512-п</v>
      </c>
      <c r="P9" s="1276"/>
      <c r="Q9" s="1276"/>
      <c r="R9" s="1276"/>
      <c r="S9" s="1276"/>
      <c r="T9" s="1277"/>
      <c r="U9" s="666"/>
      <c r="X9" s="504"/>
      <c r="Y9" s="504"/>
      <c r="Z9" s="504"/>
      <c r="AA9" s="504"/>
      <c r="AB9" s="504"/>
      <c r="AC9" s="504"/>
      <c r="AD9" s="504"/>
      <c r="AE9" s="504"/>
      <c r="AF9" s="504"/>
      <c r="AG9" s="504"/>
      <c r="AH9" s="504"/>
    </row>
    <row r="10" spans="1:34" s="491" customFormat="1" ht="18.75">
      <c r="A10" s="504"/>
      <c r="B10" s="504"/>
      <c r="C10" s="504"/>
      <c r="D10" s="504"/>
      <c r="E10" s="504"/>
      <c r="F10" s="504"/>
      <c r="G10" s="504"/>
      <c r="H10" s="504"/>
      <c r="L10" s="551"/>
      <c r="M10" s="616" t="s">
        <v>500</v>
      </c>
      <c r="N10" s="665"/>
      <c r="O10" s="1275" t="str">
        <f>IF(IstPub_ch="",IF(IstPub="","",IstPub),IstPub_ch)</f>
        <v>http://tarif.lenobl.ru/dokumenty/docs_category_3/</v>
      </c>
      <c r="P10" s="1276"/>
      <c r="Q10" s="1276"/>
      <c r="R10" s="1276"/>
      <c r="S10" s="1276"/>
      <c r="T10" s="1277"/>
      <c r="U10" s="666"/>
      <c r="X10" s="504"/>
      <c r="Y10" s="504"/>
      <c r="Z10" s="504"/>
      <c r="AA10" s="504"/>
      <c r="AB10" s="504"/>
      <c r="AC10" s="504"/>
      <c r="AD10" s="504"/>
      <c r="AE10" s="504"/>
      <c r="AF10" s="504"/>
      <c r="AG10" s="504"/>
      <c r="AH10" s="504"/>
    </row>
    <row r="11" spans="1:34" s="491" customFormat="1" ht="11.25" hidden="1">
      <c r="A11" s="504"/>
      <c r="B11" s="504"/>
      <c r="C11" s="504"/>
      <c r="D11" s="504"/>
      <c r="E11" s="504"/>
      <c r="F11" s="504"/>
      <c r="G11" s="504"/>
      <c r="H11" s="504"/>
      <c r="L11" s="551"/>
      <c r="M11" s="551"/>
      <c r="N11" s="565"/>
      <c r="O11" s="581"/>
      <c r="P11" s="581"/>
      <c r="Q11" s="581"/>
      <c r="R11" s="581"/>
      <c r="S11" s="581"/>
      <c r="T11" s="581"/>
      <c r="U11" s="502" t="s">
        <v>372</v>
      </c>
      <c r="X11" s="504"/>
      <c r="Y11" s="504"/>
      <c r="Z11" s="504"/>
      <c r="AA11" s="504"/>
      <c r="AB11" s="504"/>
      <c r="AC11" s="504"/>
      <c r="AD11" s="504"/>
      <c r="AE11" s="504"/>
      <c r="AF11" s="504"/>
      <c r="AG11" s="504"/>
      <c r="AH11" s="504"/>
    </row>
    <row r="12" spans="1:34" ht="15" customHeight="1">
      <c r="J12" s="481"/>
      <c r="K12" s="481"/>
      <c r="L12" s="477"/>
      <c r="M12" s="477"/>
      <c r="N12" s="477"/>
      <c r="O12" s="1273"/>
      <c r="P12" s="1273"/>
      <c r="Q12" s="1273"/>
      <c r="R12" s="1273"/>
      <c r="S12" s="1273"/>
      <c r="T12" s="1273"/>
      <c r="U12" s="1273"/>
    </row>
    <row r="13" spans="1:34">
      <c r="J13" s="481"/>
      <c r="K13" s="481"/>
      <c r="L13" s="1183" t="s">
        <v>453</v>
      </c>
      <c r="M13" s="1183"/>
      <c r="N13" s="1183"/>
      <c r="O13" s="1183"/>
      <c r="P13" s="1183"/>
      <c r="Q13" s="1183"/>
      <c r="R13" s="1183"/>
      <c r="S13" s="1183"/>
      <c r="T13" s="1183"/>
      <c r="U13" s="1183"/>
      <c r="V13" s="1183"/>
      <c r="W13" s="1183" t="s">
        <v>454</v>
      </c>
    </row>
    <row r="14" spans="1:34" ht="14.25" customHeight="1">
      <c r="J14" s="481"/>
      <c r="K14" s="481"/>
      <c r="L14" s="1255" t="s">
        <v>91</v>
      </c>
      <c r="M14" s="1255" t="s">
        <v>638</v>
      </c>
      <c r="N14" s="520"/>
      <c r="O14" s="1256" t="s">
        <v>640</v>
      </c>
      <c r="P14" s="1257"/>
      <c r="Q14" s="1257"/>
      <c r="R14" s="1257"/>
      <c r="S14" s="1257"/>
      <c r="T14" s="1258"/>
      <c r="U14" s="1239" t="s">
        <v>340</v>
      </c>
      <c r="V14" s="1252" t="s">
        <v>274</v>
      </c>
      <c r="W14" s="1183"/>
    </row>
    <row r="15" spans="1:34" s="522" customFormat="1" ht="14.25" customHeight="1">
      <c r="A15" s="584"/>
      <c r="B15" s="584"/>
      <c r="C15" s="584"/>
      <c r="D15" s="584"/>
      <c r="E15" s="584"/>
      <c r="F15" s="584"/>
      <c r="G15" s="590"/>
      <c r="H15" s="590"/>
      <c r="I15" s="530"/>
      <c r="J15" s="528"/>
      <c r="K15" s="528"/>
      <c r="L15" s="1255"/>
      <c r="M15" s="1255"/>
      <c r="N15" s="520"/>
      <c r="O15" s="1261" t="s">
        <v>770</v>
      </c>
      <c r="P15" s="1259" t="s">
        <v>270</v>
      </c>
      <c r="Q15" s="1260"/>
      <c r="R15" s="1237" t="s">
        <v>653</v>
      </c>
      <c r="S15" s="1237"/>
      <c r="T15" s="1238"/>
      <c r="U15" s="1240"/>
      <c r="V15" s="1253"/>
      <c r="W15" s="1183"/>
      <c r="X15" s="584"/>
      <c r="Y15" s="584"/>
      <c r="Z15" s="584"/>
      <c r="AA15" s="584"/>
      <c r="AB15" s="584"/>
      <c r="AC15" s="584"/>
      <c r="AD15" s="584"/>
      <c r="AE15" s="584"/>
      <c r="AF15" s="584"/>
      <c r="AG15" s="584"/>
      <c r="AH15" s="584"/>
    </row>
    <row r="16" spans="1:34" ht="33.75">
      <c r="J16" s="481"/>
      <c r="K16" s="481"/>
      <c r="L16" s="1255"/>
      <c r="M16" s="1255"/>
      <c r="N16" s="519"/>
      <c r="O16" s="1262"/>
      <c r="P16" s="534" t="s">
        <v>763</v>
      </c>
      <c r="Q16" s="534" t="s">
        <v>764</v>
      </c>
      <c r="R16" s="535" t="s">
        <v>273</v>
      </c>
      <c r="S16" s="1250" t="s">
        <v>272</v>
      </c>
      <c r="T16" s="1251"/>
      <c r="U16" s="1241"/>
      <c r="V16" s="1254"/>
      <c r="W16" s="1183"/>
    </row>
    <row r="17" spans="1:35">
      <c r="J17" s="481"/>
      <c r="K17" s="489">
        <v>1</v>
      </c>
      <c r="L17" s="524" t="s">
        <v>92</v>
      </c>
      <c r="M17" s="524" t="s">
        <v>48</v>
      </c>
      <c r="N17" s="495" t="s">
        <v>48</v>
      </c>
      <c r="O17" s="487">
        <f ca="1">OFFSET(O17,0,-1)+1</f>
        <v>3</v>
      </c>
      <c r="P17" s="487">
        <f ca="1">OFFSET(P17,0,-1)+1</f>
        <v>4</v>
      </c>
      <c r="Q17" s="487">
        <f ca="1">OFFSET(Q17,0,-1)+1</f>
        <v>5</v>
      </c>
      <c r="R17" s="487">
        <f ca="1">OFFSET(R17,0,-1)+1</f>
        <v>6</v>
      </c>
      <c r="S17" s="1244">
        <f ca="1">OFFSET(S17,0,-1)+1</f>
        <v>7</v>
      </c>
      <c r="T17" s="1244"/>
      <c r="U17" s="487">
        <f ca="1">OFFSET(U17,0,-2)+1</f>
        <v>8</v>
      </c>
      <c r="V17" s="650">
        <f ca="1">OFFSET(V17,0,-1)</f>
        <v>8</v>
      </c>
      <c r="W17" s="487">
        <f ca="1">OFFSET(W17,0,-1)+1</f>
        <v>9</v>
      </c>
    </row>
    <row r="18" spans="1:35" ht="22.5">
      <c r="A18" s="1228">
        <v>1</v>
      </c>
      <c r="B18" s="957"/>
      <c r="C18" s="957"/>
      <c r="D18" s="957"/>
      <c r="E18" s="958"/>
      <c r="F18" s="959"/>
      <c r="G18" s="959"/>
      <c r="H18" s="959"/>
      <c r="I18" s="960"/>
      <c r="J18" s="955"/>
      <c r="K18" s="962"/>
      <c r="L18" s="592">
        <f>mergeValue(A18)</f>
        <v>1</v>
      </c>
      <c r="M18" s="640" t="s">
        <v>20</v>
      </c>
      <c r="N18" s="579"/>
      <c r="O18" s="1271"/>
      <c r="P18" s="1271"/>
      <c r="Q18" s="1271"/>
      <c r="R18" s="1271"/>
      <c r="S18" s="1271"/>
      <c r="T18" s="1271"/>
      <c r="U18" s="1271"/>
      <c r="V18" s="1271"/>
      <c r="W18" s="629" t="s">
        <v>657</v>
      </c>
    </row>
    <row r="19" spans="1:35" ht="22.5">
      <c r="A19" s="1228"/>
      <c r="B19" s="1228">
        <v>1</v>
      </c>
      <c r="C19" s="957"/>
      <c r="D19" s="957"/>
      <c r="E19" s="959"/>
      <c r="F19" s="959"/>
      <c r="G19" s="959"/>
      <c r="H19" s="959"/>
      <c r="I19" s="954"/>
      <c r="J19" s="953"/>
      <c r="K19" s="956"/>
      <c r="L19" s="592" t="str">
        <f>mergeValue(A19) &amp;"."&amp; mergeValue(B19)</f>
        <v>1.1</v>
      </c>
      <c r="M19" s="545" t="s">
        <v>16</v>
      </c>
      <c r="N19" s="579"/>
      <c r="O19" s="1271"/>
      <c r="P19" s="1271"/>
      <c r="Q19" s="1271"/>
      <c r="R19" s="1271"/>
      <c r="S19" s="1271"/>
      <c r="T19" s="1271"/>
      <c r="U19" s="1271"/>
      <c r="V19" s="1271"/>
      <c r="W19" s="629" t="s">
        <v>476</v>
      </c>
    </row>
    <row r="20" spans="1:35" ht="22.5">
      <c r="A20" s="1228"/>
      <c r="B20" s="1228"/>
      <c r="C20" s="1228">
        <v>1</v>
      </c>
      <c r="D20" s="957"/>
      <c r="E20" s="959"/>
      <c r="F20" s="959"/>
      <c r="G20" s="959"/>
      <c r="H20" s="959"/>
      <c r="I20" s="961"/>
      <c r="J20" s="953"/>
      <c r="K20" s="956"/>
      <c r="L20" s="592" t="str">
        <f>mergeValue(A20) &amp;"."&amp; mergeValue(B20)&amp;"."&amp; mergeValue(C20)</f>
        <v>1.1.1</v>
      </c>
      <c r="M20" s="546" t="s">
        <v>7</v>
      </c>
      <c r="N20" s="579"/>
      <c r="O20" s="1271"/>
      <c r="P20" s="1271"/>
      <c r="Q20" s="1271"/>
      <c r="R20" s="1271"/>
      <c r="S20" s="1271"/>
      <c r="T20" s="1271"/>
      <c r="U20" s="1271"/>
      <c r="V20" s="1271"/>
      <c r="W20" s="629" t="s">
        <v>632</v>
      </c>
    </row>
    <row r="21" spans="1:35" ht="22.5">
      <c r="A21" s="1228"/>
      <c r="B21" s="1228"/>
      <c r="C21" s="1228"/>
      <c r="D21" s="1228">
        <v>1</v>
      </c>
      <c r="E21" s="959"/>
      <c r="F21" s="959"/>
      <c r="G21" s="959"/>
      <c r="H21" s="959"/>
      <c r="I21" s="961"/>
      <c r="J21" s="953"/>
      <c r="K21" s="956"/>
      <c r="L21" s="592" t="str">
        <f>mergeValue(A21) &amp;"."&amp; mergeValue(B21)&amp;"."&amp; mergeValue(C21)&amp;"."&amp; mergeValue(D21)</f>
        <v>1.1.1.1</v>
      </c>
      <c r="M21" s="547" t="s">
        <v>22</v>
      </c>
      <c r="N21" s="579"/>
      <c r="O21" s="1271"/>
      <c r="P21" s="1271"/>
      <c r="Q21" s="1271"/>
      <c r="R21" s="1271"/>
      <c r="S21" s="1271"/>
      <c r="T21" s="1271"/>
      <c r="U21" s="1271"/>
      <c r="V21" s="1271"/>
      <c r="W21" s="629" t="s">
        <v>633</v>
      </c>
    </row>
    <row r="22" spans="1:35" ht="11.25" hidden="1" customHeight="1">
      <c r="A22" s="1228"/>
      <c r="B22" s="1228"/>
      <c r="C22" s="1228"/>
      <c r="D22" s="1228"/>
      <c r="E22" s="1228">
        <v>1</v>
      </c>
      <c r="F22" s="959"/>
      <c r="G22" s="959"/>
      <c r="H22" s="957">
        <v>1</v>
      </c>
      <c r="I22" s="1228">
        <v>1</v>
      </c>
      <c r="J22" s="959"/>
      <c r="K22" s="964"/>
      <c r="L22" s="592"/>
      <c r="M22" s="553"/>
      <c r="N22" s="580"/>
      <c r="O22" s="630"/>
      <c r="P22" s="630"/>
      <c r="Q22" s="630"/>
      <c r="R22" s="630"/>
      <c r="S22" s="630"/>
      <c r="T22" s="630"/>
      <c r="U22" s="630"/>
      <c r="V22" s="507"/>
      <c r="W22" s="558"/>
    </row>
    <row r="23" spans="1:35" ht="90">
      <c r="A23" s="1228"/>
      <c r="B23" s="1228"/>
      <c r="C23" s="1228"/>
      <c r="D23" s="1228"/>
      <c r="E23" s="1228"/>
      <c r="F23" s="1228">
        <v>1</v>
      </c>
      <c r="G23" s="957"/>
      <c r="H23" s="957"/>
      <c r="I23" s="1228"/>
      <c r="J23" s="1228">
        <v>1</v>
      </c>
      <c r="K23" s="965"/>
      <c r="L23" s="592" t="str">
        <f>mergeValue(A23) &amp;"."&amp; mergeValue(B23)&amp;"."&amp; mergeValue(C23)&amp;"."&amp; mergeValue(D23)&amp;"."&amp;  mergeValue(F23)</f>
        <v>1.1.1.1.1</v>
      </c>
      <c r="M23" s="554" t="s">
        <v>10</v>
      </c>
      <c r="N23" s="580"/>
      <c r="O23" s="1230"/>
      <c r="P23" s="1230"/>
      <c r="Q23" s="1230"/>
      <c r="R23" s="1230"/>
      <c r="S23" s="1230"/>
      <c r="T23" s="1230"/>
      <c r="U23" s="1230"/>
      <c r="V23" s="1230"/>
      <c r="W23" s="629" t="s">
        <v>634</v>
      </c>
      <c r="Y23" s="503" t="str">
        <f>strCheckUnique(Z23:Z26)</f>
        <v/>
      </c>
      <c r="AA23" s="503"/>
    </row>
    <row r="24" spans="1:35" ht="189" customHeight="1">
      <c r="A24" s="1228"/>
      <c r="B24" s="1228"/>
      <c r="C24" s="1228"/>
      <c r="D24" s="1228"/>
      <c r="E24" s="1228"/>
      <c r="F24" s="1228"/>
      <c r="G24" s="957">
        <v>1</v>
      </c>
      <c r="H24" s="957"/>
      <c r="I24" s="1228"/>
      <c r="J24" s="1228"/>
      <c r="K24" s="965">
        <v>1</v>
      </c>
      <c r="L24" s="592" t="str">
        <f>mergeValue(A24) &amp;"."&amp; mergeValue(B24)&amp;"."&amp; mergeValue(C24)&amp;"."&amp; mergeValue(D24)&amp;"."&amp; mergeValue(F24)&amp;"."&amp; mergeValue(G24)</f>
        <v>1.1.1.1.1.1</v>
      </c>
      <c r="M24" s="1064"/>
      <c r="N24" s="585"/>
      <c r="O24" s="561"/>
      <c r="P24" s="561"/>
      <c r="Q24" s="1089"/>
      <c r="R24" s="1263"/>
      <c r="S24" s="1235" t="s">
        <v>83</v>
      </c>
      <c r="T24" s="1263"/>
      <c r="U24" s="1235" t="s">
        <v>84</v>
      </c>
      <c r="V24" s="577"/>
      <c r="W24" s="1245" t="s">
        <v>658</v>
      </c>
      <c r="X24" s="499" t="str">
        <f>strCheckDate(O25:V25)</f>
        <v/>
      </c>
      <c r="Y24" s="503"/>
      <c r="Z24" s="503" t="str">
        <f>IF(M24="","",M24 )</f>
        <v/>
      </c>
      <c r="AA24" s="503"/>
      <c r="AB24" s="503"/>
      <c r="AC24" s="503"/>
    </row>
    <row r="25" spans="1:35" ht="11.25" hidden="1">
      <c r="A25" s="1228"/>
      <c r="B25" s="1228"/>
      <c r="C25" s="1228"/>
      <c r="D25" s="1228"/>
      <c r="E25" s="1228"/>
      <c r="F25" s="1228"/>
      <c r="G25" s="957"/>
      <c r="H25" s="957"/>
      <c r="I25" s="1228"/>
      <c r="J25" s="1228"/>
      <c r="K25" s="965"/>
      <c r="L25" s="599"/>
      <c r="M25" s="645"/>
      <c r="N25" s="585"/>
      <c r="O25" s="561"/>
      <c r="P25" s="561"/>
      <c r="Q25" s="583" t="str">
        <f>R24 &amp; "-" &amp; T24</f>
        <v>-</v>
      </c>
      <c r="R25" s="1234"/>
      <c r="S25" s="1235"/>
      <c r="T25" s="1234"/>
      <c r="U25" s="1235"/>
      <c r="V25" s="577"/>
      <c r="W25" s="1246"/>
    </row>
    <row r="26" spans="1:35" s="475" customFormat="1" ht="15" customHeight="1">
      <c r="A26" s="1228"/>
      <c r="B26" s="1228"/>
      <c r="C26" s="1228"/>
      <c r="D26" s="1228"/>
      <c r="E26" s="1228"/>
      <c r="F26" s="1228"/>
      <c r="G26" s="959"/>
      <c r="H26" s="957"/>
      <c r="I26" s="1228"/>
      <c r="J26" s="1228"/>
      <c r="K26" s="964"/>
      <c r="L26" s="537"/>
      <c r="M26" s="555" t="s">
        <v>25</v>
      </c>
      <c r="N26" s="550"/>
      <c r="O26" s="544"/>
      <c r="P26" s="544"/>
      <c r="Q26" s="544"/>
      <c r="R26" s="572"/>
      <c r="S26" s="563"/>
      <c r="T26" s="562"/>
      <c r="U26" s="550"/>
      <c r="V26" s="559"/>
      <c r="W26" s="1247"/>
      <c r="X26" s="500"/>
      <c r="Y26" s="500"/>
      <c r="Z26" s="500"/>
      <c r="AA26" s="500"/>
      <c r="AB26" s="500"/>
      <c r="AC26" s="500"/>
      <c r="AD26" s="500"/>
      <c r="AE26" s="500"/>
      <c r="AF26" s="500"/>
      <c r="AG26" s="500"/>
      <c r="AH26" s="500"/>
    </row>
    <row r="27" spans="1:35" s="475" customFormat="1" ht="15" customHeight="1">
      <c r="A27" s="1228"/>
      <c r="B27" s="1228"/>
      <c r="C27" s="1228"/>
      <c r="D27" s="1228"/>
      <c r="E27" s="1228"/>
      <c r="F27" s="959"/>
      <c r="G27" s="959"/>
      <c r="H27" s="957"/>
      <c r="I27" s="1228"/>
      <c r="J27" s="959"/>
      <c r="K27" s="964"/>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5" s="475" customFormat="1" ht="15" hidden="1" customHeight="1">
      <c r="A28" s="1228"/>
      <c r="B28" s="1228"/>
      <c r="C28" s="1228"/>
      <c r="D28" s="1228"/>
      <c r="E28" s="963"/>
      <c r="F28" s="959"/>
      <c r="G28" s="959"/>
      <c r="H28" s="959"/>
      <c r="I28" s="955"/>
      <c r="J28" s="952"/>
      <c r="K28" s="962"/>
      <c r="L28" s="537"/>
      <c r="M28" s="550"/>
      <c r="N28" s="550"/>
      <c r="O28" s="550"/>
      <c r="P28" s="550"/>
      <c r="Q28" s="550"/>
      <c r="R28" s="550"/>
      <c r="S28" s="550"/>
      <c r="T28" s="550"/>
      <c r="U28" s="550"/>
      <c r="V28" s="563"/>
      <c r="W28" s="559"/>
      <c r="X28" s="500"/>
      <c r="Y28" s="500"/>
      <c r="Z28" s="500"/>
      <c r="AA28" s="500"/>
      <c r="AB28" s="500"/>
      <c r="AC28" s="500"/>
      <c r="AD28" s="500"/>
      <c r="AE28" s="500"/>
      <c r="AF28" s="500"/>
      <c r="AG28" s="500"/>
      <c r="AH28" s="500"/>
      <c r="AI28" s="500"/>
    </row>
    <row r="29" spans="1:35" s="475" customFormat="1" ht="15" customHeight="1">
      <c r="A29" s="1228"/>
      <c r="B29" s="1228"/>
      <c r="C29" s="1228"/>
      <c r="D29" s="963"/>
      <c r="E29" s="963"/>
      <c r="F29" s="959"/>
      <c r="G29" s="959"/>
      <c r="H29" s="959"/>
      <c r="I29" s="955"/>
      <c r="J29" s="952"/>
      <c r="K29" s="962"/>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5" s="475" customFormat="1" ht="15" customHeight="1">
      <c r="A30" s="1228"/>
      <c r="B30" s="1228"/>
      <c r="C30" s="963"/>
      <c r="D30" s="963"/>
      <c r="E30" s="963"/>
      <c r="F30" s="963"/>
      <c r="G30" s="968"/>
      <c r="H30" s="955"/>
      <c r="I30" s="966"/>
      <c r="J30" s="952"/>
      <c r="K30" s="967"/>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5" s="475" customFormat="1" ht="15" customHeight="1">
      <c r="A31" s="1228"/>
      <c r="B31" s="963"/>
      <c r="C31" s="963"/>
      <c r="D31" s="963"/>
      <c r="E31" s="963"/>
      <c r="F31" s="963"/>
      <c r="G31" s="968"/>
      <c r="H31" s="955"/>
      <c r="I31" s="955"/>
      <c r="J31" s="952"/>
      <c r="K31" s="962"/>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5" s="475" customFormat="1" ht="15" customHeight="1">
      <c r="A32" s="951"/>
      <c r="B32" s="951"/>
      <c r="C32" s="951"/>
      <c r="D32" s="951"/>
      <c r="E32" s="951"/>
      <c r="F32" s="951"/>
      <c r="G32" s="951"/>
      <c r="H32" s="951"/>
      <c r="I32" s="951"/>
      <c r="J32" s="951"/>
      <c r="K32" s="951"/>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41.75" customHeight="1">
      <c r="L34" s="1">
        <v>1</v>
      </c>
      <c r="M34" s="1221" t="s">
        <v>659</v>
      </c>
      <c r="N34" s="1221"/>
      <c r="O34" s="1221"/>
      <c r="P34" s="1221"/>
      <c r="Q34" s="1221"/>
      <c r="R34" s="1221"/>
      <c r="S34" s="1221"/>
      <c r="T34" s="1221"/>
      <c r="U34" s="1221"/>
      <c r="V34" s="1221"/>
      <c r="W34" s="1221"/>
    </row>
  </sheetData>
  <sheetProtection algorithmName="SHA-512" hashValue="D4NSIiDCGwCsMCGpfuB/5BvuB4gq1AVF3NpIcQ9tk02vvp/frRpCeQaxSoNWD7tSwKfuug/1Hi6Gj87kHkTfzw==" saltValue="QY4jXFYr1vvokze2T7sTQg==" spinCount="100000"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22" t="s">
        <v>490</v>
      </c>
      <c r="G2" s="1223"/>
      <c r="H2" s="1224"/>
      <c r="I2" s="434"/>
    </row>
    <row r="3" spans="1:20" ht="3" customHeight="1"/>
    <row r="4" spans="1:20" s="190" customFormat="1" ht="11.25">
      <c r="A4" s="214"/>
      <c r="B4" s="214"/>
      <c r="C4" s="214"/>
      <c r="D4" s="214"/>
      <c r="F4" s="1183" t="s">
        <v>453</v>
      </c>
      <c r="G4" s="1183"/>
      <c r="H4" s="1183"/>
      <c r="I4" s="1225"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5"/>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19.12.2019</v>
      </c>
      <c r="I7" s="196" t="s">
        <v>492</v>
      </c>
      <c r="J7" s="332"/>
      <c r="K7" s="214"/>
      <c r="L7" s="214"/>
      <c r="M7" s="214"/>
      <c r="N7" s="214"/>
      <c r="O7" s="214"/>
      <c r="P7" s="214"/>
      <c r="Q7" s="214"/>
      <c r="R7" s="214"/>
      <c r="S7" s="214"/>
      <c r="T7" s="214"/>
    </row>
    <row r="8" spans="1:20" s="190" customFormat="1" ht="45">
      <c r="A8" s="1226">
        <v>1</v>
      </c>
      <c r="B8" s="214"/>
      <c r="C8" s="214"/>
      <c r="D8" s="214"/>
      <c r="F8" s="333" t="str">
        <f>"2." &amp;mergeValue(A8)</f>
        <v>2.1</v>
      </c>
      <c r="G8" s="415" t="s">
        <v>493</v>
      </c>
      <c r="H8" s="316" t="str">
        <f>IF('Перечень тарифов'!R26="","наименование отсутствует","" &amp; 'Перечень тарифов'!R26 &amp; "")</f>
        <v>наименование отсутствует</v>
      </c>
      <c r="I8" s="196" t="s">
        <v>589</v>
      </c>
      <c r="J8" s="332"/>
      <c r="K8" s="214"/>
      <c r="L8" s="214"/>
      <c r="M8" s="214"/>
      <c r="N8" s="214"/>
      <c r="O8" s="214"/>
      <c r="P8" s="214"/>
      <c r="Q8" s="214"/>
      <c r="R8" s="214"/>
      <c r="S8" s="214"/>
      <c r="T8" s="214"/>
    </row>
    <row r="9" spans="1:20" s="190" customFormat="1" ht="22.5">
      <c r="A9" s="1226"/>
      <c r="B9" s="214"/>
      <c r="C9" s="214"/>
      <c r="D9" s="214"/>
      <c r="F9" s="333" t="str">
        <f>"3." &amp;mergeValue(A9)</f>
        <v>3.1</v>
      </c>
      <c r="G9" s="415" t="s">
        <v>494</v>
      </c>
      <c r="H9" s="316"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9" s="196" t="s">
        <v>587</v>
      </c>
      <c r="J9" s="332"/>
      <c r="K9" s="214"/>
      <c r="L9" s="214"/>
      <c r="M9" s="214"/>
      <c r="N9" s="214"/>
      <c r="O9" s="214"/>
      <c r="P9" s="214"/>
      <c r="Q9" s="214"/>
      <c r="R9" s="214"/>
      <c r="S9" s="214"/>
      <c r="T9" s="214"/>
    </row>
    <row r="10" spans="1:20" s="190" customFormat="1" ht="22.5">
      <c r="A10" s="1226"/>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6"/>
      <c r="B11" s="1226">
        <v>1</v>
      </c>
      <c r="C11" s="342"/>
      <c r="D11" s="342"/>
      <c r="F11" s="333" t="str">
        <f>"4."&amp;mergeValue(A11) &amp;"."&amp;mergeValue(B11)</f>
        <v>4.1.1</v>
      </c>
      <c r="G11" s="323" t="s">
        <v>591</v>
      </c>
      <c r="H11" s="316" t="str">
        <f>IF(region_name="","",region_name)</f>
        <v>Ленинградская область</v>
      </c>
      <c r="I11" s="196" t="s">
        <v>498</v>
      </c>
      <c r="J11" s="332"/>
      <c r="K11" s="214"/>
      <c r="L11" s="214"/>
      <c r="M11" s="214"/>
      <c r="N11" s="214"/>
      <c r="O11" s="214"/>
      <c r="P11" s="214"/>
      <c r="Q11" s="214"/>
      <c r="R11" s="214"/>
      <c r="S11" s="214"/>
      <c r="T11" s="214"/>
    </row>
    <row r="12" spans="1:20" s="190" customFormat="1" ht="22.5">
      <c r="A12" s="1226"/>
      <c r="B12" s="1226"/>
      <c r="C12" s="1226">
        <v>1</v>
      </c>
      <c r="D12" s="342"/>
      <c r="F12" s="333" t="str">
        <f>"4."&amp;mergeValue(A12) &amp;"."&amp;mergeValue(B12)&amp;"."&amp;mergeValue(C12)</f>
        <v>4.1.1.1</v>
      </c>
      <c r="G12" s="339" t="s">
        <v>496</v>
      </c>
      <c r="H12" s="316" t="str">
        <f>IF(Территории!H13="","","" &amp; Территории!H13 &amp; "")</f>
        <v>Тосненский муниципальный район</v>
      </c>
      <c r="I12" s="196" t="s">
        <v>499</v>
      </c>
      <c r="J12" s="332"/>
      <c r="K12" s="214"/>
      <c r="L12" s="214"/>
      <c r="M12" s="214"/>
      <c r="N12" s="214"/>
      <c r="O12" s="214"/>
      <c r="P12" s="214"/>
      <c r="Q12" s="214"/>
      <c r="R12" s="214"/>
      <c r="S12" s="214"/>
      <c r="T12" s="214"/>
    </row>
    <row r="13" spans="1:20" s="190" customFormat="1" ht="56.25">
      <c r="A13" s="1226"/>
      <c r="B13" s="1226"/>
      <c r="C13" s="1226"/>
      <c r="D13" s="342">
        <v>1</v>
      </c>
      <c r="F13" s="333" t="str">
        <f>"4."&amp;mergeValue(A13) &amp;"."&amp;mergeValue(B13)&amp;"."&amp;mergeValue(C13)&amp;"."&amp;mergeValue(D13)</f>
        <v>4.1.1.1.1</v>
      </c>
      <c r="G13" s="418" t="s">
        <v>497</v>
      </c>
      <c r="H13" s="316" t="str">
        <f>IF(Территории!R14="","","" &amp; Территории!R14 &amp; "")</f>
        <v>Тельмановское (41648443)</v>
      </c>
      <c r="I13" s="1100" t="s">
        <v>590</v>
      </c>
      <c r="J13" s="332"/>
      <c r="K13" s="214"/>
      <c r="L13" s="214"/>
      <c r="M13" s="214"/>
      <c r="N13" s="214"/>
      <c r="O13" s="214"/>
      <c r="P13" s="214"/>
      <c r="Q13" s="214"/>
      <c r="R13" s="214"/>
      <c r="S13" s="214"/>
      <c r="T13" s="214"/>
    </row>
    <row r="14" spans="1:20" s="325" customFormat="1" ht="3" customHeight="1">
      <c r="A14" s="326"/>
      <c r="B14" s="326"/>
      <c r="C14" s="326"/>
      <c r="D14" s="326"/>
      <c r="F14" s="343"/>
      <c r="G14" s="344"/>
      <c r="H14" s="345"/>
      <c r="I14" s="346"/>
      <c r="J14" s="326"/>
      <c r="K14" s="326"/>
      <c r="L14" s="326"/>
      <c r="M14" s="326"/>
      <c r="N14" s="326"/>
      <c r="O14" s="326"/>
      <c r="P14" s="326"/>
      <c r="Q14" s="326"/>
      <c r="R14" s="326"/>
      <c r="S14" s="326"/>
      <c r="T14" s="326"/>
    </row>
    <row r="15" spans="1:20" s="325" customFormat="1" ht="15" customHeight="1">
      <c r="A15" s="326"/>
      <c r="B15" s="326"/>
      <c r="C15" s="326"/>
      <c r="D15" s="326"/>
      <c r="F15" s="324"/>
      <c r="G15" s="1221" t="s">
        <v>592</v>
      </c>
      <c r="H15" s="1221"/>
      <c r="I15" s="226"/>
      <c r="J15" s="326"/>
      <c r="K15" s="326"/>
      <c r="L15" s="326"/>
      <c r="M15" s="326"/>
      <c r="N15" s="326"/>
      <c r="O15" s="326"/>
      <c r="P15" s="326"/>
      <c r="Q15" s="326"/>
      <c r="R15" s="326"/>
      <c r="S15" s="326"/>
      <c r="T15" s="326"/>
    </row>
  </sheetData>
  <sheetProtection algorithmName="SHA-512" hashValue="MVEzWDFcqQquhckPu9TiS8pkXX3Gih2fBkYSKCN7douON6Wf9YmOFIWPdYTbIXzJBGf0wXaRY/ABIC0GtMOmxw==" saltValue="/jvRzliMBkjIJXuLxpiA8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S31"/>
  <sheetViews>
    <sheetView showGridLines="0" topLeftCell="J8" zoomScaleNormal="100" workbookViewId="0">
      <selection activeCell="AK27" sqref="AK27"/>
    </sheetView>
  </sheetViews>
  <sheetFormatPr defaultColWidth="10.5703125" defaultRowHeight="14.25"/>
  <cols>
    <col min="1" max="6" width="10.5703125" style="499" hidden="1" customWidth="1"/>
    <col min="7" max="8" width="11.140625" style="505"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6" width="23.7109375" style="476" customWidth="1"/>
    <col min="17"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customWidth="1"/>
    <col min="27" max="28" width="23.7109375" style="1056" customWidth="1"/>
    <col min="29" max="33" width="23.7109375" style="1056" hidden="1" customWidth="1"/>
    <col min="34" max="34" width="1.7109375" style="1056" hidden="1" customWidth="1"/>
    <col min="35" max="35" width="11.7109375" style="1056" customWidth="1"/>
    <col min="36" max="36" width="3.7109375" style="1056" customWidth="1"/>
    <col min="37" max="37" width="11.7109375" style="1056" customWidth="1"/>
    <col min="38" max="38" width="8.5703125" style="1056" hidden="1" customWidth="1"/>
    <col min="39" max="39" width="4.7109375" style="476" customWidth="1"/>
    <col min="40" max="40" width="115.7109375" style="476" customWidth="1"/>
    <col min="41" max="45" width="10.5703125" style="499"/>
    <col min="46" max="261" width="10.5703125" style="476"/>
    <col min="262" max="269" width="0" style="476" hidden="1" customWidth="1"/>
    <col min="270" max="272" width="3.7109375" style="476" customWidth="1"/>
    <col min="273" max="273" width="12.7109375" style="476" customWidth="1"/>
    <col min="274" max="274" width="47.42578125" style="476" customWidth="1"/>
    <col min="275" max="283" width="0" style="476" hidden="1" customWidth="1"/>
    <col min="284" max="284" width="11.7109375" style="476" customWidth="1"/>
    <col min="285" max="285" width="6.42578125" style="476" bestFit="1" customWidth="1"/>
    <col min="286" max="286" width="11.7109375" style="476" customWidth="1"/>
    <col min="287" max="287" width="0" style="476" hidden="1" customWidth="1"/>
    <col min="288" max="288" width="3.7109375" style="476" customWidth="1"/>
    <col min="289" max="289" width="11.140625" style="476" bestFit="1" customWidth="1"/>
    <col min="290" max="517" width="10.5703125" style="476"/>
    <col min="518" max="525" width="0" style="476" hidden="1" customWidth="1"/>
    <col min="526" max="528" width="3.7109375" style="476" customWidth="1"/>
    <col min="529" max="529" width="12.7109375" style="476" customWidth="1"/>
    <col min="530" max="530" width="47.42578125" style="476" customWidth="1"/>
    <col min="531" max="539" width="0" style="476" hidden="1" customWidth="1"/>
    <col min="540" max="540" width="11.7109375" style="476" customWidth="1"/>
    <col min="541" max="541" width="6.42578125" style="476" bestFit="1" customWidth="1"/>
    <col min="542" max="542" width="11.7109375" style="476" customWidth="1"/>
    <col min="543" max="543" width="0" style="476" hidden="1" customWidth="1"/>
    <col min="544" max="544" width="3.7109375" style="476" customWidth="1"/>
    <col min="545" max="545" width="11.140625" style="476" bestFit="1" customWidth="1"/>
    <col min="546" max="773" width="10.5703125" style="476"/>
    <col min="774" max="781" width="0" style="476" hidden="1" customWidth="1"/>
    <col min="782" max="784" width="3.7109375" style="476" customWidth="1"/>
    <col min="785" max="785" width="12.7109375" style="476" customWidth="1"/>
    <col min="786" max="786" width="47.42578125" style="476" customWidth="1"/>
    <col min="787" max="795" width="0" style="476" hidden="1" customWidth="1"/>
    <col min="796" max="796" width="11.7109375" style="476" customWidth="1"/>
    <col min="797" max="797" width="6.42578125" style="476" bestFit="1" customWidth="1"/>
    <col min="798" max="798" width="11.7109375" style="476" customWidth="1"/>
    <col min="799" max="799" width="0" style="476" hidden="1" customWidth="1"/>
    <col min="800" max="800" width="3.7109375" style="476" customWidth="1"/>
    <col min="801" max="801" width="11.140625" style="476" bestFit="1" customWidth="1"/>
    <col min="802" max="1029" width="10.5703125" style="476"/>
    <col min="1030" max="1037" width="0" style="476" hidden="1" customWidth="1"/>
    <col min="1038" max="1040" width="3.7109375" style="476" customWidth="1"/>
    <col min="1041" max="1041" width="12.7109375" style="476" customWidth="1"/>
    <col min="1042" max="1042" width="47.42578125" style="476" customWidth="1"/>
    <col min="1043" max="1051" width="0" style="476" hidden="1" customWidth="1"/>
    <col min="1052" max="1052" width="11.7109375" style="476" customWidth="1"/>
    <col min="1053" max="1053" width="6.42578125" style="476" bestFit="1" customWidth="1"/>
    <col min="1054" max="1054" width="11.7109375" style="476" customWidth="1"/>
    <col min="1055" max="1055" width="0" style="476" hidden="1" customWidth="1"/>
    <col min="1056" max="1056" width="3.7109375" style="476" customWidth="1"/>
    <col min="1057" max="1057" width="11.140625" style="476" bestFit="1" customWidth="1"/>
    <col min="1058" max="1285" width="10.5703125" style="476"/>
    <col min="1286" max="1293" width="0" style="476" hidden="1" customWidth="1"/>
    <col min="1294" max="1296" width="3.7109375" style="476" customWidth="1"/>
    <col min="1297" max="1297" width="12.7109375" style="476" customWidth="1"/>
    <col min="1298" max="1298" width="47.42578125" style="476" customWidth="1"/>
    <col min="1299" max="1307" width="0" style="476" hidden="1" customWidth="1"/>
    <col min="1308" max="1308" width="11.7109375" style="476" customWidth="1"/>
    <col min="1309" max="1309" width="6.42578125" style="476" bestFit="1" customWidth="1"/>
    <col min="1310" max="1310" width="11.7109375" style="476" customWidth="1"/>
    <col min="1311" max="1311" width="0" style="476" hidden="1" customWidth="1"/>
    <col min="1312" max="1312" width="3.7109375" style="476" customWidth="1"/>
    <col min="1313" max="1313" width="11.140625" style="476" bestFit="1" customWidth="1"/>
    <col min="1314" max="1541" width="10.5703125" style="476"/>
    <col min="1542" max="1549" width="0" style="476" hidden="1" customWidth="1"/>
    <col min="1550" max="1552" width="3.7109375" style="476" customWidth="1"/>
    <col min="1553" max="1553" width="12.7109375" style="476" customWidth="1"/>
    <col min="1554" max="1554" width="47.42578125" style="476" customWidth="1"/>
    <col min="1555" max="1563" width="0" style="476" hidden="1" customWidth="1"/>
    <col min="1564" max="1564" width="11.7109375" style="476" customWidth="1"/>
    <col min="1565" max="1565" width="6.42578125" style="476" bestFit="1" customWidth="1"/>
    <col min="1566" max="1566" width="11.7109375" style="476" customWidth="1"/>
    <col min="1567" max="1567" width="0" style="476" hidden="1" customWidth="1"/>
    <col min="1568" max="1568" width="3.7109375" style="476" customWidth="1"/>
    <col min="1569" max="1569" width="11.140625" style="476" bestFit="1" customWidth="1"/>
    <col min="1570" max="1797" width="10.5703125" style="476"/>
    <col min="1798" max="1805" width="0" style="476" hidden="1" customWidth="1"/>
    <col min="1806" max="1808" width="3.7109375" style="476" customWidth="1"/>
    <col min="1809" max="1809" width="12.7109375" style="476" customWidth="1"/>
    <col min="1810" max="1810" width="47.42578125" style="476" customWidth="1"/>
    <col min="1811" max="1819" width="0" style="476" hidden="1" customWidth="1"/>
    <col min="1820" max="1820" width="11.7109375" style="476" customWidth="1"/>
    <col min="1821" max="1821" width="6.42578125" style="476" bestFit="1" customWidth="1"/>
    <col min="1822" max="1822" width="11.7109375" style="476" customWidth="1"/>
    <col min="1823" max="1823" width="0" style="476" hidden="1" customWidth="1"/>
    <col min="1824" max="1824" width="3.7109375" style="476" customWidth="1"/>
    <col min="1825" max="1825" width="11.140625" style="476" bestFit="1" customWidth="1"/>
    <col min="1826" max="2053" width="10.5703125" style="476"/>
    <col min="2054" max="2061" width="0" style="476" hidden="1" customWidth="1"/>
    <col min="2062" max="2064" width="3.7109375" style="476" customWidth="1"/>
    <col min="2065" max="2065" width="12.7109375" style="476" customWidth="1"/>
    <col min="2066" max="2066" width="47.42578125" style="476" customWidth="1"/>
    <col min="2067" max="2075" width="0" style="476" hidden="1" customWidth="1"/>
    <col min="2076" max="2076" width="11.7109375" style="476" customWidth="1"/>
    <col min="2077" max="2077" width="6.42578125" style="476" bestFit="1" customWidth="1"/>
    <col min="2078" max="2078" width="11.7109375" style="476" customWidth="1"/>
    <col min="2079" max="2079" width="0" style="476" hidden="1" customWidth="1"/>
    <col min="2080" max="2080" width="3.7109375" style="476" customWidth="1"/>
    <col min="2081" max="2081" width="11.140625" style="476" bestFit="1" customWidth="1"/>
    <col min="2082" max="2309" width="10.5703125" style="476"/>
    <col min="2310" max="2317" width="0" style="476" hidden="1" customWidth="1"/>
    <col min="2318" max="2320" width="3.7109375" style="476" customWidth="1"/>
    <col min="2321" max="2321" width="12.7109375" style="476" customWidth="1"/>
    <col min="2322" max="2322" width="47.42578125" style="476" customWidth="1"/>
    <col min="2323" max="2331" width="0" style="476" hidden="1" customWidth="1"/>
    <col min="2332" max="2332" width="11.7109375" style="476" customWidth="1"/>
    <col min="2333" max="2333" width="6.42578125" style="476" bestFit="1" customWidth="1"/>
    <col min="2334" max="2334" width="11.7109375" style="476" customWidth="1"/>
    <col min="2335" max="2335" width="0" style="476" hidden="1" customWidth="1"/>
    <col min="2336" max="2336" width="3.7109375" style="476" customWidth="1"/>
    <col min="2337" max="2337" width="11.140625" style="476" bestFit="1" customWidth="1"/>
    <col min="2338" max="2565" width="10.5703125" style="476"/>
    <col min="2566" max="2573" width="0" style="476" hidden="1" customWidth="1"/>
    <col min="2574" max="2576" width="3.7109375" style="476" customWidth="1"/>
    <col min="2577" max="2577" width="12.7109375" style="476" customWidth="1"/>
    <col min="2578" max="2578" width="47.42578125" style="476" customWidth="1"/>
    <col min="2579" max="2587" width="0" style="476" hidden="1" customWidth="1"/>
    <col min="2588" max="2588" width="11.7109375" style="476" customWidth="1"/>
    <col min="2589" max="2589" width="6.42578125" style="476" bestFit="1" customWidth="1"/>
    <col min="2590" max="2590" width="11.7109375" style="476" customWidth="1"/>
    <col min="2591" max="2591" width="0" style="476" hidden="1" customWidth="1"/>
    <col min="2592" max="2592" width="3.7109375" style="476" customWidth="1"/>
    <col min="2593" max="2593" width="11.140625" style="476" bestFit="1" customWidth="1"/>
    <col min="2594" max="2821" width="10.5703125" style="476"/>
    <col min="2822" max="2829" width="0" style="476" hidden="1" customWidth="1"/>
    <col min="2830" max="2832" width="3.7109375" style="476" customWidth="1"/>
    <col min="2833" max="2833" width="12.7109375" style="476" customWidth="1"/>
    <col min="2834" max="2834" width="47.42578125" style="476" customWidth="1"/>
    <col min="2835" max="2843" width="0" style="476" hidden="1" customWidth="1"/>
    <col min="2844" max="2844" width="11.7109375" style="476" customWidth="1"/>
    <col min="2845" max="2845" width="6.42578125" style="476" bestFit="1" customWidth="1"/>
    <col min="2846" max="2846" width="11.7109375" style="476" customWidth="1"/>
    <col min="2847" max="2847" width="0" style="476" hidden="1" customWidth="1"/>
    <col min="2848" max="2848" width="3.7109375" style="476" customWidth="1"/>
    <col min="2849" max="2849" width="11.140625" style="476" bestFit="1" customWidth="1"/>
    <col min="2850" max="3077" width="10.5703125" style="476"/>
    <col min="3078" max="3085" width="0" style="476" hidden="1" customWidth="1"/>
    <col min="3086" max="3088" width="3.7109375" style="476" customWidth="1"/>
    <col min="3089" max="3089" width="12.7109375" style="476" customWidth="1"/>
    <col min="3090" max="3090" width="47.42578125" style="476" customWidth="1"/>
    <col min="3091" max="3099" width="0" style="476" hidden="1" customWidth="1"/>
    <col min="3100" max="3100" width="11.7109375" style="476" customWidth="1"/>
    <col min="3101" max="3101" width="6.42578125" style="476" bestFit="1" customWidth="1"/>
    <col min="3102" max="3102" width="11.7109375" style="476" customWidth="1"/>
    <col min="3103" max="3103" width="0" style="476" hidden="1" customWidth="1"/>
    <col min="3104" max="3104" width="3.7109375" style="476" customWidth="1"/>
    <col min="3105" max="3105" width="11.140625" style="476" bestFit="1" customWidth="1"/>
    <col min="3106" max="3333" width="10.5703125" style="476"/>
    <col min="3334" max="3341" width="0" style="476" hidden="1" customWidth="1"/>
    <col min="3342" max="3344" width="3.7109375" style="476" customWidth="1"/>
    <col min="3345" max="3345" width="12.7109375" style="476" customWidth="1"/>
    <col min="3346" max="3346" width="47.42578125" style="476" customWidth="1"/>
    <col min="3347" max="3355" width="0" style="476" hidden="1" customWidth="1"/>
    <col min="3356" max="3356" width="11.7109375" style="476" customWidth="1"/>
    <col min="3357" max="3357" width="6.42578125" style="476" bestFit="1" customWidth="1"/>
    <col min="3358" max="3358" width="11.7109375" style="476" customWidth="1"/>
    <col min="3359" max="3359" width="0" style="476" hidden="1" customWidth="1"/>
    <col min="3360" max="3360" width="3.7109375" style="476" customWidth="1"/>
    <col min="3361" max="3361" width="11.140625" style="476" bestFit="1" customWidth="1"/>
    <col min="3362" max="3589" width="10.5703125" style="476"/>
    <col min="3590" max="3597" width="0" style="476" hidden="1" customWidth="1"/>
    <col min="3598" max="3600" width="3.7109375" style="476" customWidth="1"/>
    <col min="3601" max="3601" width="12.7109375" style="476" customWidth="1"/>
    <col min="3602" max="3602" width="47.42578125" style="476" customWidth="1"/>
    <col min="3603" max="3611" width="0" style="476" hidden="1" customWidth="1"/>
    <col min="3612" max="3612" width="11.7109375" style="476" customWidth="1"/>
    <col min="3613" max="3613" width="6.42578125" style="476" bestFit="1" customWidth="1"/>
    <col min="3614" max="3614" width="11.7109375" style="476" customWidth="1"/>
    <col min="3615" max="3615" width="0" style="476" hidden="1" customWidth="1"/>
    <col min="3616" max="3616" width="3.7109375" style="476" customWidth="1"/>
    <col min="3617" max="3617" width="11.140625" style="476" bestFit="1" customWidth="1"/>
    <col min="3618" max="3845" width="10.5703125" style="476"/>
    <col min="3846" max="3853" width="0" style="476" hidden="1" customWidth="1"/>
    <col min="3854" max="3856" width="3.7109375" style="476" customWidth="1"/>
    <col min="3857" max="3857" width="12.7109375" style="476" customWidth="1"/>
    <col min="3858" max="3858" width="47.42578125" style="476" customWidth="1"/>
    <col min="3859" max="3867" width="0" style="476" hidden="1" customWidth="1"/>
    <col min="3868" max="3868" width="11.7109375" style="476" customWidth="1"/>
    <col min="3869" max="3869" width="6.42578125" style="476" bestFit="1" customWidth="1"/>
    <col min="3870" max="3870" width="11.7109375" style="476" customWidth="1"/>
    <col min="3871" max="3871" width="0" style="476" hidden="1" customWidth="1"/>
    <col min="3872" max="3872" width="3.7109375" style="476" customWidth="1"/>
    <col min="3873" max="3873" width="11.140625" style="476" bestFit="1" customWidth="1"/>
    <col min="3874" max="4101" width="10.5703125" style="476"/>
    <col min="4102" max="4109" width="0" style="476" hidden="1" customWidth="1"/>
    <col min="4110" max="4112" width="3.7109375" style="476" customWidth="1"/>
    <col min="4113" max="4113" width="12.7109375" style="476" customWidth="1"/>
    <col min="4114" max="4114" width="47.42578125" style="476" customWidth="1"/>
    <col min="4115" max="4123" width="0" style="476" hidden="1" customWidth="1"/>
    <col min="4124" max="4124" width="11.7109375" style="476" customWidth="1"/>
    <col min="4125" max="4125" width="6.42578125" style="476" bestFit="1" customWidth="1"/>
    <col min="4126" max="4126" width="11.7109375" style="476" customWidth="1"/>
    <col min="4127" max="4127" width="0" style="476" hidden="1" customWidth="1"/>
    <col min="4128" max="4128" width="3.7109375" style="476" customWidth="1"/>
    <col min="4129" max="4129" width="11.140625" style="476" bestFit="1" customWidth="1"/>
    <col min="4130" max="4357" width="10.5703125" style="476"/>
    <col min="4358" max="4365" width="0" style="476" hidden="1" customWidth="1"/>
    <col min="4366" max="4368" width="3.7109375" style="476" customWidth="1"/>
    <col min="4369" max="4369" width="12.7109375" style="476" customWidth="1"/>
    <col min="4370" max="4370" width="47.42578125" style="476" customWidth="1"/>
    <col min="4371" max="4379" width="0" style="476" hidden="1" customWidth="1"/>
    <col min="4380" max="4380" width="11.7109375" style="476" customWidth="1"/>
    <col min="4381" max="4381" width="6.42578125" style="476" bestFit="1" customWidth="1"/>
    <col min="4382" max="4382" width="11.7109375" style="476" customWidth="1"/>
    <col min="4383" max="4383" width="0" style="476" hidden="1" customWidth="1"/>
    <col min="4384" max="4384" width="3.7109375" style="476" customWidth="1"/>
    <col min="4385" max="4385" width="11.140625" style="476" bestFit="1" customWidth="1"/>
    <col min="4386" max="4613" width="10.5703125" style="476"/>
    <col min="4614" max="4621" width="0" style="476" hidden="1" customWidth="1"/>
    <col min="4622" max="4624" width="3.7109375" style="476" customWidth="1"/>
    <col min="4625" max="4625" width="12.7109375" style="476" customWidth="1"/>
    <col min="4626" max="4626" width="47.42578125" style="476" customWidth="1"/>
    <col min="4627" max="4635" width="0" style="476" hidden="1" customWidth="1"/>
    <col min="4636" max="4636" width="11.7109375" style="476" customWidth="1"/>
    <col min="4637" max="4637" width="6.42578125" style="476" bestFit="1" customWidth="1"/>
    <col min="4638" max="4638" width="11.7109375" style="476" customWidth="1"/>
    <col min="4639" max="4639" width="0" style="476" hidden="1" customWidth="1"/>
    <col min="4640" max="4640" width="3.7109375" style="476" customWidth="1"/>
    <col min="4641" max="4641" width="11.140625" style="476" bestFit="1" customWidth="1"/>
    <col min="4642" max="4869" width="10.5703125" style="476"/>
    <col min="4870" max="4877" width="0" style="476" hidden="1" customWidth="1"/>
    <col min="4878" max="4880" width="3.7109375" style="476" customWidth="1"/>
    <col min="4881" max="4881" width="12.7109375" style="476" customWidth="1"/>
    <col min="4882" max="4882" width="47.42578125" style="476" customWidth="1"/>
    <col min="4883" max="4891" width="0" style="476" hidden="1" customWidth="1"/>
    <col min="4892" max="4892" width="11.7109375" style="476" customWidth="1"/>
    <col min="4893" max="4893" width="6.42578125" style="476" bestFit="1" customWidth="1"/>
    <col min="4894" max="4894" width="11.7109375" style="476" customWidth="1"/>
    <col min="4895" max="4895" width="0" style="476" hidden="1" customWidth="1"/>
    <col min="4896" max="4896" width="3.7109375" style="476" customWidth="1"/>
    <col min="4897" max="4897" width="11.140625" style="476" bestFit="1" customWidth="1"/>
    <col min="4898" max="5125" width="10.5703125" style="476"/>
    <col min="5126" max="5133" width="0" style="476" hidden="1" customWidth="1"/>
    <col min="5134" max="5136" width="3.7109375" style="476" customWidth="1"/>
    <col min="5137" max="5137" width="12.7109375" style="476" customWidth="1"/>
    <col min="5138" max="5138" width="47.42578125" style="476" customWidth="1"/>
    <col min="5139" max="5147" width="0" style="476" hidden="1" customWidth="1"/>
    <col min="5148" max="5148" width="11.7109375" style="476" customWidth="1"/>
    <col min="5149" max="5149" width="6.42578125" style="476" bestFit="1" customWidth="1"/>
    <col min="5150" max="5150" width="11.7109375" style="476" customWidth="1"/>
    <col min="5151" max="5151" width="0" style="476" hidden="1" customWidth="1"/>
    <col min="5152" max="5152" width="3.7109375" style="476" customWidth="1"/>
    <col min="5153" max="5153" width="11.140625" style="476" bestFit="1" customWidth="1"/>
    <col min="5154" max="5381" width="10.5703125" style="476"/>
    <col min="5382" max="5389" width="0" style="476" hidden="1" customWidth="1"/>
    <col min="5390" max="5392" width="3.7109375" style="476" customWidth="1"/>
    <col min="5393" max="5393" width="12.7109375" style="476" customWidth="1"/>
    <col min="5394" max="5394" width="47.42578125" style="476" customWidth="1"/>
    <col min="5395" max="5403" width="0" style="476" hidden="1" customWidth="1"/>
    <col min="5404" max="5404" width="11.7109375" style="476" customWidth="1"/>
    <col min="5405" max="5405" width="6.42578125" style="476" bestFit="1" customWidth="1"/>
    <col min="5406" max="5406" width="11.7109375" style="476" customWidth="1"/>
    <col min="5407" max="5407" width="0" style="476" hidden="1" customWidth="1"/>
    <col min="5408" max="5408" width="3.7109375" style="476" customWidth="1"/>
    <col min="5409" max="5409" width="11.140625" style="476" bestFit="1" customWidth="1"/>
    <col min="5410" max="5637" width="10.5703125" style="476"/>
    <col min="5638" max="5645" width="0" style="476" hidden="1" customWidth="1"/>
    <col min="5646" max="5648" width="3.7109375" style="476" customWidth="1"/>
    <col min="5649" max="5649" width="12.7109375" style="476" customWidth="1"/>
    <col min="5650" max="5650" width="47.42578125" style="476" customWidth="1"/>
    <col min="5651" max="5659" width="0" style="476" hidden="1" customWidth="1"/>
    <col min="5660" max="5660" width="11.7109375" style="476" customWidth="1"/>
    <col min="5661" max="5661" width="6.42578125" style="476" bestFit="1" customWidth="1"/>
    <col min="5662" max="5662" width="11.7109375" style="476" customWidth="1"/>
    <col min="5663" max="5663" width="0" style="476" hidden="1" customWidth="1"/>
    <col min="5664" max="5664" width="3.7109375" style="476" customWidth="1"/>
    <col min="5665" max="5665" width="11.140625" style="476" bestFit="1" customWidth="1"/>
    <col min="5666" max="5893" width="10.5703125" style="476"/>
    <col min="5894" max="5901" width="0" style="476" hidden="1" customWidth="1"/>
    <col min="5902" max="5904" width="3.7109375" style="476" customWidth="1"/>
    <col min="5905" max="5905" width="12.7109375" style="476" customWidth="1"/>
    <col min="5906" max="5906" width="47.42578125" style="476" customWidth="1"/>
    <col min="5907" max="5915" width="0" style="476" hidden="1" customWidth="1"/>
    <col min="5916" max="5916" width="11.7109375" style="476" customWidth="1"/>
    <col min="5917" max="5917" width="6.42578125" style="476" bestFit="1" customWidth="1"/>
    <col min="5918" max="5918" width="11.7109375" style="476" customWidth="1"/>
    <col min="5919" max="5919" width="0" style="476" hidden="1" customWidth="1"/>
    <col min="5920" max="5920" width="3.7109375" style="476" customWidth="1"/>
    <col min="5921" max="5921" width="11.140625" style="476" bestFit="1" customWidth="1"/>
    <col min="5922" max="6149" width="10.5703125" style="476"/>
    <col min="6150" max="6157" width="0" style="476" hidden="1" customWidth="1"/>
    <col min="6158" max="6160" width="3.7109375" style="476" customWidth="1"/>
    <col min="6161" max="6161" width="12.7109375" style="476" customWidth="1"/>
    <col min="6162" max="6162" width="47.42578125" style="476" customWidth="1"/>
    <col min="6163" max="6171" width="0" style="476" hidden="1" customWidth="1"/>
    <col min="6172" max="6172" width="11.7109375" style="476" customWidth="1"/>
    <col min="6173" max="6173" width="6.42578125" style="476" bestFit="1" customWidth="1"/>
    <col min="6174" max="6174" width="11.7109375" style="476" customWidth="1"/>
    <col min="6175" max="6175" width="0" style="476" hidden="1" customWidth="1"/>
    <col min="6176" max="6176" width="3.7109375" style="476" customWidth="1"/>
    <col min="6177" max="6177" width="11.140625" style="476" bestFit="1" customWidth="1"/>
    <col min="6178" max="6405" width="10.5703125" style="476"/>
    <col min="6406" max="6413" width="0" style="476" hidden="1" customWidth="1"/>
    <col min="6414" max="6416" width="3.7109375" style="476" customWidth="1"/>
    <col min="6417" max="6417" width="12.7109375" style="476" customWidth="1"/>
    <col min="6418" max="6418" width="47.42578125" style="476" customWidth="1"/>
    <col min="6419" max="6427" width="0" style="476" hidden="1" customWidth="1"/>
    <col min="6428" max="6428" width="11.7109375" style="476" customWidth="1"/>
    <col min="6429" max="6429" width="6.42578125" style="476" bestFit="1" customWidth="1"/>
    <col min="6430" max="6430" width="11.7109375" style="476" customWidth="1"/>
    <col min="6431" max="6431" width="0" style="476" hidden="1" customWidth="1"/>
    <col min="6432" max="6432" width="3.7109375" style="476" customWidth="1"/>
    <col min="6433" max="6433" width="11.140625" style="476" bestFit="1" customWidth="1"/>
    <col min="6434" max="6661" width="10.5703125" style="476"/>
    <col min="6662" max="6669" width="0" style="476" hidden="1" customWidth="1"/>
    <col min="6670" max="6672" width="3.7109375" style="476" customWidth="1"/>
    <col min="6673" max="6673" width="12.7109375" style="476" customWidth="1"/>
    <col min="6674" max="6674" width="47.42578125" style="476" customWidth="1"/>
    <col min="6675" max="6683" width="0" style="476" hidden="1" customWidth="1"/>
    <col min="6684" max="6684" width="11.7109375" style="476" customWidth="1"/>
    <col min="6685" max="6685" width="6.42578125" style="476" bestFit="1" customWidth="1"/>
    <col min="6686" max="6686" width="11.7109375" style="476" customWidth="1"/>
    <col min="6687" max="6687" width="0" style="476" hidden="1" customWidth="1"/>
    <col min="6688" max="6688" width="3.7109375" style="476" customWidth="1"/>
    <col min="6689" max="6689" width="11.140625" style="476" bestFit="1" customWidth="1"/>
    <col min="6690" max="6917" width="10.5703125" style="476"/>
    <col min="6918" max="6925" width="0" style="476" hidden="1" customWidth="1"/>
    <col min="6926" max="6928" width="3.7109375" style="476" customWidth="1"/>
    <col min="6929" max="6929" width="12.7109375" style="476" customWidth="1"/>
    <col min="6930" max="6930" width="47.42578125" style="476" customWidth="1"/>
    <col min="6931" max="6939" width="0" style="476" hidden="1" customWidth="1"/>
    <col min="6940" max="6940" width="11.7109375" style="476" customWidth="1"/>
    <col min="6941" max="6941" width="6.42578125" style="476" bestFit="1" customWidth="1"/>
    <col min="6942" max="6942" width="11.7109375" style="476" customWidth="1"/>
    <col min="6943" max="6943" width="0" style="476" hidden="1" customWidth="1"/>
    <col min="6944" max="6944" width="3.7109375" style="476" customWidth="1"/>
    <col min="6945" max="6945" width="11.140625" style="476" bestFit="1" customWidth="1"/>
    <col min="6946" max="7173" width="10.5703125" style="476"/>
    <col min="7174" max="7181" width="0" style="476" hidden="1" customWidth="1"/>
    <col min="7182" max="7184" width="3.7109375" style="476" customWidth="1"/>
    <col min="7185" max="7185" width="12.7109375" style="476" customWidth="1"/>
    <col min="7186" max="7186" width="47.42578125" style="476" customWidth="1"/>
    <col min="7187" max="7195" width="0" style="476" hidden="1" customWidth="1"/>
    <col min="7196" max="7196" width="11.7109375" style="476" customWidth="1"/>
    <col min="7197" max="7197" width="6.42578125" style="476" bestFit="1" customWidth="1"/>
    <col min="7198" max="7198" width="11.7109375" style="476" customWidth="1"/>
    <col min="7199" max="7199" width="0" style="476" hidden="1" customWidth="1"/>
    <col min="7200" max="7200" width="3.7109375" style="476" customWidth="1"/>
    <col min="7201" max="7201" width="11.140625" style="476" bestFit="1" customWidth="1"/>
    <col min="7202" max="7429" width="10.5703125" style="476"/>
    <col min="7430" max="7437" width="0" style="476" hidden="1" customWidth="1"/>
    <col min="7438" max="7440" width="3.7109375" style="476" customWidth="1"/>
    <col min="7441" max="7441" width="12.7109375" style="476" customWidth="1"/>
    <col min="7442" max="7442" width="47.42578125" style="476" customWidth="1"/>
    <col min="7443" max="7451" width="0" style="476" hidden="1" customWidth="1"/>
    <col min="7452" max="7452" width="11.7109375" style="476" customWidth="1"/>
    <col min="7453" max="7453" width="6.42578125" style="476" bestFit="1" customWidth="1"/>
    <col min="7454" max="7454" width="11.7109375" style="476" customWidth="1"/>
    <col min="7455" max="7455" width="0" style="476" hidden="1" customWidth="1"/>
    <col min="7456" max="7456" width="3.7109375" style="476" customWidth="1"/>
    <col min="7457" max="7457" width="11.140625" style="476" bestFit="1" customWidth="1"/>
    <col min="7458" max="7685" width="10.5703125" style="476"/>
    <col min="7686" max="7693" width="0" style="476" hidden="1" customWidth="1"/>
    <col min="7694" max="7696" width="3.7109375" style="476" customWidth="1"/>
    <col min="7697" max="7697" width="12.7109375" style="476" customWidth="1"/>
    <col min="7698" max="7698" width="47.42578125" style="476" customWidth="1"/>
    <col min="7699" max="7707" width="0" style="476" hidden="1" customWidth="1"/>
    <col min="7708" max="7708" width="11.7109375" style="476" customWidth="1"/>
    <col min="7709" max="7709" width="6.42578125" style="476" bestFit="1" customWidth="1"/>
    <col min="7710" max="7710" width="11.7109375" style="476" customWidth="1"/>
    <col min="7711" max="7711" width="0" style="476" hidden="1" customWidth="1"/>
    <col min="7712" max="7712" width="3.7109375" style="476" customWidth="1"/>
    <col min="7713" max="7713" width="11.140625" style="476" bestFit="1" customWidth="1"/>
    <col min="7714" max="7941" width="10.5703125" style="476"/>
    <col min="7942" max="7949" width="0" style="476" hidden="1" customWidth="1"/>
    <col min="7950" max="7952" width="3.7109375" style="476" customWidth="1"/>
    <col min="7953" max="7953" width="12.7109375" style="476" customWidth="1"/>
    <col min="7954" max="7954" width="47.42578125" style="476" customWidth="1"/>
    <col min="7955" max="7963" width="0" style="476" hidden="1" customWidth="1"/>
    <col min="7964" max="7964" width="11.7109375" style="476" customWidth="1"/>
    <col min="7965" max="7965" width="6.42578125" style="476" bestFit="1" customWidth="1"/>
    <col min="7966" max="7966" width="11.7109375" style="476" customWidth="1"/>
    <col min="7967" max="7967" width="0" style="476" hidden="1" customWidth="1"/>
    <col min="7968" max="7968" width="3.7109375" style="476" customWidth="1"/>
    <col min="7969" max="7969" width="11.140625" style="476" bestFit="1" customWidth="1"/>
    <col min="7970" max="8197" width="10.5703125" style="476"/>
    <col min="8198" max="8205" width="0" style="476" hidden="1" customWidth="1"/>
    <col min="8206" max="8208" width="3.7109375" style="476" customWidth="1"/>
    <col min="8209" max="8209" width="12.7109375" style="476" customWidth="1"/>
    <col min="8210" max="8210" width="47.42578125" style="476" customWidth="1"/>
    <col min="8211" max="8219" width="0" style="476" hidden="1" customWidth="1"/>
    <col min="8220" max="8220" width="11.7109375" style="476" customWidth="1"/>
    <col min="8221" max="8221" width="6.42578125" style="476" bestFit="1" customWidth="1"/>
    <col min="8222" max="8222" width="11.7109375" style="476" customWidth="1"/>
    <col min="8223" max="8223" width="0" style="476" hidden="1" customWidth="1"/>
    <col min="8224" max="8224" width="3.7109375" style="476" customWidth="1"/>
    <col min="8225" max="8225" width="11.140625" style="476" bestFit="1" customWidth="1"/>
    <col min="8226" max="8453" width="10.5703125" style="476"/>
    <col min="8454" max="8461" width="0" style="476" hidden="1" customWidth="1"/>
    <col min="8462" max="8464" width="3.7109375" style="476" customWidth="1"/>
    <col min="8465" max="8465" width="12.7109375" style="476" customWidth="1"/>
    <col min="8466" max="8466" width="47.42578125" style="476" customWidth="1"/>
    <col min="8467" max="8475" width="0" style="476" hidden="1" customWidth="1"/>
    <col min="8476" max="8476" width="11.7109375" style="476" customWidth="1"/>
    <col min="8477" max="8477" width="6.42578125" style="476" bestFit="1" customWidth="1"/>
    <col min="8478" max="8478" width="11.7109375" style="476" customWidth="1"/>
    <col min="8479" max="8479" width="0" style="476" hidden="1" customWidth="1"/>
    <col min="8480" max="8480" width="3.7109375" style="476" customWidth="1"/>
    <col min="8481" max="8481" width="11.140625" style="476" bestFit="1" customWidth="1"/>
    <col min="8482" max="8709" width="10.5703125" style="476"/>
    <col min="8710" max="8717" width="0" style="476" hidden="1" customWidth="1"/>
    <col min="8718" max="8720" width="3.7109375" style="476" customWidth="1"/>
    <col min="8721" max="8721" width="12.7109375" style="476" customWidth="1"/>
    <col min="8722" max="8722" width="47.42578125" style="476" customWidth="1"/>
    <col min="8723" max="8731" width="0" style="476" hidden="1" customWidth="1"/>
    <col min="8732" max="8732" width="11.7109375" style="476" customWidth="1"/>
    <col min="8733" max="8733" width="6.42578125" style="476" bestFit="1" customWidth="1"/>
    <col min="8734" max="8734" width="11.7109375" style="476" customWidth="1"/>
    <col min="8735" max="8735" width="0" style="476" hidden="1" customWidth="1"/>
    <col min="8736" max="8736" width="3.7109375" style="476" customWidth="1"/>
    <col min="8737" max="8737" width="11.140625" style="476" bestFit="1" customWidth="1"/>
    <col min="8738" max="8965" width="10.5703125" style="476"/>
    <col min="8966" max="8973" width="0" style="476" hidden="1" customWidth="1"/>
    <col min="8974" max="8976" width="3.7109375" style="476" customWidth="1"/>
    <col min="8977" max="8977" width="12.7109375" style="476" customWidth="1"/>
    <col min="8978" max="8978" width="47.42578125" style="476" customWidth="1"/>
    <col min="8979" max="8987" width="0" style="476" hidden="1" customWidth="1"/>
    <col min="8988" max="8988" width="11.7109375" style="476" customWidth="1"/>
    <col min="8989" max="8989" width="6.42578125" style="476" bestFit="1" customWidth="1"/>
    <col min="8990" max="8990" width="11.7109375" style="476" customWidth="1"/>
    <col min="8991" max="8991" width="0" style="476" hidden="1" customWidth="1"/>
    <col min="8992" max="8992" width="3.7109375" style="476" customWidth="1"/>
    <col min="8993" max="8993" width="11.140625" style="476" bestFit="1" customWidth="1"/>
    <col min="8994" max="9221" width="10.5703125" style="476"/>
    <col min="9222" max="9229" width="0" style="476" hidden="1" customWidth="1"/>
    <col min="9230" max="9232" width="3.7109375" style="476" customWidth="1"/>
    <col min="9233" max="9233" width="12.7109375" style="476" customWidth="1"/>
    <col min="9234" max="9234" width="47.42578125" style="476" customWidth="1"/>
    <col min="9235" max="9243" width="0" style="476" hidden="1" customWidth="1"/>
    <col min="9244" max="9244" width="11.7109375" style="476" customWidth="1"/>
    <col min="9245" max="9245" width="6.42578125" style="476" bestFit="1" customWidth="1"/>
    <col min="9246" max="9246" width="11.7109375" style="476" customWidth="1"/>
    <col min="9247" max="9247" width="0" style="476" hidden="1" customWidth="1"/>
    <col min="9248" max="9248" width="3.7109375" style="476" customWidth="1"/>
    <col min="9249" max="9249" width="11.140625" style="476" bestFit="1" customWidth="1"/>
    <col min="9250" max="9477" width="10.5703125" style="476"/>
    <col min="9478" max="9485" width="0" style="476" hidden="1" customWidth="1"/>
    <col min="9486" max="9488" width="3.7109375" style="476" customWidth="1"/>
    <col min="9489" max="9489" width="12.7109375" style="476" customWidth="1"/>
    <col min="9490" max="9490" width="47.42578125" style="476" customWidth="1"/>
    <col min="9491" max="9499" width="0" style="476" hidden="1" customWidth="1"/>
    <col min="9500" max="9500" width="11.7109375" style="476" customWidth="1"/>
    <col min="9501" max="9501" width="6.42578125" style="476" bestFit="1" customWidth="1"/>
    <col min="9502" max="9502" width="11.7109375" style="476" customWidth="1"/>
    <col min="9503" max="9503" width="0" style="476" hidden="1" customWidth="1"/>
    <col min="9504" max="9504" width="3.7109375" style="476" customWidth="1"/>
    <col min="9505" max="9505" width="11.140625" style="476" bestFit="1" customWidth="1"/>
    <col min="9506" max="9733" width="10.5703125" style="476"/>
    <col min="9734" max="9741" width="0" style="476" hidden="1" customWidth="1"/>
    <col min="9742" max="9744" width="3.7109375" style="476" customWidth="1"/>
    <col min="9745" max="9745" width="12.7109375" style="476" customWidth="1"/>
    <col min="9746" max="9746" width="47.42578125" style="476" customWidth="1"/>
    <col min="9747" max="9755" width="0" style="476" hidden="1" customWidth="1"/>
    <col min="9756" max="9756" width="11.7109375" style="476" customWidth="1"/>
    <col min="9757" max="9757" width="6.42578125" style="476" bestFit="1" customWidth="1"/>
    <col min="9758" max="9758" width="11.7109375" style="476" customWidth="1"/>
    <col min="9759" max="9759" width="0" style="476" hidden="1" customWidth="1"/>
    <col min="9760" max="9760" width="3.7109375" style="476" customWidth="1"/>
    <col min="9761" max="9761" width="11.140625" style="476" bestFit="1" customWidth="1"/>
    <col min="9762" max="9989" width="10.5703125" style="476"/>
    <col min="9990" max="9997" width="0" style="476" hidden="1" customWidth="1"/>
    <col min="9998" max="10000" width="3.7109375" style="476" customWidth="1"/>
    <col min="10001" max="10001" width="12.7109375" style="476" customWidth="1"/>
    <col min="10002" max="10002" width="47.42578125" style="476" customWidth="1"/>
    <col min="10003" max="10011" width="0" style="476" hidden="1" customWidth="1"/>
    <col min="10012" max="10012" width="11.7109375" style="476" customWidth="1"/>
    <col min="10013" max="10013" width="6.42578125" style="476" bestFit="1" customWidth="1"/>
    <col min="10014" max="10014" width="11.7109375" style="476" customWidth="1"/>
    <col min="10015" max="10015" width="0" style="476" hidden="1" customWidth="1"/>
    <col min="10016" max="10016" width="3.7109375" style="476" customWidth="1"/>
    <col min="10017" max="10017" width="11.140625" style="476" bestFit="1" customWidth="1"/>
    <col min="10018" max="10245" width="10.5703125" style="476"/>
    <col min="10246" max="10253" width="0" style="476" hidden="1" customWidth="1"/>
    <col min="10254" max="10256" width="3.7109375" style="476" customWidth="1"/>
    <col min="10257" max="10257" width="12.7109375" style="476" customWidth="1"/>
    <col min="10258" max="10258" width="47.42578125" style="476" customWidth="1"/>
    <col min="10259" max="10267" width="0" style="476" hidden="1" customWidth="1"/>
    <col min="10268" max="10268" width="11.7109375" style="476" customWidth="1"/>
    <col min="10269" max="10269" width="6.42578125" style="476" bestFit="1" customWidth="1"/>
    <col min="10270" max="10270" width="11.7109375" style="476" customWidth="1"/>
    <col min="10271" max="10271" width="0" style="476" hidden="1" customWidth="1"/>
    <col min="10272" max="10272" width="3.7109375" style="476" customWidth="1"/>
    <col min="10273" max="10273" width="11.140625" style="476" bestFit="1" customWidth="1"/>
    <col min="10274" max="10501" width="10.5703125" style="476"/>
    <col min="10502" max="10509" width="0" style="476" hidden="1" customWidth="1"/>
    <col min="10510" max="10512" width="3.7109375" style="476" customWidth="1"/>
    <col min="10513" max="10513" width="12.7109375" style="476" customWidth="1"/>
    <col min="10514" max="10514" width="47.42578125" style="476" customWidth="1"/>
    <col min="10515" max="10523" width="0" style="476" hidden="1" customWidth="1"/>
    <col min="10524" max="10524" width="11.7109375" style="476" customWidth="1"/>
    <col min="10525" max="10525" width="6.42578125" style="476" bestFit="1" customWidth="1"/>
    <col min="10526" max="10526" width="11.7109375" style="476" customWidth="1"/>
    <col min="10527" max="10527" width="0" style="476" hidden="1" customWidth="1"/>
    <col min="10528" max="10528" width="3.7109375" style="476" customWidth="1"/>
    <col min="10529" max="10529" width="11.140625" style="476" bestFit="1" customWidth="1"/>
    <col min="10530" max="10757" width="10.5703125" style="476"/>
    <col min="10758" max="10765" width="0" style="476" hidden="1" customWidth="1"/>
    <col min="10766" max="10768" width="3.7109375" style="476" customWidth="1"/>
    <col min="10769" max="10769" width="12.7109375" style="476" customWidth="1"/>
    <col min="10770" max="10770" width="47.42578125" style="476" customWidth="1"/>
    <col min="10771" max="10779" width="0" style="476" hidden="1" customWidth="1"/>
    <col min="10780" max="10780" width="11.7109375" style="476" customWidth="1"/>
    <col min="10781" max="10781" width="6.42578125" style="476" bestFit="1" customWidth="1"/>
    <col min="10782" max="10782" width="11.7109375" style="476" customWidth="1"/>
    <col min="10783" max="10783" width="0" style="476" hidden="1" customWidth="1"/>
    <col min="10784" max="10784" width="3.7109375" style="476" customWidth="1"/>
    <col min="10785" max="10785" width="11.140625" style="476" bestFit="1" customWidth="1"/>
    <col min="10786" max="11013" width="10.5703125" style="476"/>
    <col min="11014" max="11021" width="0" style="476" hidden="1" customWidth="1"/>
    <col min="11022" max="11024" width="3.7109375" style="476" customWidth="1"/>
    <col min="11025" max="11025" width="12.7109375" style="476" customWidth="1"/>
    <col min="11026" max="11026" width="47.42578125" style="476" customWidth="1"/>
    <col min="11027" max="11035" width="0" style="476" hidden="1" customWidth="1"/>
    <col min="11036" max="11036" width="11.7109375" style="476" customWidth="1"/>
    <col min="11037" max="11037" width="6.42578125" style="476" bestFit="1" customWidth="1"/>
    <col min="11038" max="11038" width="11.7109375" style="476" customWidth="1"/>
    <col min="11039" max="11039" width="0" style="476" hidden="1" customWidth="1"/>
    <col min="11040" max="11040" width="3.7109375" style="476" customWidth="1"/>
    <col min="11041" max="11041" width="11.140625" style="476" bestFit="1" customWidth="1"/>
    <col min="11042" max="11269" width="10.5703125" style="476"/>
    <col min="11270" max="11277" width="0" style="476" hidden="1" customWidth="1"/>
    <col min="11278" max="11280" width="3.7109375" style="476" customWidth="1"/>
    <col min="11281" max="11281" width="12.7109375" style="476" customWidth="1"/>
    <col min="11282" max="11282" width="47.42578125" style="476" customWidth="1"/>
    <col min="11283" max="11291" width="0" style="476" hidden="1" customWidth="1"/>
    <col min="11292" max="11292" width="11.7109375" style="476" customWidth="1"/>
    <col min="11293" max="11293" width="6.42578125" style="476" bestFit="1" customWidth="1"/>
    <col min="11294" max="11294" width="11.7109375" style="476" customWidth="1"/>
    <col min="11295" max="11295" width="0" style="476" hidden="1" customWidth="1"/>
    <col min="11296" max="11296" width="3.7109375" style="476" customWidth="1"/>
    <col min="11297" max="11297" width="11.140625" style="476" bestFit="1" customWidth="1"/>
    <col min="11298" max="11525" width="10.5703125" style="476"/>
    <col min="11526" max="11533" width="0" style="476" hidden="1" customWidth="1"/>
    <col min="11534" max="11536" width="3.7109375" style="476" customWidth="1"/>
    <col min="11537" max="11537" width="12.7109375" style="476" customWidth="1"/>
    <col min="11538" max="11538" width="47.42578125" style="476" customWidth="1"/>
    <col min="11539" max="11547" width="0" style="476" hidden="1" customWidth="1"/>
    <col min="11548" max="11548" width="11.7109375" style="476" customWidth="1"/>
    <col min="11549" max="11549" width="6.42578125" style="476" bestFit="1" customWidth="1"/>
    <col min="11550" max="11550" width="11.7109375" style="476" customWidth="1"/>
    <col min="11551" max="11551" width="0" style="476" hidden="1" customWidth="1"/>
    <col min="11552" max="11552" width="3.7109375" style="476" customWidth="1"/>
    <col min="11553" max="11553" width="11.140625" style="476" bestFit="1" customWidth="1"/>
    <col min="11554" max="11781" width="10.5703125" style="476"/>
    <col min="11782" max="11789" width="0" style="476" hidden="1" customWidth="1"/>
    <col min="11790" max="11792" width="3.7109375" style="476" customWidth="1"/>
    <col min="11793" max="11793" width="12.7109375" style="476" customWidth="1"/>
    <col min="11794" max="11794" width="47.42578125" style="476" customWidth="1"/>
    <col min="11795" max="11803" width="0" style="476" hidden="1" customWidth="1"/>
    <col min="11804" max="11804" width="11.7109375" style="476" customWidth="1"/>
    <col min="11805" max="11805" width="6.42578125" style="476" bestFit="1" customWidth="1"/>
    <col min="11806" max="11806" width="11.7109375" style="476" customWidth="1"/>
    <col min="11807" max="11807" width="0" style="476" hidden="1" customWidth="1"/>
    <col min="11808" max="11808" width="3.7109375" style="476" customWidth="1"/>
    <col min="11809" max="11809" width="11.140625" style="476" bestFit="1" customWidth="1"/>
    <col min="11810" max="12037" width="10.5703125" style="476"/>
    <col min="12038" max="12045" width="0" style="476" hidden="1" customWidth="1"/>
    <col min="12046" max="12048" width="3.7109375" style="476" customWidth="1"/>
    <col min="12049" max="12049" width="12.7109375" style="476" customWidth="1"/>
    <col min="12050" max="12050" width="47.42578125" style="476" customWidth="1"/>
    <col min="12051" max="12059" width="0" style="476" hidden="1" customWidth="1"/>
    <col min="12060" max="12060" width="11.7109375" style="476" customWidth="1"/>
    <col min="12061" max="12061" width="6.42578125" style="476" bestFit="1" customWidth="1"/>
    <col min="12062" max="12062" width="11.7109375" style="476" customWidth="1"/>
    <col min="12063" max="12063" width="0" style="476" hidden="1" customWidth="1"/>
    <col min="12064" max="12064" width="3.7109375" style="476" customWidth="1"/>
    <col min="12065" max="12065" width="11.140625" style="476" bestFit="1" customWidth="1"/>
    <col min="12066" max="12293" width="10.5703125" style="476"/>
    <col min="12294" max="12301" width="0" style="476" hidden="1" customWidth="1"/>
    <col min="12302" max="12304" width="3.7109375" style="476" customWidth="1"/>
    <col min="12305" max="12305" width="12.7109375" style="476" customWidth="1"/>
    <col min="12306" max="12306" width="47.42578125" style="476" customWidth="1"/>
    <col min="12307" max="12315" width="0" style="476" hidden="1" customWidth="1"/>
    <col min="12316" max="12316" width="11.7109375" style="476" customWidth="1"/>
    <col min="12317" max="12317" width="6.42578125" style="476" bestFit="1" customWidth="1"/>
    <col min="12318" max="12318" width="11.7109375" style="476" customWidth="1"/>
    <col min="12319" max="12319" width="0" style="476" hidden="1" customWidth="1"/>
    <col min="12320" max="12320" width="3.7109375" style="476" customWidth="1"/>
    <col min="12321" max="12321" width="11.140625" style="476" bestFit="1" customWidth="1"/>
    <col min="12322" max="12549" width="10.5703125" style="476"/>
    <col min="12550" max="12557" width="0" style="476" hidden="1" customWidth="1"/>
    <col min="12558" max="12560" width="3.7109375" style="476" customWidth="1"/>
    <col min="12561" max="12561" width="12.7109375" style="476" customWidth="1"/>
    <col min="12562" max="12562" width="47.42578125" style="476" customWidth="1"/>
    <col min="12563" max="12571" width="0" style="476" hidden="1" customWidth="1"/>
    <col min="12572" max="12572" width="11.7109375" style="476" customWidth="1"/>
    <col min="12573" max="12573" width="6.42578125" style="476" bestFit="1" customWidth="1"/>
    <col min="12574" max="12574" width="11.7109375" style="476" customWidth="1"/>
    <col min="12575" max="12575" width="0" style="476" hidden="1" customWidth="1"/>
    <col min="12576" max="12576" width="3.7109375" style="476" customWidth="1"/>
    <col min="12577" max="12577" width="11.140625" style="476" bestFit="1" customWidth="1"/>
    <col min="12578" max="12805" width="10.5703125" style="476"/>
    <col min="12806" max="12813" width="0" style="476" hidden="1" customWidth="1"/>
    <col min="12814" max="12816" width="3.7109375" style="476" customWidth="1"/>
    <col min="12817" max="12817" width="12.7109375" style="476" customWidth="1"/>
    <col min="12818" max="12818" width="47.42578125" style="476" customWidth="1"/>
    <col min="12819" max="12827" width="0" style="476" hidden="1" customWidth="1"/>
    <col min="12828" max="12828" width="11.7109375" style="476" customWidth="1"/>
    <col min="12829" max="12829" width="6.42578125" style="476" bestFit="1" customWidth="1"/>
    <col min="12830" max="12830" width="11.7109375" style="476" customWidth="1"/>
    <col min="12831" max="12831" width="0" style="476" hidden="1" customWidth="1"/>
    <col min="12832" max="12832" width="3.7109375" style="476" customWidth="1"/>
    <col min="12833" max="12833" width="11.140625" style="476" bestFit="1" customWidth="1"/>
    <col min="12834" max="13061" width="10.5703125" style="476"/>
    <col min="13062" max="13069" width="0" style="476" hidden="1" customWidth="1"/>
    <col min="13070" max="13072" width="3.7109375" style="476" customWidth="1"/>
    <col min="13073" max="13073" width="12.7109375" style="476" customWidth="1"/>
    <col min="13074" max="13074" width="47.42578125" style="476" customWidth="1"/>
    <col min="13075" max="13083" width="0" style="476" hidden="1" customWidth="1"/>
    <col min="13084" max="13084" width="11.7109375" style="476" customWidth="1"/>
    <col min="13085" max="13085" width="6.42578125" style="476" bestFit="1" customWidth="1"/>
    <col min="13086" max="13086" width="11.7109375" style="476" customWidth="1"/>
    <col min="13087" max="13087" width="0" style="476" hidden="1" customWidth="1"/>
    <col min="13088" max="13088" width="3.7109375" style="476" customWidth="1"/>
    <col min="13089" max="13089" width="11.140625" style="476" bestFit="1" customWidth="1"/>
    <col min="13090" max="13317" width="10.5703125" style="476"/>
    <col min="13318" max="13325" width="0" style="476" hidden="1" customWidth="1"/>
    <col min="13326" max="13328" width="3.7109375" style="476" customWidth="1"/>
    <col min="13329" max="13329" width="12.7109375" style="476" customWidth="1"/>
    <col min="13330" max="13330" width="47.42578125" style="476" customWidth="1"/>
    <col min="13331" max="13339" width="0" style="476" hidden="1" customWidth="1"/>
    <col min="13340" max="13340" width="11.7109375" style="476" customWidth="1"/>
    <col min="13341" max="13341" width="6.42578125" style="476" bestFit="1" customWidth="1"/>
    <col min="13342" max="13342" width="11.7109375" style="476" customWidth="1"/>
    <col min="13343" max="13343" width="0" style="476" hidden="1" customWidth="1"/>
    <col min="13344" max="13344" width="3.7109375" style="476" customWidth="1"/>
    <col min="13345" max="13345" width="11.140625" style="476" bestFit="1" customWidth="1"/>
    <col min="13346" max="13573" width="10.5703125" style="476"/>
    <col min="13574" max="13581" width="0" style="476" hidden="1" customWidth="1"/>
    <col min="13582" max="13584" width="3.7109375" style="476" customWidth="1"/>
    <col min="13585" max="13585" width="12.7109375" style="476" customWidth="1"/>
    <col min="13586" max="13586" width="47.42578125" style="476" customWidth="1"/>
    <col min="13587" max="13595" width="0" style="476" hidden="1" customWidth="1"/>
    <col min="13596" max="13596" width="11.7109375" style="476" customWidth="1"/>
    <col min="13597" max="13597" width="6.42578125" style="476" bestFit="1" customWidth="1"/>
    <col min="13598" max="13598" width="11.7109375" style="476" customWidth="1"/>
    <col min="13599" max="13599" width="0" style="476" hidden="1" customWidth="1"/>
    <col min="13600" max="13600" width="3.7109375" style="476" customWidth="1"/>
    <col min="13601" max="13601" width="11.140625" style="476" bestFit="1" customWidth="1"/>
    <col min="13602" max="13829" width="10.5703125" style="476"/>
    <col min="13830" max="13837" width="0" style="476" hidden="1" customWidth="1"/>
    <col min="13838" max="13840" width="3.7109375" style="476" customWidth="1"/>
    <col min="13841" max="13841" width="12.7109375" style="476" customWidth="1"/>
    <col min="13842" max="13842" width="47.42578125" style="476" customWidth="1"/>
    <col min="13843" max="13851" width="0" style="476" hidden="1" customWidth="1"/>
    <col min="13852" max="13852" width="11.7109375" style="476" customWidth="1"/>
    <col min="13853" max="13853" width="6.42578125" style="476" bestFit="1" customWidth="1"/>
    <col min="13854" max="13854" width="11.7109375" style="476" customWidth="1"/>
    <col min="13855" max="13855" width="0" style="476" hidden="1" customWidth="1"/>
    <col min="13856" max="13856" width="3.7109375" style="476" customWidth="1"/>
    <col min="13857" max="13857" width="11.140625" style="476" bestFit="1" customWidth="1"/>
    <col min="13858" max="14085" width="10.5703125" style="476"/>
    <col min="14086" max="14093" width="0" style="476" hidden="1" customWidth="1"/>
    <col min="14094" max="14096" width="3.7109375" style="476" customWidth="1"/>
    <col min="14097" max="14097" width="12.7109375" style="476" customWidth="1"/>
    <col min="14098" max="14098" width="47.42578125" style="476" customWidth="1"/>
    <col min="14099" max="14107" width="0" style="476" hidden="1" customWidth="1"/>
    <col min="14108" max="14108" width="11.7109375" style="476" customWidth="1"/>
    <col min="14109" max="14109" width="6.42578125" style="476" bestFit="1" customWidth="1"/>
    <col min="14110" max="14110" width="11.7109375" style="476" customWidth="1"/>
    <col min="14111" max="14111" width="0" style="476" hidden="1" customWidth="1"/>
    <col min="14112" max="14112" width="3.7109375" style="476" customWidth="1"/>
    <col min="14113" max="14113" width="11.140625" style="476" bestFit="1" customWidth="1"/>
    <col min="14114" max="14341" width="10.5703125" style="476"/>
    <col min="14342" max="14349" width="0" style="476" hidden="1" customWidth="1"/>
    <col min="14350" max="14352" width="3.7109375" style="476" customWidth="1"/>
    <col min="14353" max="14353" width="12.7109375" style="476" customWidth="1"/>
    <col min="14354" max="14354" width="47.42578125" style="476" customWidth="1"/>
    <col min="14355" max="14363" width="0" style="476" hidden="1" customWidth="1"/>
    <col min="14364" max="14364" width="11.7109375" style="476" customWidth="1"/>
    <col min="14365" max="14365" width="6.42578125" style="476" bestFit="1" customWidth="1"/>
    <col min="14366" max="14366" width="11.7109375" style="476" customWidth="1"/>
    <col min="14367" max="14367" width="0" style="476" hidden="1" customWidth="1"/>
    <col min="14368" max="14368" width="3.7109375" style="476" customWidth="1"/>
    <col min="14369" max="14369" width="11.140625" style="476" bestFit="1" customWidth="1"/>
    <col min="14370" max="14597" width="10.5703125" style="476"/>
    <col min="14598" max="14605" width="0" style="476" hidden="1" customWidth="1"/>
    <col min="14606" max="14608" width="3.7109375" style="476" customWidth="1"/>
    <col min="14609" max="14609" width="12.7109375" style="476" customWidth="1"/>
    <col min="14610" max="14610" width="47.42578125" style="476" customWidth="1"/>
    <col min="14611" max="14619" width="0" style="476" hidden="1" customWidth="1"/>
    <col min="14620" max="14620" width="11.7109375" style="476" customWidth="1"/>
    <col min="14621" max="14621" width="6.42578125" style="476" bestFit="1" customWidth="1"/>
    <col min="14622" max="14622" width="11.7109375" style="476" customWidth="1"/>
    <col min="14623" max="14623" width="0" style="476" hidden="1" customWidth="1"/>
    <col min="14624" max="14624" width="3.7109375" style="476" customWidth="1"/>
    <col min="14625" max="14625" width="11.140625" style="476" bestFit="1" customWidth="1"/>
    <col min="14626" max="14853" width="10.5703125" style="476"/>
    <col min="14854" max="14861" width="0" style="476" hidden="1" customWidth="1"/>
    <col min="14862" max="14864" width="3.7109375" style="476" customWidth="1"/>
    <col min="14865" max="14865" width="12.7109375" style="476" customWidth="1"/>
    <col min="14866" max="14866" width="47.42578125" style="476" customWidth="1"/>
    <col min="14867" max="14875" width="0" style="476" hidden="1" customWidth="1"/>
    <col min="14876" max="14876" width="11.7109375" style="476" customWidth="1"/>
    <col min="14877" max="14877" width="6.42578125" style="476" bestFit="1" customWidth="1"/>
    <col min="14878" max="14878" width="11.7109375" style="476" customWidth="1"/>
    <col min="14879" max="14879" width="0" style="476" hidden="1" customWidth="1"/>
    <col min="14880" max="14880" width="3.7109375" style="476" customWidth="1"/>
    <col min="14881" max="14881" width="11.140625" style="476" bestFit="1" customWidth="1"/>
    <col min="14882" max="15109" width="10.5703125" style="476"/>
    <col min="15110" max="15117" width="0" style="476" hidden="1" customWidth="1"/>
    <col min="15118" max="15120" width="3.7109375" style="476" customWidth="1"/>
    <col min="15121" max="15121" width="12.7109375" style="476" customWidth="1"/>
    <col min="15122" max="15122" width="47.42578125" style="476" customWidth="1"/>
    <col min="15123" max="15131" width="0" style="476" hidden="1" customWidth="1"/>
    <col min="15132" max="15132" width="11.7109375" style="476" customWidth="1"/>
    <col min="15133" max="15133" width="6.42578125" style="476" bestFit="1" customWidth="1"/>
    <col min="15134" max="15134" width="11.7109375" style="476" customWidth="1"/>
    <col min="15135" max="15135" width="0" style="476" hidden="1" customWidth="1"/>
    <col min="15136" max="15136" width="3.7109375" style="476" customWidth="1"/>
    <col min="15137" max="15137" width="11.140625" style="476" bestFit="1" customWidth="1"/>
    <col min="15138" max="15365" width="10.5703125" style="476"/>
    <col min="15366" max="15373" width="0" style="476" hidden="1" customWidth="1"/>
    <col min="15374" max="15376" width="3.7109375" style="476" customWidth="1"/>
    <col min="15377" max="15377" width="12.7109375" style="476" customWidth="1"/>
    <col min="15378" max="15378" width="47.42578125" style="476" customWidth="1"/>
    <col min="15379" max="15387" width="0" style="476" hidden="1" customWidth="1"/>
    <col min="15388" max="15388" width="11.7109375" style="476" customWidth="1"/>
    <col min="15389" max="15389" width="6.42578125" style="476" bestFit="1" customWidth="1"/>
    <col min="15390" max="15390" width="11.7109375" style="476" customWidth="1"/>
    <col min="15391" max="15391" width="0" style="476" hidden="1" customWidth="1"/>
    <col min="15392" max="15392" width="3.7109375" style="476" customWidth="1"/>
    <col min="15393" max="15393" width="11.140625" style="476" bestFit="1" customWidth="1"/>
    <col min="15394" max="15621" width="10.5703125" style="476"/>
    <col min="15622" max="15629" width="0" style="476" hidden="1" customWidth="1"/>
    <col min="15630" max="15632" width="3.7109375" style="476" customWidth="1"/>
    <col min="15633" max="15633" width="12.7109375" style="476" customWidth="1"/>
    <col min="15634" max="15634" width="47.42578125" style="476" customWidth="1"/>
    <col min="15635" max="15643" width="0" style="476" hidden="1" customWidth="1"/>
    <col min="15644" max="15644" width="11.7109375" style="476" customWidth="1"/>
    <col min="15645" max="15645" width="6.42578125" style="476" bestFit="1" customWidth="1"/>
    <col min="15646" max="15646" width="11.7109375" style="476" customWidth="1"/>
    <col min="15647" max="15647" width="0" style="476" hidden="1" customWidth="1"/>
    <col min="15648" max="15648" width="3.7109375" style="476" customWidth="1"/>
    <col min="15649" max="15649" width="11.140625" style="476" bestFit="1" customWidth="1"/>
    <col min="15650" max="15877" width="10.5703125" style="476"/>
    <col min="15878" max="15885" width="0" style="476" hidden="1" customWidth="1"/>
    <col min="15886" max="15888" width="3.7109375" style="476" customWidth="1"/>
    <col min="15889" max="15889" width="12.7109375" style="476" customWidth="1"/>
    <col min="15890" max="15890" width="47.42578125" style="476" customWidth="1"/>
    <col min="15891" max="15899" width="0" style="476" hidden="1" customWidth="1"/>
    <col min="15900" max="15900" width="11.7109375" style="476" customWidth="1"/>
    <col min="15901" max="15901" width="6.42578125" style="476" bestFit="1" customWidth="1"/>
    <col min="15902" max="15902" width="11.7109375" style="476" customWidth="1"/>
    <col min="15903" max="15903" width="0" style="476" hidden="1" customWidth="1"/>
    <col min="15904" max="15904" width="3.7109375" style="476" customWidth="1"/>
    <col min="15905" max="15905" width="11.140625" style="476" bestFit="1" customWidth="1"/>
    <col min="15906" max="16133" width="10.5703125" style="476"/>
    <col min="16134" max="16141" width="0" style="476" hidden="1" customWidth="1"/>
    <col min="16142" max="16144" width="3.7109375" style="476" customWidth="1"/>
    <col min="16145" max="16145" width="12.7109375" style="476" customWidth="1"/>
    <col min="16146" max="16146" width="47.42578125" style="476" customWidth="1"/>
    <col min="16147" max="16155" width="0" style="476" hidden="1" customWidth="1"/>
    <col min="16156" max="16156" width="11.7109375" style="476" customWidth="1"/>
    <col min="16157" max="16157" width="6.42578125" style="476" bestFit="1" customWidth="1"/>
    <col min="16158" max="16158" width="11.7109375" style="476" customWidth="1"/>
    <col min="16159" max="16159" width="0" style="476" hidden="1" customWidth="1"/>
    <col min="16160" max="16160" width="3.7109375" style="476" customWidth="1"/>
    <col min="16161" max="16161" width="11.140625" style="476" bestFit="1" customWidth="1"/>
    <col min="16162" max="16384" width="10.5703125" style="476"/>
  </cols>
  <sheetData>
    <row r="1" spans="1:45" hidden="1"/>
    <row r="2" spans="1:45" hidden="1"/>
    <row r="3" spans="1:45" hidden="1"/>
    <row r="4" spans="1:45" ht="3" customHeight="1">
      <c r="J4" s="481"/>
      <c r="K4" s="481"/>
      <c r="L4" s="477"/>
      <c r="M4" s="477"/>
      <c r="N4" s="477"/>
      <c r="O4" s="484"/>
      <c r="P4" s="484"/>
      <c r="Q4" s="484"/>
      <c r="R4" s="484"/>
      <c r="S4" s="484"/>
      <c r="T4" s="484"/>
      <c r="U4" s="484"/>
      <c r="V4" s="484"/>
      <c r="W4" s="484"/>
      <c r="X4" s="484"/>
      <c r="Y4" s="484"/>
      <c r="Z4" s="477"/>
      <c r="AA4" s="997"/>
      <c r="AB4" s="997"/>
      <c r="AC4" s="997"/>
      <c r="AD4" s="997"/>
      <c r="AE4" s="997"/>
      <c r="AF4" s="997"/>
      <c r="AG4" s="997"/>
      <c r="AH4" s="997"/>
      <c r="AI4" s="997"/>
      <c r="AJ4" s="997"/>
      <c r="AK4" s="997"/>
      <c r="AL4" s="990"/>
    </row>
    <row r="5" spans="1:45" ht="22.5" customHeight="1">
      <c r="J5" s="481"/>
      <c r="K5" s="481"/>
      <c r="L5" s="1242" t="s">
        <v>665</v>
      </c>
      <c r="M5" s="1242"/>
      <c r="N5" s="1242"/>
      <c r="O5" s="1242"/>
      <c r="P5" s="1242"/>
      <c r="Q5" s="1242"/>
      <c r="R5" s="1242"/>
      <c r="S5" s="1242"/>
      <c r="T5" s="1242"/>
      <c r="U5" s="578"/>
      <c r="V5" s="522"/>
      <c r="W5" s="522"/>
      <c r="X5" s="584"/>
      <c r="Y5" s="584"/>
      <c r="Z5" s="496"/>
      <c r="AA5" s="578"/>
      <c r="AB5" s="578"/>
      <c r="AC5" s="578"/>
      <c r="AD5" s="578"/>
      <c r="AE5" s="578"/>
      <c r="AF5" s="578"/>
      <c r="AG5" s="578"/>
      <c r="AJ5" s="1007"/>
      <c r="AK5" s="1007"/>
      <c r="AL5" s="578"/>
    </row>
    <row r="6" spans="1:45" ht="3" customHeight="1">
      <c r="J6" s="481"/>
      <c r="K6" s="481"/>
      <c r="L6" s="477"/>
      <c r="M6" s="477"/>
      <c r="N6" s="477"/>
      <c r="O6" s="480"/>
      <c r="P6" s="480"/>
      <c r="Q6" s="480"/>
      <c r="R6" s="480"/>
      <c r="S6" s="480"/>
      <c r="T6" s="480"/>
      <c r="U6" s="477"/>
      <c r="V6" s="477"/>
      <c r="AA6" s="754"/>
      <c r="AB6" s="754"/>
      <c r="AC6" s="754"/>
      <c r="AD6" s="754"/>
      <c r="AE6" s="754"/>
      <c r="AF6" s="754"/>
      <c r="AG6" s="990"/>
      <c r="AH6" s="990"/>
    </row>
    <row r="7" spans="1:45" s="522" customFormat="1" ht="22.5">
      <c r="A7" s="584"/>
      <c r="B7" s="584"/>
      <c r="C7" s="584"/>
      <c r="D7" s="584"/>
      <c r="E7" s="584"/>
      <c r="F7" s="584"/>
      <c r="G7" s="590"/>
      <c r="H7" s="590"/>
      <c r="I7" s="530"/>
      <c r="J7" s="528"/>
      <c r="K7" s="528"/>
      <c r="L7" s="523"/>
      <c r="M7" s="616" t="s">
        <v>501</v>
      </c>
      <c r="N7" s="665"/>
      <c r="O7" s="1275" t="str">
        <f>IF(NameOrPr_ch="",IF(NameOrPr="","",NameOrPr),NameOrPr_ch)</f>
        <v>Комитет по тарифам и ценовой политике Лен.области (ЛенРТК)</v>
      </c>
      <c r="P7" s="1276"/>
      <c r="Q7" s="1276"/>
      <c r="R7" s="1276"/>
      <c r="S7" s="1276"/>
      <c r="T7" s="1277"/>
      <c r="U7" s="668"/>
      <c r="V7" s="523"/>
      <c r="AA7"/>
      <c r="AB7"/>
      <c r="AC7"/>
      <c r="AD7"/>
      <c r="AE7"/>
      <c r="AF7"/>
      <c r="AG7"/>
      <c r="AH7"/>
      <c r="AI7"/>
      <c r="AJ7"/>
      <c r="AK7"/>
      <c r="AL7"/>
      <c r="AO7" s="584"/>
      <c r="AP7" s="584"/>
      <c r="AQ7" s="584"/>
      <c r="AR7" s="584"/>
      <c r="AS7" s="584"/>
    </row>
    <row r="8" spans="1:45" s="491" customFormat="1" ht="18.75">
      <c r="A8" s="504"/>
      <c r="B8" s="504"/>
      <c r="C8" s="504"/>
      <c r="D8" s="504"/>
      <c r="E8" s="504"/>
      <c r="F8" s="504"/>
      <c r="G8" s="504"/>
      <c r="H8" s="504"/>
      <c r="L8" s="498"/>
      <c r="M8" s="616" t="s">
        <v>595</v>
      </c>
      <c r="N8" s="665"/>
      <c r="O8" s="1275" t="str">
        <f>IF(datePr_ch="",IF(datePr="","",datePr),datePr_ch)</f>
        <v>19.12.2019</v>
      </c>
      <c r="P8" s="1276"/>
      <c r="Q8" s="1276"/>
      <c r="R8" s="1276"/>
      <c r="S8" s="1276"/>
      <c r="T8" s="1277"/>
      <c r="U8" s="666"/>
      <c r="V8" s="486"/>
      <c r="AA8"/>
      <c r="AB8"/>
      <c r="AC8"/>
      <c r="AD8"/>
      <c r="AE8"/>
      <c r="AF8"/>
      <c r="AG8"/>
      <c r="AH8"/>
      <c r="AI8"/>
      <c r="AJ8"/>
      <c r="AK8"/>
      <c r="AL8"/>
      <c r="AO8" s="504"/>
      <c r="AP8" s="504"/>
      <c r="AQ8" s="504"/>
      <c r="AR8" s="504"/>
      <c r="AS8" s="504"/>
    </row>
    <row r="9" spans="1:45" s="491" customFormat="1" ht="18.75">
      <c r="A9" s="504"/>
      <c r="B9" s="504"/>
      <c r="C9" s="504"/>
      <c r="D9" s="504"/>
      <c r="E9" s="504"/>
      <c r="F9" s="504"/>
      <c r="G9" s="504"/>
      <c r="H9" s="504"/>
      <c r="L9" s="551"/>
      <c r="M9" s="616" t="s">
        <v>594</v>
      </c>
      <c r="N9" s="665"/>
      <c r="O9" s="1275" t="str">
        <f>IF(numberPr_ch="",IF(numberPr="","",numberPr),numberPr_ch)</f>
        <v>512-п</v>
      </c>
      <c r="P9" s="1276"/>
      <c r="Q9" s="1276"/>
      <c r="R9" s="1276"/>
      <c r="S9" s="1276"/>
      <c r="T9" s="1277"/>
      <c r="U9" s="666"/>
      <c r="V9" s="486"/>
      <c r="AA9"/>
      <c r="AB9"/>
      <c r="AC9"/>
      <c r="AD9"/>
      <c r="AE9"/>
      <c r="AF9"/>
      <c r="AG9"/>
      <c r="AH9"/>
      <c r="AI9"/>
      <c r="AJ9"/>
      <c r="AK9"/>
      <c r="AL9"/>
      <c r="AO9" s="504"/>
      <c r="AP9" s="504"/>
      <c r="AQ9" s="504"/>
      <c r="AR9" s="504"/>
      <c r="AS9" s="504"/>
    </row>
    <row r="10" spans="1:45" s="491" customFormat="1" ht="18.75">
      <c r="A10" s="504"/>
      <c r="B10" s="504"/>
      <c r="C10" s="504"/>
      <c r="D10" s="504"/>
      <c r="E10" s="504"/>
      <c r="F10" s="504"/>
      <c r="G10" s="504"/>
      <c r="H10" s="504"/>
      <c r="L10" s="551"/>
      <c r="M10" s="616" t="s">
        <v>500</v>
      </c>
      <c r="N10" s="665"/>
      <c r="O10" s="1275" t="str">
        <f>IF(IstPub_ch="",IF(IstPub="","",IstPub),IstPub_ch)</f>
        <v>http://tarif.lenobl.ru/dokumenty/docs_category_3/</v>
      </c>
      <c r="P10" s="1276"/>
      <c r="Q10" s="1276"/>
      <c r="R10" s="1276"/>
      <c r="S10" s="1276"/>
      <c r="T10" s="1277"/>
      <c r="U10" s="666"/>
      <c r="V10" s="486"/>
      <c r="AA10"/>
      <c r="AB10"/>
      <c r="AC10"/>
      <c r="AD10"/>
      <c r="AE10"/>
      <c r="AF10"/>
      <c r="AG10"/>
      <c r="AH10"/>
      <c r="AI10"/>
      <c r="AJ10"/>
      <c r="AK10"/>
      <c r="AL10"/>
      <c r="AO10" s="504"/>
      <c r="AP10" s="504"/>
      <c r="AQ10" s="504"/>
      <c r="AR10" s="504"/>
      <c r="AS10" s="504"/>
    </row>
    <row r="11" spans="1:45" s="491" customFormat="1" ht="11.25" hidden="1">
      <c r="A11" s="504"/>
      <c r="B11" s="504"/>
      <c r="C11" s="504"/>
      <c r="D11" s="504"/>
      <c r="E11" s="504"/>
      <c r="F11" s="504"/>
      <c r="G11" s="504"/>
      <c r="H11" s="504"/>
      <c r="L11" s="551"/>
      <c r="M11" s="551"/>
      <c r="N11" s="565"/>
      <c r="O11" s="581"/>
      <c r="P11" s="581"/>
      <c r="Q11" s="581"/>
      <c r="R11" s="581"/>
      <c r="S11" s="581"/>
      <c r="T11" s="581"/>
      <c r="U11" s="486"/>
      <c r="V11" s="486"/>
      <c r="Z11" s="502" t="s">
        <v>372</v>
      </c>
      <c r="AA11" s="766"/>
      <c r="AB11" s="766"/>
      <c r="AC11" s="766"/>
      <c r="AD11" s="766"/>
      <c r="AE11" s="766"/>
      <c r="AF11" s="766"/>
      <c r="AG11" s="486"/>
      <c r="AH11" s="486"/>
      <c r="AI11" s="1006"/>
      <c r="AJ11" s="1006"/>
      <c r="AK11" s="1006"/>
      <c r="AL11" s="1010" t="s">
        <v>372</v>
      </c>
      <c r="AO11" s="504"/>
      <c r="AP11" s="504"/>
      <c r="AQ11" s="504"/>
      <c r="AR11" s="504"/>
      <c r="AS11" s="504"/>
    </row>
    <row r="12" spans="1:45">
      <c r="J12" s="481"/>
      <c r="K12" s="481"/>
      <c r="L12" s="477"/>
      <c r="M12" s="477"/>
      <c r="N12" s="477"/>
      <c r="O12" s="1270"/>
      <c r="P12" s="1270"/>
      <c r="Q12" s="1270"/>
      <c r="R12" s="1270"/>
      <c r="S12" s="1270"/>
      <c r="T12" s="1270"/>
      <c r="U12" s="1270"/>
      <c r="V12" s="1270"/>
      <c r="W12" s="1270"/>
      <c r="X12" s="1270"/>
      <c r="Y12" s="1270"/>
      <c r="Z12" s="1270"/>
      <c r="AA12" s="1270" t="s">
        <v>1897</v>
      </c>
      <c r="AB12" s="1270"/>
      <c r="AC12" s="1270"/>
      <c r="AD12" s="1270"/>
      <c r="AE12" s="1270"/>
      <c r="AF12" s="1270"/>
      <c r="AG12" s="1270"/>
      <c r="AH12" s="1270"/>
      <c r="AI12" s="1270"/>
      <c r="AJ12" s="1270"/>
      <c r="AK12" s="1270"/>
      <c r="AL12" s="1270"/>
    </row>
    <row r="13" spans="1:45" ht="14.25" customHeight="1">
      <c r="J13" s="481"/>
      <c r="K13" s="481"/>
      <c r="L13" s="1255" t="s">
        <v>453</v>
      </c>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183" t="s">
        <v>454</v>
      </c>
    </row>
    <row r="14" spans="1:45" ht="14.25" customHeight="1">
      <c r="J14" s="481"/>
      <c r="K14" s="481"/>
      <c r="L14" s="1255" t="s">
        <v>91</v>
      </c>
      <c r="M14" s="1255" t="s">
        <v>638</v>
      </c>
      <c r="N14" s="577"/>
      <c r="O14" s="1183" t="s">
        <v>640</v>
      </c>
      <c r="P14" s="1183"/>
      <c r="Q14" s="1183"/>
      <c r="R14" s="1183"/>
      <c r="S14" s="1183"/>
      <c r="T14" s="1183"/>
      <c r="U14" s="1183"/>
      <c r="V14" s="1183"/>
      <c r="W14" s="1183"/>
      <c r="X14" s="1183"/>
      <c r="Y14" s="1183"/>
      <c r="Z14" s="1255" t="s">
        <v>340</v>
      </c>
      <c r="AA14" s="1183" t="s">
        <v>640</v>
      </c>
      <c r="AB14" s="1183"/>
      <c r="AC14" s="1183"/>
      <c r="AD14" s="1183"/>
      <c r="AE14" s="1183"/>
      <c r="AF14" s="1183"/>
      <c r="AG14" s="1183"/>
      <c r="AH14" s="1183"/>
      <c r="AI14" s="1183"/>
      <c r="AJ14" s="1183"/>
      <c r="AK14" s="1183"/>
      <c r="AL14" s="1255" t="s">
        <v>340</v>
      </c>
      <c r="AM14" s="1269" t="s">
        <v>274</v>
      </c>
      <c r="AN14" s="1183"/>
    </row>
    <row r="15" spans="1:45" s="522" customFormat="1" ht="14.25" customHeight="1">
      <c r="A15" s="584"/>
      <c r="B15" s="584"/>
      <c r="C15" s="584"/>
      <c r="D15" s="584"/>
      <c r="E15" s="584"/>
      <c r="F15" s="584"/>
      <c r="G15" s="590"/>
      <c r="H15" s="590"/>
      <c r="I15" s="530"/>
      <c r="J15" s="528"/>
      <c r="K15" s="528"/>
      <c r="L15" s="1255"/>
      <c r="M15" s="1255"/>
      <c r="N15" s="577"/>
      <c r="O15" s="1283" t="s">
        <v>666</v>
      </c>
      <c r="P15" s="1283" t="s">
        <v>619</v>
      </c>
      <c r="Q15" s="1283" t="s">
        <v>620</v>
      </c>
      <c r="R15" s="1283" t="s">
        <v>270</v>
      </c>
      <c r="S15" s="1283"/>
      <c r="T15" s="1283" t="s">
        <v>270</v>
      </c>
      <c r="U15" s="1283"/>
      <c r="V15" s="651"/>
      <c r="W15" s="1282" t="s">
        <v>653</v>
      </c>
      <c r="X15" s="1282"/>
      <c r="Y15" s="1282"/>
      <c r="Z15" s="1255"/>
      <c r="AA15" s="1283" t="s">
        <v>666</v>
      </c>
      <c r="AB15" s="1283" t="s">
        <v>619</v>
      </c>
      <c r="AC15" s="1283" t="s">
        <v>620</v>
      </c>
      <c r="AD15" s="1283" t="s">
        <v>270</v>
      </c>
      <c r="AE15" s="1283"/>
      <c r="AF15" s="1283" t="s">
        <v>270</v>
      </c>
      <c r="AG15" s="1283"/>
      <c r="AH15" s="1107"/>
      <c r="AI15" s="1282" t="s">
        <v>653</v>
      </c>
      <c r="AJ15" s="1282"/>
      <c r="AK15" s="1282"/>
      <c r="AL15" s="1255"/>
      <c r="AM15" s="1269"/>
      <c r="AN15" s="1183"/>
      <c r="AO15" s="584"/>
      <c r="AP15" s="584"/>
      <c r="AQ15" s="584"/>
      <c r="AR15" s="584"/>
      <c r="AS15" s="584"/>
    </row>
    <row r="16" spans="1:45" ht="56.25" customHeight="1">
      <c r="J16" s="481"/>
      <c r="K16" s="481"/>
      <c r="L16" s="1255"/>
      <c r="M16" s="1255"/>
      <c r="N16" s="577"/>
      <c r="O16" s="1283"/>
      <c r="P16" s="1283"/>
      <c r="Q16" s="1283"/>
      <c r="R16" s="534" t="s">
        <v>621</v>
      </c>
      <c r="S16" s="534" t="s">
        <v>622</v>
      </c>
      <c r="T16" s="534" t="s">
        <v>623</v>
      </c>
      <c r="U16" s="534" t="s">
        <v>624</v>
      </c>
      <c r="V16" s="534"/>
      <c r="W16" s="535" t="s">
        <v>273</v>
      </c>
      <c r="X16" s="1279" t="s">
        <v>272</v>
      </c>
      <c r="Y16" s="1279"/>
      <c r="Z16" s="1255"/>
      <c r="AA16" s="1283"/>
      <c r="AB16" s="1283"/>
      <c r="AC16" s="1283"/>
      <c r="AD16" s="755" t="s">
        <v>621</v>
      </c>
      <c r="AE16" s="755" t="s">
        <v>622</v>
      </c>
      <c r="AF16" s="755" t="s">
        <v>623</v>
      </c>
      <c r="AG16" s="755" t="s">
        <v>624</v>
      </c>
      <c r="AH16" s="755"/>
      <c r="AI16" s="1108" t="s">
        <v>273</v>
      </c>
      <c r="AJ16" s="1279" t="s">
        <v>272</v>
      </c>
      <c r="AK16" s="1279"/>
      <c r="AL16" s="1255"/>
      <c r="AM16" s="1269"/>
      <c r="AN16" s="1183"/>
    </row>
    <row r="17" spans="1:45">
      <c r="J17" s="481"/>
      <c r="K17" s="489">
        <v>1</v>
      </c>
      <c r="L17" s="478" t="s">
        <v>92</v>
      </c>
      <c r="M17" s="478" t="s">
        <v>48</v>
      </c>
      <c r="N17" s="495" t="s">
        <v>48</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4">
        <f ca="1">OFFSET(V17,0,-1)</f>
        <v>9</v>
      </c>
      <c r="W17" s="487">
        <f t="shared" ca="1" si="0"/>
        <v>10</v>
      </c>
      <c r="X17" s="1244">
        <f ca="1">OFFSET(X17,0,-1)+1</f>
        <v>11</v>
      </c>
      <c r="Y17" s="1244"/>
      <c r="Z17" s="487">
        <f ca="1">OFFSET(Z17,0,-2)+1</f>
        <v>12</v>
      </c>
      <c r="AA17" s="1109">
        <f ca="1">OFFSET(AA17,0,-1)+1</f>
        <v>13</v>
      </c>
      <c r="AB17" s="1109">
        <f t="shared" ref="AB17:AI17" ca="1" si="1">OFFSET(AB17,0,-1)+1</f>
        <v>14</v>
      </c>
      <c r="AC17" s="1109">
        <f t="shared" ca="1" si="1"/>
        <v>15</v>
      </c>
      <c r="AD17" s="1109">
        <f t="shared" ca="1" si="1"/>
        <v>16</v>
      </c>
      <c r="AE17" s="1109">
        <f t="shared" ca="1" si="1"/>
        <v>17</v>
      </c>
      <c r="AF17" s="1109">
        <f t="shared" ca="1" si="1"/>
        <v>18</v>
      </c>
      <c r="AG17" s="1109">
        <f t="shared" ca="1" si="1"/>
        <v>19</v>
      </c>
      <c r="AH17" s="650">
        <f ca="1">OFFSET(AH17,0,-1)</f>
        <v>19</v>
      </c>
      <c r="AI17" s="1109">
        <f t="shared" ca="1" si="1"/>
        <v>20</v>
      </c>
      <c r="AJ17" s="1244">
        <f ca="1">OFFSET(AJ17,0,-1)+1</f>
        <v>21</v>
      </c>
      <c r="AK17" s="1244"/>
      <c r="AL17" s="1109">
        <f ca="1">OFFSET(AL17,0,-2)+1</f>
        <v>22</v>
      </c>
      <c r="AN17" s="487">
        <f ca="1">OFFSET(AN17,0,-2)+1</f>
        <v>23</v>
      </c>
    </row>
    <row r="18" spans="1:45" ht="22.5">
      <c r="A18" s="1228">
        <v>1</v>
      </c>
      <c r="B18" s="1051"/>
      <c r="C18" s="1051"/>
      <c r="D18" s="1051"/>
      <c r="E18" s="1052"/>
      <c r="F18" s="1053"/>
      <c r="G18" s="1051"/>
      <c r="H18" s="1051"/>
      <c r="I18" s="1040"/>
      <c r="J18" s="1044"/>
      <c r="K18" s="1044"/>
      <c r="L18" s="592">
        <f>mergeValue(A18)</f>
        <v>1</v>
      </c>
      <c r="M18" s="640" t="s">
        <v>20</v>
      </c>
      <c r="N18" s="579"/>
      <c r="O18" s="1271" t="str">
        <f>IF('Перечень тарифов'!J26="","","" &amp; 'Перечень тарифов'!J26 &amp; "")</f>
        <v>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2019-2023 годов</v>
      </c>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629" t="s">
        <v>475</v>
      </c>
    </row>
    <row r="19" spans="1:45" ht="22.5">
      <c r="A19" s="1228"/>
      <c r="B19" s="1228">
        <v>1</v>
      </c>
      <c r="C19" s="1051"/>
      <c r="D19" s="1051"/>
      <c r="E19" s="1053"/>
      <c r="F19" s="1053"/>
      <c r="G19" s="1051"/>
      <c r="H19" s="1051"/>
      <c r="I19" s="1046"/>
      <c r="J19" s="1042"/>
      <c r="K19" s="1041"/>
      <c r="L19" s="592" t="str">
        <f>mergeValue(A19) &amp;"."&amp; mergeValue(B19)</f>
        <v>1.1</v>
      </c>
      <c r="M19" s="545" t="s">
        <v>16</v>
      </c>
      <c r="N19" s="579"/>
      <c r="O19" s="1271" t="str">
        <f>IF('Перечень тарифов'!N26="","","" &amp; 'Перечень тарифов'!N26 &amp; "")</f>
        <v>Тосненский муниципальный район, Тельмановское (41648443);</v>
      </c>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c r="AN19" s="629" t="s">
        <v>476</v>
      </c>
    </row>
    <row r="20" spans="1:45" hidden="1">
      <c r="A20" s="1228"/>
      <c r="B20" s="1228"/>
      <c r="C20" s="1228">
        <v>1</v>
      </c>
      <c r="D20" s="1051"/>
      <c r="E20" s="1053"/>
      <c r="F20" s="1053"/>
      <c r="G20" s="1051"/>
      <c r="H20" s="1051"/>
      <c r="I20" s="1046"/>
      <c r="J20" s="1042"/>
      <c r="K20" s="1041"/>
      <c r="L20" s="592" t="str">
        <f>mergeValue(A20) &amp;"."&amp; mergeValue(B20)&amp;"."&amp; mergeValue(C20)</f>
        <v>1.1.1</v>
      </c>
      <c r="M20" s="546"/>
      <c r="N20" s="579"/>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1271"/>
      <c r="AM20" s="1271"/>
      <c r="AN20" s="629"/>
    </row>
    <row r="21" spans="1:45" hidden="1">
      <c r="A21" s="1228"/>
      <c r="B21" s="1228"/>
      <c r="C21" s="1228"/>
      <c r="D21" s="1228">
        <v>1</v>
      </c>
      <c r="E21" s="1053"/>
      <c r="F21" s="1053"/>
      <c r="G21" s="1051"/>
      <c r="H21" s="1051"/>
      <c r="I21" s="1046"/>
      <c r="J21" s="1042"/>
      <c r="K21" s="1041"/>
      <c r="L21" s="592" t="str">
        <f>mergeValue(A21) &amp;"."&amp; mergeValue(B21)&amp;"."&amp; mergeValue(C21)&amp;"."&amp; mergeValue(D21)</f>
        <v>1.1.1.1</v>
      </c>
      <c r="M21" s="547"/>
      <c r="N21" s="579"/>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1271"/>
      <c r="AM21" s="1271"/>
      <c r="AN21" s="629"/>
    </row>
    <row r="22" spans="1:45" ht="0.2" customHeight="1">
      <c r="A22" s="1228"/>
      <c r="B22" s="1228"/>
      <c r="C22" s="1228"/>
      <c r="D22" s="1228"/>
      <c r="E22" s="1228">
        <v>1</v>
      </c>
      <c r="F22" s="1053"/>
      <c r="G22" s="1051"/>
      <c r="H22" s="1051"/>
      <c r="I22" s="1045"/>
      <c r="J22" s="1042"/>
      <c r="K22" s="1041"/>
      <c r="L22" s="592"/>
      <c r="M22" s="553"/>
      <c r="N22" s="580"/>
      <c r="O22" s="630"/>
      <c r="P22" s="630"/>
      <c r="Q22" s="630"/>
      <c r="R22" s="630"/>
      <c r="S22" s="630"/>
      <c r="T22" s="630"/>
      <c r="U22" s="630"/>
      <c r="V22" s="630"/>
      <c r="W22" s="630"/>
      <c r="X22" s="630"/>
      <c r="Y22" s="630"/>
      <c r="Z22" s="630"/>
      <c r="AA22" s="1112"/>
      <c r="AB22" s="1112"/>
      <c r="AC22" s="1112"/>
      <c r="AD22" s="1112"/>
      <c r="AE22" s="1112"/>
      <c r="AF22" s="1112"/>
      <c r="AG22" s="1112"/>
      <c r="AH22" s="1112"/>
      <c r="AI22" s="1112"/>
      <c r="AJ22" s="1112"/>
      <c r="AK22" s="1112"/>
      <c r="AL22" s="1112"/>
      <c r="AM22" s="507"/>
      <c r="AN22" s="629"/>
    </row>
    <row r="23" spans="1:45" ht="22.5" customHeight="1">
      <c r="A23" s="1228"/>
      <c r="B23" s="1228"/>
      <c r="C23" s="1228"/>
      <c r="D23" s="1228"/>
      <c r="E23" s="1228"/>
      <c r="F23" s="1228">
        <v>1</v>
      </c>
      <c r="G23" s="1051"/>
      <c r="H23" s="1051"/>
      <c r="I23" s="1280"/>
      <c r="J23" s="1042"/>
      <c r="K23" s="1041"/>
      <c r="L23" s="592" t="str">
        <f>mergeValue(A23) &amp;"."&amp; mergeValue(B23)&amp;"."&amp; mergeValue(C23)&amp;"."&amp; mergeValue(D23)&amp;"."&amp; mergeValue(F23)</f>
        <v>1.1.1.1.1</v>
      </c>
      <c r="M23" s="554" t="s">
        <v>10</v>
      </c>
      <c r="N23" s="580"/>
      <c r="O23" s="1231" t="s">
        <v>303</v>
      </c>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3"/>
      <c r="AN23" s="629" t="s">
        <v>634</v>
      </c>
      <c r="AP23" s="503" t="str">
        <f>strCheckUnique(AQ23:AQ27)</f>
        <v/>
      </c>
      <c r="AR23" s="503"/>
    </row>
    <row r="24" spans="1:45" ht="48.75" customHeight="1">
      <c r="A24" s="1228"/>
      <c r="B24" s="1228"/>
      <c r="C24" s="1228"/>
      <c r="D24" s="1228"/>
      <c r="E24" s="1228"/>
      <c r="F24" s="1228"/>
      <c r="G24" s="1228">
        <v>1</v>
      </c>
      <c r="H24" s="1051"/>
      <c r="I24" s="1280"/>
      <c r="J24" s="1281"/>
      <c r="K24" s="1047"/>
      <c r="L24" s="592" t="str">
        <f>mergeValue(A24) &amp;"."&amp; mergeValue(B24)&amp;"."&amp; mergeValue(C24)&amp;"."&amp; mergeValue(D24)&amp;"."&amp; mergeValue(F24)&amp;"."&amp; mergeValue(G24)</f>
        <v>1.1.1.1.1.1</v>
      </c>
      <c r="M24" s="1064" t="s">
        <v>649</v>
      </c>
      <c r="N24" s="645"/>
      <c r="O24" s="682">
        <v>16.260000000000002</v>
      </c>
      <c r="P24" s="682">
        <v>1440</v>
      </c>
      <c r="Q24" s="561"/>
      <c r="R24" s="493"/>
      <c r="S24" s="1090"/>
      <c r="T24" s="493"/>
      <c r="U24" s="1090"/>
      <c r="V24" s="583" t="str">
        <f>W24 &amp; "-" &amp; Y24</f>
        <v>01.01.2020-30.06.2020</v>
      </c>
      <c r="W24" s="1263" t="s">
        <v>1221</v>
      </c>
      <c r="X24" s="1235" t="s">
        <v>83</v>
      </c>
      <c r="Y24" s="1263" t="s">
        <v>1904</v>
      </c>
      <c r="Z24" s="1235" t="s">
        <v>83</v>
      </c>
      <c r="AA24" s="682">
        <v>18.829999999999998</v>
      </c>
      <c r="AB24" s="682">
        <v>1470.16</v>
      </c>
      <c r="AC24" s="762"/>
      <c r="AD24" s="711"/>
      <c r="AE24" s="1090"/>
      <c r="AF24" s="711"/>
      <c r="AG24" s="1090"/>
      <c r="AH24" s="768" t="str">
        <f>AI24 &amp; "-" &amp; AK24</f>
        <v>01.07.2020-31.12.2020</v>
      </c>
      <c r="AI24" s="1263" t="s">
        <v>1905</v>
      </c>
      <c r="AJ24" s="1235" t="s">
        <v>83</v>
      </c>
      <c r="AK24" s="1263" t="s">
        <v>1903</v>
      </c>
      <c r="AL24" s="1235" t="s">
        <v>84</v>
      </c>
      <c r="AM24" s="536"/>
      <c r="AN24" s="629" t="s">
        <v>667</v>
      </c>
      <c r="AO24" s="499" t="str">
        <f>strCheckDate(O24:AM24)</f>
        <v/>
      </c>
      <c r="AP24" s="503"/>
      <c r="AQ24" s="503" t="str">
        <f>IF(M24="","",M24 )</f>
        <v>горячая вода в системе централизованного теплоснабжения на горячее водоснабжение</v>
      </c>
      <c r="AR24" s="503"/>
      <c r="AS24" s="503"/>
    </row>
    <row r="25" spans="1:45" ht="14.25" hidden="1" customHeight="1">
      <c r="A25" s="1228"/>
      <c r="B25" s="1228"/>
      <c r="C25" s="1228"/>
      <c r="D25" s="1228"/>
      <c r="E25" s="1228"/>
      <c r="F25" s="1228"/>
      <c r="G25" s="1228"/>
      <c r="H25" s="1051"/>
      <c r="I25" s="1280"/>
      <c r="J25" s="1281"/>
      <c r="K25" s="1047"/>
      <c r="L25" s="599"/>
      <c r="M25" s="645"/>
      <c r="N25" s="645"/>
      <c r="O25" s="561"/>
      <c r="P25" s="493"/>
      <c r="Q25" s="493"/>
      <c r="R25" s="493"/>
      <c r="S25" s="493"/>
      <c r="T25" s="493"/>
      <c r="U25" s="558"/>
      <c r="V25" s="583"/>
      <c r="W25" s="1234"/>
      <c r="X25" s="1235"/>
      <c r="Y25" s="1234"/>
      <c r="Z25" s="1235"/>
      <c r="AA25" s="762"/>
      <c r="AB25" s="711"/>
      <c r="AC25" s="711"/>
      <c r="AD25" s="711"/>
      <c r="AE25" s="711"/>
      <c r="AF25" s="711"/>
      <c r="AG25" s="558"/>
      <c r="AH25" s="768"/>
      <c r="AI25" s="1234"/>
      <c r="AJ25" s="1235"/>
      <c r="AK25" s="1234"/>
      <c r="AL25" s="1235"/>
      <c r="AM25" s="536"/>
      <c r="AN25" s="1246"/>
      <c r="AR25" s="503">
        <f ca="1">OFFSET(AR25,-1,0)</f>
        <v>0</v>
      </c>
    </row>
    <row r="26" spans="1:45" s="475" customFormat="1" ht="15" hidden="1" customHeight="1">
      <c r="A26" s="1228"/>
      <c r="B26" s="1228"/>
      <c r="C26" s="1228"/>
      <c r="D26" s="1228"/>
      <c r="E26" s="1228"/>
      <c r="F26" s="1228"/>
      <c r="G26" s="1228"/>
      <c r="H26" s="1051"/>
      <c r="I26" s="1280"/>
      <c r="J26" s="1281"/>
      <c r="K26" s="1048"/>
      <c r="L26" s="537"/>
      <c r="M26" s="556"/>
      <c r="N26" s="550"/>
      <c r="O26" s="544"/>
      <c r="P26" s="544"/>
      <c r="Q26" s="544"/>
      <c r="R26" s="544"/>
      <c r="S26" s="544"/>
      <c r="T26" s="544"/>
      <c r="U26" s="544"/>
      <c r="V26" s="544"/>
      <c r="W26" s="562"/>
      <c r="X26" s="563"/>
      <c r="Y26" s="562"/>
      <c r="Z26" s="550"/>
      <c r="AA26" s="756"/>
      <c r="AB26" s="756"/>
      <c r="AC26" s="756"/>
      <c r="AD26" s="756"/>
      <c r="AE26" s="756"/>
      <c r="AF26" s="756"/>
      <c r="AG26" s="756"/>
      <c r="AH26" s="756"/>
      <c r="AI26" s="1004"/>
      <c r="AJ26" s="1005"/>
      <c r="AK26" s="1004"/>
      <c r="AL26" s="1000"/>
      <c r="AM26" s="559"/>
      <c r="AN26" s="1247"/>
      <c r="AO26" s="500"/>
      <c r="AP26" s="500"/>
      <c r="AQ26" s="500"/>
      <c r="AR26" s="500"/>
      <c r="AS26" s="500"/>
    </row>
    <row r="27" spans="1:45" s="475" customFormat="1" ht="15" customHeight="1">
      <c r="A27" s="1228"/>
      <c r="B27" s="1228"/>
      <c r="C27" s="1228"/>
      <c r="D27" s="1228"/>
      <c r="E27" s="1228"/>
      <c r="F27" s="1228"/>
      <c r="G27" s="1051"/>
      <c r="H27" s="1051"/>
      <c r="I27" s="1280"/>
      <c r="J27" s="1049"/>
      <c r="K27" s="1048"/>
      <c r="L27" s="537"/>
      <c r="M27" s="555" t="s">
        <v>25</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9"/>
      <c r="AO27" s="500"/>
      <c r="AP27" s="500"/>
      <c r="AQ27" s="500"/>
      <c r="AR27" s="500"/>
      <c r="AS27" s="500"/>
    </row>
    <row r="28" spans="1:45" s="475" customFormat="1" ht="15" customHeight="1">
      <c r="A28" s="1228"/>
      <c r="B28" s="1228"/>
      <c r="C28" s="1228"/>
      <c r="D28" s="1228"/>
      <c r="E28" s="1228"/>
      <c r="F28" s="1054"/>
      <c r="G28" s="1051"/>
      <c r="H28" s="1051"/>
      <c r="I28" s="1045"/>
      <c r="J28" s="1043"/>
      <c r="K28" s="1048"/>
      <c r="L28" s="537"/>
      <c r="M28" s="550" t="s">
        <v>11</v>
      </c>
      <c r="N28" s="549"/>
      <c r="O28" s="544"/>
      <c r="P28" s="544"/>
      <c r="Q28" s="544"/>
      <c r="R28" s="544"/>
      <c r="S28" s="544"/>
      <c r="T28" s="544"/>
      <c r="U28" s="544"/>
      <c r="V28" s="544"/>
      <c r="W28" s="572"/>
      <c r="X28" s="563"/>
      <c r="Y28" s="562"/>
      <c r="Z28" s="549"/>
      <c r="AA28" s="756"/>
      <c r="AB28" s="756"/>
      <c r="AC28" s="756"/>
      <c r="AD28" s="756"/>
      <c r="AE28" s="756"/>
      <c r="AF28" s="756"/>
      <c r="AG28" s="756"/>
      <c r="AH28" s="756"/>
      <c r="AI28" s="765"/>
      <c r="AJ28" s="1005"/>
      <c r="AK28" s="1004"/>
      <c r="AL28" s="1039"/>
      <c r="AM28" s="563"/>
      <c r="AN28" s="559"/>
      <c r="AO28" s="500"/>
      <c r="AP28" s="500"/>
      <c r="AQ28" s="500"/>
      <c r="AR28" s="500"/>
      <c r="AS28" s="500"/>
    </row>
    <row r="29" spans="1:45" s="475" customFormat="1" ht="14.25" hidden="1" customHeight="1">
      <c r="A29" s="1228"/>
      <c r="B29" s="1228"/>
      <c r="C29" s="1228"/>
      <c r="D29" s="1053"/>
      <c r="E29" s="1054"/>
      <c r="F29" s="1054"/>
      <c r="G29" s="1051"/>
      <c r="H29" s="1051"/>
      <c r="I29" s="1050"/>
      <c r="J29" s="1043"/>
      <c r="K29" s="1040"/>
      <c r="L29" s="537"/>
      <c r="M29" s="550"/>
      <c r="N29" s="550"/>
      <c r="O29" s="550"/>
      <c r="P29" s="550"/>
      <c r="Q29" s="550"/>
      <c r="R29" s="550"/>
      <c r="S29" s="550"/>
      <c r="T29" s="550"/>
      <c r="U29" s="550"/>
      <c r="V29" s="550"/>
      <c r="W29" s="550"/>
      <c r="X29" s="550"/>
      <c r="Y29" s="550"/>
      <c r="Z29" s="550"/>
      <c r="AA29" s="1000"/>
      <c r="AB29" s="1000"/>
      <c r="AC29" s="1000"/>
      <c r="AD29" s="1000"/>
      <c r="AE29" s="1000"/>
      <c r="AF29" s="1000"/>
      <c r="AG29" s="1000"/>
      <c r="AH29" s="1000"/>
      <c r="AI29" s="1000"/>
      <c r="AJ29" s="1000"/>
      <c r="AK29" s="1000"/>
      <c r="AL29" s="1000"/>
      <c r="AM29" s="550"/>
      <c r="AN29" s="559"/>
      <c r="AO29" s="500"/>
      <c r="AP29" s="500"/>
      <c r="AQ29" s="500"/>
      <c r="AR29" s="500"/>
      <c r="AS29" s="500"/>
    </row>
    <row r="30" spans="1:45" ht="3" customHeight="1">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row>
    <row r="31" spans="1:45" ht="89.25" customHeight="1">
      <c r="L31" s="1">
        <v>1</v>
      </c>
      <c r="M31" s="1221" t="s">
        <v>670</v>
      </c>
      <c r="N31" s="1221"/>
      <c r="O31" s="1221"/>
      <c r="P31" s="1221"/>
      <c r="Q31" s="1221"/>
      <c r="R31" s="1221"/>
      <c r="S31" s="1221"/>
      <c r="T31" s="1221"/>
      <c r="U31" s="1221"/>
      <c r="V31" s="1221"/>
      <c r="W31" s="1221"/>
    </row>
  </sheetData>
  <sheetProtection algorithmName="SHA-512" hashValue="TS/gDSZSu+7RNKe3Lkb05ZQrdMHZ1oruquLthw3skG9jiSvyuqnnX+xFs18iKXV8XkVH/FH3hJ6l1r9u2Yhh0w==" saltValue="SmybH6dyEsbB2K2jS7E7qg==" spinCount="100000" sheet="1" objects="1" scenarios="1" formatColumns="0" formatRows="0"/>
  <dataConsolidate leftLabels="1" link="1"/>
  <mergeCells count="56">
    <mergeCell ref="AL24:AL25"/>
    <mergeCell ref="AA12:AL12"/>
    <mergeCell ref="AA14:AK14"/>
    <mergeCell ref="AL14:AL16"/>
    <mergeCell ref="AA15:AA16"/>
    <mergeCell ref="AB15:AB16"/>
    <mergeCell ref="AC15:AC16"/>
    <mergeCell ref="AD15:AE15"/>
    <mergeCell ref="AF15:AG15"/>
    <mergeCell ref="AI15:AK15"/>
    <mergeCell ref="AJ16:AK16"/>
    <mergeCell ref="A18:A29"/>
    <mergeCell ref="B19:B29"/>
    <mergeCell ref="C20:C29"/>
    <mergeCell ref="D21:D28"/>
    <mergeCell ref="G24:G26"/>
    <mergeCell ref="E22:E28"/>
    <mergeCell ref="F23:F27"/>
    <mergeCell ref="I23:I27"/>
    <mergeCell ref="J24:J26"/>
    <mergeCell ref="M31:W3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AN13:AN16"/>
    <mergeCell ref="X16:Y16"/>
    <mergeCell ref="O18:AM18"/>
    <mergeCell ref="O19:AM19"/>
    <mergeCell ref="O20:AM20"/>
    <mergeCell ref="AJ17:AK17"/>
  </mergeCells>
  <dataValidations count="11">
    <dataValidation allowBlank="1" sqref="JM29:KC29 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065:WWO983065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L29:AN29 L983065:AN983065 L917529:AN917529 L851993:AN851993 L786457:AN786457 L720921:AN720921 L655385:AN655385 L589849:AN589849 L524313:AN524313 L458777:AN458777 L393241:AN393241 L327705:AN327705 L262169:AN262169 L196633:AN196633 L131097:AN131097 L65561:AN65561"/>
    <dataValidation allowBlank="1" prompt="Для выбора выполните двойной щелчок левой клавиши мыши по соответствующей ячейке." sqref="JM65562:KC65565 TI65562:TY65565 ADE65562:ADU65565 ANA65562:ANQ65565 AWW65562:AXM65565 BGS65562:BHI65565 BQO65562:BRE65565 CAK65562:CBA65565 CKG65562:CKW65565 CUC65562:CUS65565 DDY65562:DEO65565 DNU65562:DOK65565 DXQ65562:DYG65565 EHM65562:EIC65565 ERI65562:ERY65565 FBE65562:FBU65565 FLA65562:FLQ65565 FUW65562:FVM65565 GES65562:GFI65565 GOO65562:GPE65565 GYK65562:GZA65565 HIG65562:HIW65565 HSC65562:HSS65565 IBY65562:ICO65565 ILU65562:IMK65565 IVQ65562:IWG65565 JFM65562:JGC65565 JPI65562:JPY65565 JZE65562:JZU65565 KJA65562:KJQ65565 KSW65562:KTM65565 LCS65562:LDI65565 LMO65562:LNE65565 LWK65562:LXA65565 MGG65562:MGW65565 MQC65562:MQS65565 MZY65562:NAO65565 NJU65562:NKK65565 NTQ65562:NUG65565 ODM65562:OEC65565 ONI65562:ONY65565 OXE65562:OXU65565 PHA65562:PHQ65565 PQW65562:PRM65565 QAS65562:QBI65565 QKO65562:QLE65565 QUK65562:QVA65565 REG65562:REW65565 ROC65562:ROS65565 RXY65562:RYO65565 SHU65562:SIK65565 SRQ65562:SSG65565 TBM65562:TCC65565 TLI65562:TLY65565 TVE65562:TVU65565 UFA65562:UFQ65565 UOW65562:UPM65565 UYS65562:UZI65565 VIO65562:VJE65565 VSK65562:VTA65565 WCG65562:WCW65565 WMC65562:WMS65565 WVY65562:WWO65565 JM131098:KC131101 TI131098:TY131101 ADE131098:ADU131101 ANA131098:ANQ131101 AWW131098:AXM131101 BGS131098:BHI131101 BQO131098:BRE131101 CAK131098:CBA131101 CKG131098:CKW131101 CUC131098:CUS131101 DDY131098:DEO131101 DNU131098:DOK131101 DXQ131098:DYG131101 EHM131098:EIC131101 ERI131098:ERY131101 FBE131098:FBU131101 FLA131098:FLQ131101 FUW131098:FVM131101 GES131098:GFI131101 GOO131098:GPE131101 GYK131098:GZA131101 HIG131098:HIW131101 HSC131098:HSS131101 IBY131098:ICO131101 ILU131098:IMK131101 IVQ131098:IWG131101 JFM131098:JGC131101 JPI131098:JPY131101 JZE131098:JZU131101 KJA131098:KJQ131101 KSW131098:KTM131101 LCS131098:LDI131101 LMO131098:LNE131101 LWK131098:LXA131101 MGG131098:MGW131101 MQC131098:MQS131101 MZY131098:NAO131101 NJU131098:NKK131101 NTQ131098:NUG131101 ODM131098:OEC131101 ONI131098:ONY131101 OXE131098:OXU131101 PHA131098:PHQ131101 PQW131098:PRM131101 QAS131098:QBI131101 QKO131098:QLE131101 QUK131098:QVA131101 REG131098:REW131101 ROC131098:ROS131101 RXY131098:RYO131101 SHU131098:SIK131101 SRQ131098:SSG131101 TBM131098:TCC131101 TLI131098:TLY131101 TVE131098:TVU131101 UFA131098:UFQ131101 UOW131098:UPM131101 UYS131098:UZI131101 VIO131098:VJE131101 VSK131098:VTA131101 WCG131098:WCW131101 WMC131098:WMS131101 WVY131098:WWO131101 JM196634:KC196637 TI196634:TY196637 ADE196634:ADU196637 ANA196634:ANQ196637 AWW196634:AXM196637 BGS196634:BHI196637 BQO196634:BRE196637 CAK196634:CBA196637 CKG196634:CKW196637 CUC196634:CUS196637 DDY196634:DEO196637 DNU196634:DOK196637 DXQ196634:DYG196637 EHM196634:EIC196637 ERI196634:ERY196637 FBE196634:FBU196637 FLA196634:FLQ196637 FUW196634:FVM196637 GES196634:GFI196637 GOO196634:GPE196637 GYK196634:GZA196637 HIG196634:HIW196637 HSC196634:HSS196637 IBY196634:ICO196637 ILU196634:IMK196637 IVQ196634:IWG196637 JFM196634:JGC196637 JPI196634:JPY196637 JZE196634:JZU196637 KJA196634:KJQ196637 KSW196634:KTM196637 LCS196634:LDI196637 LMO196634:LNE196637 LWK196634:LXA196637 MGG196634:MGW196637 MQC196634:MQS196637 MZY196634:NAO196637 NJU196634:NKK196637 NTQ196634:NUG196637 ODM196634:OEC196637 ONI196634:ONY196637 OXE196634:OXU196637 PHA196634:PHQ196637 PQW196634:PRM196637 QAS196634:QBI196637 QKO196634:QLE196637 QUK196634:QVA196637 REG196634:REW196637 ROC196634:ROS196637 RXY196634:RYO196637 SHU196634:SIK196637 SRQ196634:SSG196637 TBM196634:TCC196637 TLI196634:TLY196637 TVE196634:TVU196637 UFA196634:UFQ196637 UOW196634:UPM196637 UYS196634:UZI196637 VIO196634:VJE196637 VSK196634:VTA196637 WCG196634:WCW196637 WMC196634:WMS196637 WVY196634:WWO196637 JM262170:KC262173 TI262170:TY262173 ADE262170:ADU262173 ANA262170:ANQ262173 AWW262170:AXM262173 BGS262170:BHI262173 BQO262170:BRE262173 CAK262170:CBA262173 CKG262170:CKW262173 CUC262170:CUS262173 DDY262170:DEO262173 DNU262170:DOK262173 DXQ262170:DYG262173 EHM262170:EIC262173 ERI262170:ERY262173 FBE262170:FBU262173 FLA262170:FLQ262173 FUW262170:FVM262173 GES262170:GFI262173 GOO262170:GPE262173 GYK262170:GZA262173 HIG262170:HIW262173 HSC262170:HSS262173 IBY262170:ICO262173 ILU262170:IMK262173 IVQ262170:IWG262173 JFM262170:JGC262173 JPI262170:JPY262173 JZE262170:JZU262173 KJA262170:KJQ262173 KSW262170:KTM262173 LCS262170:LDI262173 LMO262170:LNE262173 LWK262170:LXA262173 MGG262170:MGW262173 MQC262170:MQS262173 MZY262170:NAO262173 NJU262170:NKK262173 NTQ262170:NUG262173 ODM262170:OEC262173 ONI262170:ONY262173 OXE262170:OXU262173 PHA262170:PHQ262173 PQW262170:PRM262173 QAS262170:QBI262173 QKO262170:QLE262173 QUK262170:QVA262173 REG262170:REW262173 ROC262170:ROS262173 RXY262170:RYO262173 SHU262170:SIK262173 SRQ262170:SSG262173 TBM262170:TCC262173 TLI262170:TLY262173 TVE262170:TVU262173 UFA262170:UFQ262173 UOW262170:UPM262173 UYS262170:UZI262173 VIO262170:VJE262173 VSK262170:VTA262173 WCG262170:WCW262173 WMC262170:WMS262173 WVY262170:WWO262173 JM327706:KC327709 TI327706:TY327709 ADE327706:ADU327709 ANA327706:ANQ327709 AWW327706:AXM327709 BGS327706:BHI327709 BQO327706:BRE327709 CAK327706:CBA327709 CKG327706:CKW327709 CUC327706:CUS327709 DDY327706:DEO327709 DNU327706:DOK327709 DXQ327706:DYG327709 EHM327706:EIC327709 ERI327706:ERY327709 FBE327706:FBU327709 FLA327706:FLQ327709 FUW327706:FVM327709 GES327706:GFI327709 GOO327706:GPE327709 GYK327706:GZA327709 HIG327706:HIW327709 HSC327706:HSS327709 IBY327706:ICO327709 ILU327706:IMK327709 IVQ327706:IWG327709 JFM327706:JGC327709 JPI327706:JPY327709 JZE327706:JZU327709 KJA327706:KJQ327709 KSW327706:KTM327709 LCS327706:LDI327709 LMO327706:LNE327709 LWK327706:LXA327709 MGG327706:MGW327709 MQC327706:MQS327709 MZY327706:NAO327709 NJU327706:NKK327709 NTQ327706:NUG327709 ODM327706:OEC327709 ONI327706:ONY327709 OXE327706:OXU327709 PHA327706:PHQ327709 PQW327706:PRM327709 QAS327706:QBI327709 QKO327706:QLE327709 QUK327706:QVA327709 REG327706:REW327709 ROC327706:ROS327709 RXY327706:RYO327709 SHU327706:SIK327709 SRQ327706:SSG327709 TBM327706:TCC327709 TLI327706:TLY327709 TVE327706:TVU327709 UFA327706:UFQ327709 UOW327706:UPM327709 UYS327706:UZI327709 VIO327706:VJE327709 VSK327706:VTA327709 WCG327706:WCW327709 WMC327706:WMS327709 WVY327706:WWO327709 JM393242:KC393245 TI393242:TY393245 ADE393242:ADU393245 ANA393242:ANQ393245 AWW393242:AXM393245 BGS393242:BHI393245 BQO393242:BRE393245 CAK393242:CBA393245 CKG393242:CKW393245 CUC393242:CUS393245 DDY393242:DEO393245 DNU393242:DOK393245 DXQ393242:DYG393245 EHM393242:EIC393245 ERI393242:ERY393245 FBE393242:FBU393245 FLA393242:FLQ393245 FUW393242:FVM393245 GES393242:GFI393245 GOO393242:GPE393245 GYK393242:GZA393245 HIG393242:HIW393245 HSC393242:HSS393245 IBY393242:ICO393245 ILU393242:IMK393245 IVQ393242:IWG393245 JFM393242:JGC393245 JPI393242:JPY393245 JZE393242:JZU393245 KJA393242:KJQ393245 KSW393242:KTM393245 LCS393242:LDI393245 LMO393242:LNE393245 LWK393242:LXA393245 MGG393242:MGW393245 MQC393242:MQS393245 MZY393242:NAO393245 NJU393242:NKK393245 NTQ393242:NUG393245 ODM393242:OEC393245 ONI393242:ONY393245 OXE393242:OXU393245 PHA393242:PHQ393245 PQW393242:PRM393245 QAS393242:QBI393245 QKO393242:QLE393245 QUK393242:QVA393245 REG393242:REW393245 ROC393242:ROS393245 RXY393242:RYO393245 SHU393242:SIK393245 SRQ393242:SSG393245 TBM393242:TCC393245 TLI393242:TLY393245 TVE393242:TVU393245 UFA393242:UFQ393245 UOW393242:UPM393245 UYS393242:UZI393245 VIO393242:VJE393245 VSK393242:VTA393245 WCG393242:WCW393245 WMC393242:WMS393245 WVY393242:WWO393245 JM458778:KC458781 TI458778:TY458781 ADE458778:ADU458781 ANA458778:ANQ458781 AWW458778:AXM458781 BGS458778:BHI458781 BQO458778:BRE458781 CAK458778:CBA458781 CKG458778:CKW458781 CUC458778:CUS458781 DDY458778:DEO458781 DNU458778:DOK458781 DXQ458778:DYG458781 EHM458778:EIC458781 ERI458778:ERY458781 FBE458778:FBU458781 FLA458778:FLQ458781 FUW458778:FVM458781 GES458778:GFI458781 GOO458778:GPE458781 GYK458778:GZA458781 HIG458778:HIW458781 HSC458778:HSS458781 IBY458778:ICO458781 ILU458778:IMK458781 IVQ458778:IWG458781 JFM458778:JGC458781 JPI458778:JPY458781 JZE458778:JZU458781 KJA458778:KJQ458781 KSW458778:KTM458781 LCS458778:LDI458781 LMO458778:LNE458781 LWK458778:LXA458781 MGG458778:MGW458781 MQC458778:MQS458781 MZY458778:NAO458781 NJU458778:NKK458781 NTQ458778:NUG458781 ODM458778:OEC458781 ONI458778:ONY458781 OXE458778:OXU458781 PHA458778:PHQ458781 PQW458778:PRM458781 QAS458778:QBI458781 QKO458778:QLE458781 QUK458778:QVA458781 REG458778:REW458781 ROC458778:ROS458781 RXY458778:RYO458781 SHU458778:SIK458781 SRQ458778:SSG458781 TBM458778:TCC458781 TLI458778:TLY458781 TVE458778:TVU458781 UFA458778:UFQ458781 UOW458778:UPM458781 UYS458778:UZI458781 VIO458778:VJE458781 VSK458778:VTA458781 WCG458778:WCW458781 WMC458778:WMS458781 WVY458778:WWO458781 JM524314:KC524317 TI524314:TY524317 ADE524314:ADU524317 ANA524314:ANQ524317 AWW524314:AXM524317 BGS524314:BHI524317 BQO524314:BRE524317 CAK524314:CBA524317 CKG524314:CKW524317 CUC524314:CUS524317 DDY524314:DEO524317 DNU524314:DOK524317 DXQ524314:DYG524317 EHM524314:EIC524317 ERI524314:ERY524317 FBE524314:FBU524317 FLA524314:FLQ524317 FUW524314:FVM524317 GES524314:GFI524317 GOO524314:GPE524317 GYK524314:GZA524317 HIG524314:HIW524317 HSC524314:HSS524317 IBY524314:ICO524317 ILU524314:IMK524317 IVQ524314:IWG524317 JFM524314:JGC524317 JPI524314:JPY524317 JZE524314:JZU524317 KJA524314:KJQ524317 KSW524314:KTM524317 LCS524314:LDI524317 LMO524314:LNE524317 LWK524314:LXA524317 MGG524314:MGW524317 MQC524314:MQS524317 MZY524314:NAO524317 NJU524314:NKK524317 NTQ524314:NUG524317 ODM524314:OEC524317 ONI524314:ONY524317 OXE524314:OXU524317 PHA524314:PHQ524317 PQW524314:PRM524317 QAS524314:QBI524317 QKO524314:QLE524317 QUK524314:QVA524317 REG524314:REW524317 ROC524314:ROS524317 RXY524314:RYO524317 SHU524314:SIK524317 SRQ524314:SSG524317 TBM524314:TCC524317 TLI524314:TLY524317 TVE524314:TVU524317 UFA524314:UFQ524317 UOW524314:UPM524317 UYS524314:UZI524317 VIO524314:VJE524317 VSK524314:VTA524317 WCG524314:WCW524317 WMC524314:WMS524317 WVY524314:WWO524317 JM589850:KC589853 TI589850:TY589853 ADE589850:ADU589853 ANA589850:ANQ589853 AWW589850:AXM589853 BGS589850:BHI589853 BQO589850:BRE589853 CAK589850:CBA589853 CKG589850:CKW589853 CUC589850:CUS589853 DDY589850:DEO589853 DNU589850:DOK589853 DXQ589850:DYG589853 EHM589850:EIC589853 ERI589850:ERY589853 FBE589850:FBU589853 FLA589850:FLQ589853 FUW589850:FVM589853 GES589850:GFI589853 GOO589850:GPE589853 GYK589850:GZA589853 HIG589850:HIW589853 HSC589850:HSS589853 IBY589850:ICO589853 ILU589850:IMK589853 IVQ589850:IWG589853 JFM589850:JGC589853 JPI589850:JPY589853 JZE589850:JZU589853 KJA589850:KJQ589853 KSW589850:KTM589853 LCS589850:LDI589853 LMO589850:LNE589853 LWK589850:LXA589853 MGG589850:MGW589853 MQC589850:MQS589853 MZY589850:NAO589853 NJU589850:NKK589853 NTQ589850:NUG589853 ODM589850:OEC589853 ONI589850:ONY589853 OXE589850:OXU589853 PHA589850:PHQ589853 PQW589850:PRM589853 QAS589850:QBI589853 QKO589850:QLE589853 QUK589850:QVA589853 REG589850:REW589853 ROC589850:ROS589853 RXY589850:RYO589853 SHU589850:SIK589853 SRQ589850:SSG589853 TBM589850:TCC589853 TLI589850:TLY589853 TVE589850:TVU589853 UFA589850:UFQ589853 UOW589850:UPM589853 UYS589850:UZI589853 VIO589850:VJE589853 VSK589850:VTA589853 WCG589850:WCW589853 WMC589850:WMS589853 WVY589850:WWO589853 JM655386:KC655389 TI655386:TY655389 ADE655386:ADU655389 ANA655386:ANQ655389 AWW655386:AXM655389 BGS655386:BHI655389 BQO655386:BRE655389 CAK655386:CBA655389 CKG655386:CKW655389 CUC655386:CUS655389 DDY655386:DEO655389 DNU655386:DOK655389 DXQ655386:DYG655389 EHM655386:EIC655389 ERI655386:ERY655389 FBE655386:FBU655389 FLA655386:FLQ655389 FUW655386:FVM655389 GES655386:GFI655389 GOO655386:GPE655389 GYK655386:GZA655389 HIG655386:HIW655389 HSC655386:HSS655389 IBY655386:ICO655389 ILU655386:IMK655389 IVQ655386:IWG655389 JFM655386:JGC655389 JPI655386:JPY655389 JZE655386:JZU655389 KJA655386:KJQ655389 KSW655386:KTM655389 LCS655386:LDI655389 LMO655386:LNE655389 LWK655386:LXA655389 MGG655386:MGW655389 MQC655386:MQS655389 MZY655386:NAO655389 NJU655386:NKK655389 NTQ655386:NUG655389 ODM655386:OEC655389 ONI655386:ONY655389 OXE655386:OXU655389 PHA655386:PHQ655389 PQW655386:PRM655389 QAS655386:QBI655389 QKO655386:QLE655389 QUK655386:QVA655389 REG655386:REW655389 ROC655386:ROS655389 RXY655386:RYO655389 SHU655386:SIK655389 SRQ655386:SSG655389 TBM655386:TCC655389 TLI655386:TLY655389 TVE655386:TVU655389 UFA655386:UFQ655389 UOW655386:UPM655389 UYS655386:UZI655389 VIO655386:VJE655389 VSK655386:VTA655389 WCG655386:WCW655389 WMC655386:WMS655389 WVY655386:WWO655389 JM720922:KC720925 TI720922:TY720925 ADE720922:ADU720925 ANA720922:ANQ720925 AWW720922:AXM720925 BGS720922:BHI720925 BQO720922:BRE720925 CAK720922:CBA720925 CKG720922:CKW720925 CUC720922:CUS720925 DDY720922:DEO720925 DNU720922:DOK720925 DXQ720922:DYG720925 EHM720922:EIC720925 ERI720922:ERY720925 FBE720922:FBU720925 FLA720922:FLQ720925 FUW720922:FVM720925 GES720922:GFI720925 GOO720922:GPE720925 GYK720922:GZA720925 HIG720922:HIW720925 HSC720922:HSS720925 IBY720922:ICO720925 ILU720922:IMK720925 IVQ720922:IWG720925 JFM720922:JGC720925 JPI720922:JPY720925 JZE720922:JZU720925 KJA720922:KJQ720925 KSW720922:KTM720925 LCS720922:LDI720925 LMO720922:LNE720925 LWK720922:LXA720925 MGG720922:MGW720925 MQC720922:MQS720925 MZY720922:NAO720925 NJU720922:NKK720925 NTQ720922:NUG720925 ODM720922:OEC720925 ONI720922:ONY720925 OXE720922:OXU720925 PHA720922:PHQ720925 PQW720922:PRM720925 QAS720922:QBI720925 QKO720922:QLE720925 QUK720922:QVA720925 REG720922:REW720925 ROC720922:ROS720925 RXY720922:RYO720925 SHU720922:SIK720925 SRQ720922:SSG720925 TBM720922:TCC720925 TLI720922:TLY720925 TVE720922:TVU720925 UFA720922:UFQ720925 UOW720922:UPM720925 UYS720922:UZI720925 VIO720922:VJE720925 VSK720922:VTA720925 WCG720922:WCW720925 WMC720922:WMS720925 WVY720922:WWO720925 JM786458:KC786461 TI786458:TY786461 ADE786458:ADU786461 ANA786458:ANQ786461 AWW786458:AXM786461 BGS786458:BHI786461 BQO786458:BRE786461 CAK786458:CBA786461 CKG786458:CKW786461 CUC786458:CUS786461 DDY786458:DEO786461 DNU786458:DOK786461 DXQ786458:DYG786461 EHM786458:EIC786461 ERI786458:ERY786461 FBE786458:FBU786461 FLA786458:FLQ786461 FUW786458:FVM786461 GES786458:GFI786461 GOO786458:GPE786461 GYK786458:GZA786461 HIG786458:HIW786461 HSC786458:HSS786461 IBY786458:ICO786461 ILU786458:IMK786461 IVQ786458:IWG786461 JFM786458:JGC786461 JPI786458:JPY786461 JZE786458:JZU786461 KJA786458:KJQ786461 KSW786458:KTM786461 LCS786458:LDI786461 LMO786458:LNE786461 LWK786458:LXA786461 MGG786458:MGW786461 MQC786458:MQS786461 MZY786458:NAO786461 NJU786458:NKK786461 NTQ786458:NUG786461 ODM786458:OEC786461 ONI786458:ONY786461 OXE786458:OXU786461 PHA786458:PHQ786461 PQW786458:PRM786461 QAS786458:QBI786461 QKO786458:QLE786461 QUK786458:QVA786461 REG786458:REW786461 ROC786458:ROS786461 RXY786458:RYO786461 SHU786458:SIK786461 SRQ786458:SSG786461 TBM786458:TCC786461 TLI786458:TLY786461 TVE786458:TVU786461 UFA786458:UFQ786461 UOW786458:UPM786461 UYS786458:UZI786461 VIO786458:VJE786461 VSK786458:VTA786461 WCG786458:WCW786461 WMC786458:WMS786461 WVY786458:WWO786461 JM851994:KC851997 TI851994:TY851997 ADE851994:ADU851997 ANA851994:ANQ851997 AWW851994:AXM851997 BGS851994:BHI851997 BQO851994:BRE851997 CAK851994:CBA851997 CKG851994:CKW851997 CUC851994:CUS851997 DDY851994:DEO851997 DNU851994:DOK851997 DXQ851994:DYG851997 EHM851994:EIC851997 ERI851994:ERY851997 FBE851994:FBU851997 FLA851994:FLQ851997 FUW851994:FVM851997 GES851994:GFI851997 GOO851994:GPE851997 GYK851994:GZA851997 HIG851994:HIW851997 HSC851994:HSS851997 IBY851994:ICO851997 ILU851994:IMK851997 IVQ851994:IWG851997 JFM851994:JGC851997 JPI851994:JPY851997 JZE851994:JZU851997 KJA851994:KJQ851997 KSW851994:KTM851997 LCS851994:LDI851997 LMO851994:LNE851997 LWK851994:LXA851997 MGG851994:MGW851997 MQC851994:MQS851997 MZY851994:NAO851997 NJU851994:NKK851997 NTQ851994:NUG851997 ODM851994:OEC851997 ONI851994:ONY851997 OXE851994:OXU851997 PHA851994:PHQ851997 PQW851994:PRM851997 QAS851994:QBI851997 QKO851994:QLE851997 QUK851994:QVA851997 REG851994:REW851997 ROC851994:ROS851997 RXY851994:RYO851997 SHU851994:SIK851997 SRQ851994:SSG851997 TBM851994:TCC851997 TLI851994:TLY851997 TVE851994:TVU851997 UFA851994:UFQ851997 UOW851994:UPM851997 UYS851994:UZI851997 VIO851994:VJE851997 VSK851994:VTA851997 WCG851994:WCW851997 WMC851994:WMS851997 WVY851994:WWO851997 JM917530:KC917533 TI917530:TY917533 ADE917530:ADU917533 ANA917530:ANQ917533 AWW917530:AXM917533 BGS917530:BHI917533 BQO917530:BRE917533 CAK917530:CBA917533 CKG917530:CKW917533 CUC917530:CUS917533 DDY917530:DEO917533 DNU917530:DOK917533 DXQ917530:DYG917533 EHM917530:EIC917533 ERI917530:ERY917533 FBE917530:FBU917533 FLA917530:FLQ917533 FUW917530:FVM917533 GES917530:GFI917533 GOO917530:GPE917533 GYK917530:GZA917533 HIG917530:HIW917533 HSC917530:HSS917533 IBY917530:ICO917533 ILU917530:IMK917533 IVQ917530:IWG917533 JFM917530:JGC917533 JPI917530:JPY917533 JZE917530:JZU917533 KJA917530:KJQ917533 KSW917530:KTM917533 LCS917530:LDI917533 LMO917530:LNE917533 LWK917530:LXA917533 MGG917530:MGW917533 MQC917530:MQS917533 MZY917530:NAO917533 NJU917530:NKK917533 NTQ917530:NUG917533 ODM917530:OEC917533 ONI917530:ONY917533 OXE917530:OXU917533 PHA917530:PHQ917533 PQW917530:PRM917533 QAS917530:QBI917533 QKO917530:QLE917533 QUK917530:QVA917533 REG917530:REW917533 ROC917530:ROS917533 RXY917530:RYO917533 SHU917530:SIK917533 SRQ917530:SSG917533 TBM917530:TCC917533 TLI917530:TLY917533 TVE917530:TVU917533 UFA917530:UFQ917533 UOW917530:UPM917533 UYS917530:UZI917533 VIO917530:VJE917533 VSK917530:VTA917533 WCG917530:WCW917533 WMC917530:WMS917533 WVY917530:WWO917533 JM983066:KC983069 TI983066:TY983069 ADE983066:ADU983069 ANA983066:ANQ983069 AWW983066:AXM983069 BGS983066:BHI983069 BQO983066:BRE983069 CAK983066:CBA983069 CKG983066:CKW983069 CUC983066:CUS983069 DDY983066:DEO983069 DNU983066:DOK983069 DXQ983066:DYG983069 EHM983066:EIC983069 ERI983066:ERY983069 FBE983066:FBU983069 FLA983066:FLQ983069 FUW983066:FVM983069 GES983066:GFI983069 GOO983066:GPE983069 GYK983066:GZA983069 HIG983066:HIW983069 HSC983066:HSS983069 IBY983066:ICO983069 ILU983066:IMK983069 IVQ983066:IWG983069 JFM983066:JGC983069 JPI983066:JPY983069 JZE983066:JZU983069 KJA983066:KJQ983069 KSW983066:KTM983069 LCS983066:LDI983069 LMO983066:LNE983069 LWK983066:LXA983069 MGG983066:MGW983069 MQC983066:MQS983069 MZY983066:NAO983069 NJU983066:NKK983069 NTQ983066:NUG983069 ODM983066:OEC983069 ONI983066:ONY983069 OXE983066:OXU983069 PHA983066:PHQ983069 PQW983066:PRM983069 QAS983066:QBI983069 QKO983066:QLE983069 QUK983066:QVA983069 REG983066:REW983069 ROC983066:ROS983069 RXY983066:RYO983069 SHU983066:SIK983069 SRQ983066:SSG983069 TBM983066:TCC983069 TLI983066:TLY983069 TVE983066:TVU983069 UFA983066:UFQ983069 UOW983066:UPM983069 UYS983066:UZI983069 VIO983066:VJE983069 VSK983066:VTA983069 WCG983066:WCW983069 WMC983066:WMS983069 WVY983066:WWO983069 WVY983062:WWO983064 JM65558:KC65560 TI65558:TY65560 ADE65558:ADU65560 ANA65558:ANQ65560 AWW65558:AXM65560 BGS65558:BHI65560 BQO65558:BRE65560 CAK65558:CBA65560 CKG65558:CKW65560 CUC65558:CUS65560 DDY65558:DEO65560 DNU65558:DOK65560 DXQ65558:DYG65560 EHM65558:EIC65560 ERI65558:ERY65560 FBE65558:FBU65560 FLA65558:FLQ65560 FUW65558:FVM65560 GES65558:GFI65560 GOO65558:GPE65560 GYK65558:GZA65560 HIG65558:HIW65560 HSC65558:HSS65560 IBY65558:ICO65560 ILU65558:IMK65560 IVQ65558:IWG65560 JFM65558:JGC65560 JPI65558:JPY65560 JZE65558:JZU65560 KJA65558:KJQ65560 KSW65558:KTM65560 LCS65558:LDI65560 LMO65558:LNE65560 LWK65558:LXA65560 MGG65558:MGW65560 MQC65558:MQS65560 MZY65558:NAO65560 NJU65558:NKK65560 NTQ65558:NUG65560 ODM65558:OEC65560 ONI65558:ONY65560 OXE65558:OXU65560 PHA65558:PHQ65560 PQW65558:PRM65560 QAS65558:QBI65560 QKO65558:QLE65560 QUK65558:QVA65560 REG65558:REW65560 ROC65558:ROS65560 RXY65558:RYO65560 SHU65558:SIK65560 SRQ65558:SSG65560 TBM65558:TCC65560 TLI65558:TLY65560 TVE65558:TVU65560 UFA65558:UFQ65560 UOW65558:UPM65560 UYS65558:UZI65560 VIO65558:VJE65560 VSK65558:VTA65560 WCG65558:WCW65560 WMC65558:WMS65560 WVY65558:WWO65560 JM131094:KC131096 TI131094:TY131096 ADE131094:ADU131096 ANA131094:ANQ131096 AWW131094:AXM131096 BGS131094:BHI131096 BQO131094:BRE131096 CAK131094:CBA131096 CKG131094:CKW131096 CUC131094:CUS131096 DDY131094:DEO131096 DNU131094:DOK131096 DXQ131094:DYG131096 EHM131094:EIC131096 ERI131094:ERY131096 FBE131094:FBU131096 FLA131094:FLQ131096 FUW131094:FVM131096 GES131094:GFI131096 GOO131094:GPE131096 GYK131094:GZA131096 HIG131094:HIW131096 HSC131094:HSS131096 IBY131094:ICO131096 ILU131094:IMK131096 IVQ131094:IWG131096 JFM131094:JGC131096 JPI131094:JPY131096 JZE131094:JZU131096 KJA131094:KJQ131096 KSW131094:KTM131096 LCS131094:LDI131096 LMO131094:LNE131096 LWK131094:LXA131096 MGG131094:MGW131096 MQC131094:MQS131096 MZY131094:NAO131096 NJU131094:NKK131096 NTQ131094:NUG131096 ODM131094:OEC131096 ONI131094:ONY131096 OXE131094:OXU131096 PHA131094:PHQ131096 PQW131094:PRM131096 QAS131094:QBI131096 QKO131094:QLE131096 QUK131094:QVA131096 REG131094:REW131096 ROC131094:ROS131096 RXY131094:RYO131096 SHU131094:SIK131096 SRQ131094:SSG131096 TBM131094:TCC131096 TLI131094:TLY131096 TVE131094:TVU131096 UFA131094:UFQ131096 UOW131094:UPM131096 UYS131094:UZI131096 VIO131094:VJE131096 VSK131094:VTA131096 WCG131094:WCW131096 WMC131094:WMS131096 WVY131094:WWO131096 JM196630:KC196632 TI196630:TY196632 ADE196630:ADU196632 ANA196630:ANQ196632 AWW196630:AXM196632 BGS196630:BHI196632 BQO196630:BRE196632 CAK196630:CBA196632 CKG196630:CKW196632 CUC196630:CUS196632 DDY196630:DEO196632 DNU196630:DOK196632 DXQ196630:DYG196632 EHM196630:EIC196632 ERI196630:ERY196632 FBE196630:FBU196632 FLA196630:FLQ196632 FUW196630:FVM196632 GES196630:GFI196632 GOO196630:GPE196632 GYK196630:GZA196632 HIG196630:HIW196632 HSC196630:HSS196632 IBY196630:ICO196632 ILU196630:IMK196632 IVQ196630:IWG196632 JFM196630:JGC196632 JPI196630:JPY196632 JZE196630:JZU196632 KJA196630:KJQ196632 KSW196630:KTM196632 LCS196630:LDI196632 LMO196630:LNE196632 LWK196630:LXA196632 MGG196630:MGW196632 MQC196630:MQS196632 MZY196630:NAO196632 NJU196630:NKK196632 NTQ196630:NUG196632 ODM196630:OEC196632 ONI196630:ONY196632 OXE196630:OXU196632 PHA196630:PHQ196632 PQW196630:PRM196632 QAS196630:QBI196632 QKO196630:QLE196632 QUK196630:QVA196632 REG196630:REW196632 ROC196630:ROS196632 RXY196630:RYO196632 SHU196630:SIK196632 SRQ196630:SSG196632 TBM196630:TCC196632 TLI196630:TLY196632 TVE196630:TVU196632 UFA196630:UFQ196632 UOW196630:UPM196632 UYS196630:UZI196632 VIO196630:VJE196632 VSK196630:VTA196632 WCG196630:WCW196632 WMC196630:WMS196632 WVY196630:WWO196632 JM262166:KC262168 TI262166:TY262168 ADE262166:ADU262168 ANA262166:ANQ262168 AWW262166:AXM262168 BGS262166:BHI262168 BQO262166:BRE262168 CAK262166:CBA262168 CKG262166:CKW262168 CUC262166:CUS262168 DDY262166:DEO262168 DNU262166:DOK262168 DXQ262166:DYG262168 EHM262166:EIC262168 ERI262166:ERY262168 FBE262166:FBU262168 FLA262166:FLQ262168 FUW262166:FVM262168 GES262166:GFI262168 GOO262166:GPE262168 GYK262166:GZA262168 HIG262166:HIW262168 HSC262166:HSS262168 IBY262166:ICO262168 ILU262166:IMK262168 IVQ262166:IWG262168 JFM262166:JGC262168 JPI262166:JPY262168 JZE262166:JZU262168 KJA262166:KJQ262168 KSW262166:KTM262168 LCS262166:LDI262168 LMO262166:LNE262168 LWK262166:LXA262168 MGG262166:MGW262168 MQC262166:MQS262168 MZY262166:NAO262168 NJU262166:NKK262168 NTQ262166:NUG262168 ODM262166:OEC262168 ONI262166:ONY262168 OXE262166:OXU262168 PHA262166:PHQ262168 PQW262166:PRM262168 QAS262166:QBI262168 QKO262166:QLE262168 QUK262166:QVA262168 REG262166:REW262168 ROC262166:ROS262168 RXY262166:RYO262168 SHU262166:SIK262168 SRQ262166:SSG262168 TBM262166:TCC262168 TLI262166:TLY262168 TVE262166:TVU262168 UFA262166:UFQ262168 UOW262166:UPM262168 UYS262166:UZI262168 VIO262166:VJE262168 VSK262166:VTA262168 WCG262166:WCW262168 WMC262166:WMS262168 WVY262166:WWO262168 JM327702:KC327704 TI327702:TY327704 ADE327702:ADU327704 ANA327702:ANQ327704 AWW327702:AXM327704 BGS327702:BHI327704 BQO327702:BRE327704 CAK327702:CBA327704 CKG327702:CKW327704 CUC327702:CUS327704 DDY327702:DEO327704 DNU327702:DOK327704 DXQ327702:DYG327704 EHM327702:EIC327704 ERI327702:ERY327704 FBE327702:FBU327704 FLA327702:FLQ327704 FUW327702:FVM327704 GES327702:GFI327704 GOO327702:GPE327704 GYK327702:GZA327704 HIG327702:HIW327704 HSC327702:HSS327704 IBY327702:ICO327704 ILU327702:IMK327704 IVQ327702:IWG327704 JFM327702:JGC327704 JPI327702:JPY327704 JZE327702:JZU327704 KJA327702:KJQ327704 KSW327702:KTM327704 LCS327702:LDI327704 LMO327702:LNE327704 LWK327702:LXA327704 MGG327702:MGW327704 MQC327702:MQS327704 MZY327702:NAO327704 NJU327702:NKK327704 NTQ327702:NUG327704 ODM327702:OEC327704 ONI327702:ONY327704 OXE327702:OXU327704 PHA327702:PHQ327704 PQW327702:PRM327704 QAS327702:QBI327704 QKO327702:QLE327704 QUK327702:QVA327704 REG327702:REW327704 ROC327702:ROS327704 RXY327702:RYO327704 SHU327702:SIK327704 SRQ327702:SSG327704 TBM327702:TCC327704 TLI327702:TLY327704 TVE327702:TVU327704 UFA327702:UFQ327704 UOW327702:UPM327704 UYS327702:UZI327704 VIO327702:VJE327704 VSK327702:VTA327704 WCG327702:WCW327704 WMC327702:WMS327704 WVY327702:WWO327704 JM393238:KC393240 TI393238:TY393240 ADE393238:ADU393240 ANA393238:ANQ393240 AWW393238:AXM393240 BGS393238:BHI393240 BQO393238:BRE393240 CAK393238:CBA393240 CKG393238:CKW393240 CUC393238:CUS393240 DDY393238:DEO393240 DNU393238:DOK393240 DXQ393238:DYG393240 EHM393238:EIC393240 ERI393238:ERY393240 FBE393238:FBU393240 FLA393238:FLQ393240 FUW393238:FVM393240 GES393238:GFI393240 GOO393238:GPE393240 GYK393238:GZA393240 HIG393238:HIW393240 HSC393238:HSS393240 IBY393238:ICO393240 ILU393238:IMK393240 IVQ393238:IWG393240 JFM393238:JGC393240 JPI393238:JPY393240 JZE393238:JZU393240 KJA393238:KJQ393240 KSW393238:KTM393240 LCS393238:LDI393240 LMO393238:LNE393240 LWK393238:LXA393240 MGG393238:MGW393240 MQC393238:MQS393240 MZY393238:NAO393240 NJU393238:NKK393240 NTQ393238:NUG393240 ODM393238:OEC393240 ONI393238:ONY393240 OXE393238:OXU393240 PHA393238:PHQ393240 PQW393238:PRM393240 QAS393238:QBI393240 QKO393238:QLE393240 QUK393238:QVA393240 REG393238:REW393240 ROC393238:ROS393240 RXY393238:RYO393240 SHU393238:SIK393240 SRQ393238:SSG393240 TBM393238:TCC393240 TLI393238:TLY393240 TVE393238:TVU393240 UFA393238:UFQ393240 UOW393238:UPM393240 UYS393238:UZI393240 VIO393238:VJE393240 VSK393238:VTA393240 WCG393238:WCW393240 WMC393238:WMS393240 WVY393238:WWO393240 JM458774:KC458776 TI458774:TY458776 ADE458774:ADU458776 ANA458774:ANQ458776 AWW458774:AXM458776 BGS458774:BHI458776 BQO458774:BRE458776 CAK458774:CBA458776 CKG458774:CKW458776 CUC458774:CUS458776 DDY458774:DEO458776 DNU458774:DOK458776 DXQ458774:DYG458776 EHM458774:EIC458776 ERI458774:ERY458776 FBE458774:FBU458776 FLA458774:FLQ458776 FUW458774:FVM458776 GES458774:GFI458776 GOO458774:GPE458776 GYK458774:GZA458776 HIG458774:HIW458776 HSC458774:HSS458776 IBY458774:ICO458776 ILU458774:IMK458776 IVQ458774:IWG458776 JFM458774:JGC458776 JPI458774:JPY458776 JZE458774:JZU458776 KJA458774:KJQ458776 KSW458774:KTM458776 LCS458774:LDI458776 LMO458774:LNE458776 LWK458774:LXA458776 MGG458774:MGW458776 MQC458774:MQS458776 MZY458774:NAO458776 NJU458774:NKK458776 NTQ458774:NUG458776 ODM458774:OEC458776 ONI458774:ONY458776 OXE458774:OXU458776 PHA458774:PHQ458776 PQW458774:PRM458776 QAS458774:QBI458776 QKO458774:QLE458776 QUK458774:QVA458776 REG458774:REW458776 ROC458774:ROS458776 RXY458774:RYO458776 SHU458774:SIK458776 SRQ458774:SSG458776 TBM458774:TCC458776 TLI458774:TLY458776 TVE458774:TVU458776 UFA458774:UFQ458776 UOW458774:UPM458776 UYS458774:UZI458776 VIO458774:VJE458776 VSK458774:VTA458776 WCG458774:WCW458776 WMC458774:WMS458776 WVY458774:WWO458776 JM524310:KC524312 TI524310:TY524312 ADE524310:ADU524312 ANA524310:ANQ524312 AWW524310:AXM524312 BGS524310:BHI524312 BQO524310:BRE524312 CAK524310:CBA524312 CKG524310:CKW524312 CUC524310:CUS524312 DDY524310:DEO524312 DNU524310:DOK524312 DXQ524310:DYG524312 EHM524310:EIC524312 ERI524310:ERY524312 FBE524310:FBU524312 FLA524310:FLQ524312 FUW524310:FVM524312 GES524310:GFI524312 GOO524310:GPE524312 GYK524310:GZA524312 HIG524310:HIW524312 HSC524310:HSS524312 IBY524310:ICO524312 ILU524310:IMK524312 IVQ524310:IWG524312 JFM524310:JGC524312 JPI524310:JPY524312 JZE524310:JZU524312 KJA524310:KJQ524312 KSW524310:KTM524312 LCS524310:LDI524312 LMO524310:LNE524312 LWK524310:LXA524312 MGG524310:MGW524312 MQC524310:MQS524312 MZY524310:NAO524312 NJU524310:NKK524312 NTQ524310:NUG524312 ODM524310:OEC524312 ONI524310:ONY524312 OXE524310:OXU524312 PHA524310:PHQ524312 PQW524310:PRM524312 QAS524310:QBI524312 QKO524310:QLE524312 QUK524310:QVA524312 REG524310:REW524312 ROC524310:ROS524312 RXY524310:RYO524312 SHU524310:SIK524312 SRQ524310:SSG524312 TBM524310:TCC524312 TLI524310:TLY524312 TVE524310:TVU524312 UFA524310:UFQ524312 UOW524310:UPM524312 UYS524310:UZI524312 VIO524310:VJE524312 VSK524310:VTA524312 WCG524310:WCW524312 WMC524310:WMS524312 WVY524310:WWO524312 JM589846:KC589848 TI589846:TY589848 ADE589846:ADU589848 ANA589846:ANQ589848 AWW589846:AXM589848 BGS589846:BHI589848 BQO589846:BRE589848 CAK589846:CBA589848 CKG589846:CKW589848 CUC589846:CUS589848 DDY589846:DEO589848 DNU589846:DOK589848 DXQ589846:DYG589848 EHM589846:EIC589848 ERI589846:ERY589848 FBE589846:FBU589848 FLA589846:FLQ589848 FUW589846:FVM589848 GES589846:GFI589848 GOO589846:GPE589848 GYK589846:GZA589848 HIG589846:HIW589848 HSC589846:HSS589848 IBY589846:ICO589848 ILU589846:IMK589848 IVQ589846:IWG589848 JFM589846:JGC589848 JPI589846:JPY589848 JZE589846:JZU589848 KJA589846:KJQ589848 KSW589846:KTM589848 LCS589846:LDI589848 LMO589846:LNE589848 LWK589846:LXA589848 MGG589846:MGW589848 MQC589846:MQS589848 MZY589846:NAO589848 NJU589846:NKK589848 NTQ589846:NUG589848 ODM589846:OEC589848 ONI589846:ONY589848 OXE589846:OXU589848 PHA589846:PHQ589848 PQW589846:PRM589848 QAS589846:QBI589848 QKO589846:QLE589848 QUK589846:QVA589848 REG589846:REW589848 ROC589846:ROS589848 RXY589846:RYO589848 SHU589846:SIK589848 SRQ589846:SSG589848 TBM589846:TCC589848 TLI589846:TLY589848 TVE589846:TVU589848 UFA589846:UFQ589848 UOW589846:UPM589848 UYS589846:UZI589848 VIO589846:VJE589848 VSK589846:VTA589848 WCG589846:WCW589848 WMC589846:WMS589848 WVY589846:WWO589848 JM655382:KC655384 TI655382:TY655384 ADE655382:ADU655384 ANA655382:ANQ655384 AWW655382:AXM655384 BGS655382:BHI655384 BQO655382:BRE655384 CAK655382:CBA655384 CKG655382:CKW655384 CUC655382:CUS655384 DDY655382:DEO655384 DNU655382:DOK655384 DXQ655382:DYG655384 EHM655382:EIC655384 ERI655382:ERY655384 FBE655382:FBU655384 FLA655382:FLQ655384 FUW655382:FVM655384 GES655382:GFI655384 GOO655382:GPE655384 GYK655382:GZA655384 HIG655382:HIW655384 HSC655382:HSS655384 IBY655382:ICO655384 ILU655382:IMK655384 IVQ655382:IWG655384 JFM655382:JGC655384 JPI655382:JPY655384 JZE655382:JZU655384 KJA655382:KJQ655384 KSW655382:KTM655384 LCS655382:LDI655384 LMO655382:LNE655384 LWK655382:LXA655384 MGG655382:MGW655384 MQC655382:MQS655384 MZY655382:NAO655384 NJU655382:NKK655384 NTQ655382:NUG655384 ODM655382:OEC655384 ONI655382:ONY655384 OXE655382:OXU655384 PHA655382:PHQ655384 PQW655382:PRM655384 QAS655382:QBI655384 QKO655382:QLE655384 QUK655382:QVA655384 REG655382:REW655384 ROC655382:ROS655384 RXY655382:RYO655384 SHU655382:SIK655384 SRQ655382:SSG655384 TBM655382:TCC655384 TLI655382:TLY655384 TVE655382:TVU655384 UFA655382:UFQ655384 UOW655382:UPM655384 UYS655382:UZI655384 VIO655382:VJE655384 VSK655382:VTA655384 WCG655382:WCW655384 WMC655382:WMS655384 WVY655382:WWO655384 JM720918:KC720920 TI720918:TY720920 ADE720918:ADU720920 ANA720918:ANQ720920 AWW720918:AXM720920 BGS720918:BHI720920 BQO720918:BRE720920 CAK720918:CBA720920 CKG720918:CKW720920 CUC720918:CUS720920 DDY720918:DEO720920 DNU720918:DOK720920 DXQ720918:DYG720920 EHM720918:EIC720920 ERI720918:ERY720920 FBE720918:FBU720920 FLA720918:FLQ720920 FUW720918:FVM720920 GES720918:GFI720920 GOO720918:GPE720920 GYK720918:GZA720920 HIG720918:HIW720920 HSC720918:HSS720920 IBY720918:ICO720920 ILU720918:IMK720920 IVQ720918:IWG720920 JFM720918:JGC720920 JPI720918:JPY720920 JZE720918:JZU720920 KJA720918:KJQ720920 KSW720918:KTM720920 LCS720918:LDI720920 LMO720918:LNE720920 LWK720918:LXA720920 MGG720918:MGW720920 MQC720918:MQS720920 MZY720918:NAO720920 NJU720918:NKK720920 NTQ720918:NUG720920 ODM720918:OEC720920 ONI720918:ONY720920 OXE720918:OXU720920 PHA720918:PHQ720920 PQW720918:PRM720920 QAS720918:QBI720920 QKO720918:QLE720920 QUK720918:QVA720920 REG720918:REW720920 ROC720918:ROS720920 RXY720918:RYO720920 SHU720918:SIK720920 SRQ720918:SSG720920 TBM720918:TCC720920 TLI720918:TLY720920 TVE720918:TVU720920 UFA720918:UFQ720920 UOW720918:UPM720920 UYS720918:UZI720920 VIO720918:VJE720920 VSK720918:VTA720920 WCG720918:WCW720920 WMC720918:WMS720920 WVY720918:WWO720920 JM786454:KC786456 TI786454:TY786456 ADE786454:ADU786456 ANA786454:ANQ786456 AWW786454:AXM786456 BGS786454:BHI786456 BQO786454:BRE786456 CAK786454:CBA786456 CKG786454:CKW786456 CUC786454:CUS786456 DDY786454:DEO786456 DNU786454:DOK786456 DXQ786454:DYG786456 EHM786454:EIC786456 ERI786454:ERY786456 FBE786454:FBU786456 FLA786454:FLQ786456 FUW786454:FVM786456 GES786454:GFI786456 GOO786454:GPE786456 GYK786454:GZA786456 HIG786454:HIW786456 HSC786454:HSS786456 IBY786454:ICO786456 ILU786454:IMK786456 IVQ786454:IWG786456 JFM786454:JGC786456 JPI786454:JPY786456 JZE786454:JZU786456 KJA786454:KJQ786456 KSW786454:KTM786456 LCS786454:LDI786456 LMO786454:LNE786456 LWK786454:LXA786456 MGG786454:MGW786456 MQC786454:MQS786456 MZY786454:NAO786456 NJU786454:NKK786456 NTQ786454:NUG786456 ODM786454:OEC786456 ONI786454:ONY786456 OXE786454:OXU786456 PHA786454:PHQ786456 PQW786454:PRM786456 QAS786454:QBI786456 QKO786454:QLE786456 QUK786454:QVA786456 REG786454:REW786456 ROC786454:ROS786456 RXY786454:RYO786456 SHU786454:SIK786456 SRQ786454:SSG786456 TBM786454:TCC786456 TLI786454:TLY786456 TVE786454:TVU786456 UFA786454:UFQ786456 UOW786454:UPM786456 UYS786454:UZI786456 VIO786454:VJE786456 VSK786454:VTA786456 WCG786454:WCW786456 WMC786454:WMS786456 WVY786454:WWO786456 JM851990:KC851992 TI851990:TY851992 ADE851990:ADU851992 ANA851990:ANQ851992 AWW851990:AXM851992 BGS851990:BHI851992 BQO851990:BRE851992 CAK851990:CBA851992 CKG851990:CKW851992 CUC851990:CUS851992 DDY851990:DEO851992 DNU851990:DOK851992 DXQ851990:DYG851992 EHM851990:EIC851992 ERI851990:ERY851992 FBE851990:FBU851992 FLA851990:FLQ851992 FUW851990:FVM851992 GES851990:GFI851992 GOO851990:GPE851992 GYK851990:GZA851992 HIG851990:HIW851992 HSC851990:HSS851992 IBY851990:ICO851992 ILU851990:IMK851992 IVQ851990:IWG851992 JFM851990:JGC851992 JPI851990:JPY851992 JZE851990:JZU851992 KJA851990:KJQ851992 KSW851990:KTM851992 LCS851990:LDI851992 LMO851990:LNE851992 LWK851990:LXA851992 MGG851990:MGW851992 MQC851990:MQS851992 MZY851990:NAO851992 NJU851990:NKK851992 NTQ851990:NUG851992 ODM851990:OEC851992 ONI851990:ONY851992 OXE851990:OXU851992 PHA851990:PHQ851992 PQW851990:PRM851992 QAS851990:QBI851992 QKO851990:QLE851992 QUK851990:QVA851992 REG851990:REW851992 ROC851990:ROS851992 RXY851990:RYO851992 SHU851990:SIK851992 SRQ851990:SSG851992 TBM851990:TCC851992 TLI851990:TLY851992 TVE851990:TVU851992 UFA851990:UFQ851992 UOW851990:UPM851992 UYS851990:UZI851992 VIO851990:VJE851992 VSK851990:VTA851992 WCG851990:WCW851992 WMC851990:WMS851992 WVY851990:WWO851992 JM917526:KC917528 TI917526:TY917528 ADE917526:ADU917528 ANA917526:ANQ917528 AWW917526:AXM917528 BGS917526:BHI917528 BQO917526:BRE917528 CAK917526:CBA917528 CKG917526:CKW917528 CUC917526:CUS917528 DDY917526:DEO917528 DNU917526:DOK917528 DXQ917526:DYG917528 EHM917526:EIC917528 ERI917526:ERY917528 FBE917526:FBU917528 FLA917526:FLQ917528 FUW917526:FVM917528 GES917526:GFI917528 GOO917526:GPE917528 GYK917526:GZA917528 HIG917526:HIW917528 HSC917526:HSS917528 IBY917526:ICO917528 ILU917526:IMK917528 IVQ917526:IWG917528 JFM917526:JGC917528 JPI917526:JPY917528 JZE917526:JZU917528 KJA917526:KJQ917528 KSW917526:KTM917528 LCS917526:LDI917528 LMO917526:LNE917528 LWK917526:LXA917528 MGG917526:MGW917528 MQC917526:MQS917528 MZY917526:NAO917528 NJU917526:NKK917528 NTQ917526:NUG917528 ODM917526:OEC917528 ONI917526:ONY917528 OXE917526:OXU917528 PHA917526:PHQ917528 PQW917526:PRM917528 QAS917526:QBI917528 QKO917526:QLE917528 QUK917526:QVA917528 REG917526:REW917528 ROC917526:ROS917528 RXY917526:RYO917528 SHU917526:SIK917528 SRQ917526:SSG917528 TBM917526:TCC917528 TLI917526:TLY917528 TVE917526:TVU917528 UFA917526:UFQ917528 UOW917526:UPM917528 UYS917526:UZI917528 VIO917526:VJE917528 VSK917526:VTA917528 WCG917526:WCW917528 WMC917526:WMS917528 WVY917526:WWO917528 JM983062:KC983064 TI983062:TY983064 ADE983062:ADU983064 ANA983062:ANQ983064 AWW983062:AXM983064 BGS983062:BHI983064 BQO983062:BRE983064 CAK983062:CBA983064 CKG983062:CKW983064 CUC983062:CUS983064 DDY983062:DEO983064 DNU983062:DOK983064 DXQ983062:DYG983064 EHM983062:EIC983064 ERI983062:ERY983064 FBE983062:FBU983064 FLA983062:FLQ983064 FUW983062:FVM983064 GES983062:GFI983064 GOO983062:GPE983064 GYK983062:GZA983064 HIG983062:HIW983064 HSC983062:HSS983064 IBY983062:ICO983064 ILU983062:IMK983064 IVQ983062:IWG983064 JFM983062:JGC983064 JPI983062:JPY983064 JZE983062:JZU983064 KJA983062:KJQ983064 KSW983062:KTM983064 LCS983062:LDI983064 LMO983062:LNE983064 LWK983062:LXA983064 MGG983062:MGW983064 MQC983062:MQS983064 MZY983062:NAO983064 NJU983062:NKK983064 NTQ983062:NUG983064 ODM983062:OEC983064 ONI983062:ONY983064 OXE983062:OXU983064 PHA983062:PHQ983064 PQW983062:PRM983064 QAS983062:QBI983064 QKO983062:QLE983064 QUK983062:QVA983064 REG983062:REW983064 ROC983062:ROS983064 RXY983062:RYO983064 SHU983062:SIK983064 SRQ983062:SSG983064 TBM983062:TCC983064 TLI983062:TLY983064 TVE983062:TVU983064 UFA983062:UFQ983064 UOW983062:UPM983064 UYS983062:UZI983064 VIO983062:VJE983064 VSK983062:VTA983064 WCG983062:WCW983064 WMC983062:WMS98306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AM27:AN28 AM26 L983062:AN983064 L917526:AN917528 L851990:AN851992 L786454:AN786456 L720918:AN720920 L655382:AN655384 L589846:AN589848 L524310:AN524312 L458774:AN458776 L393238:AN393240 L327702:AN327704 L262166:AN262168 L196630:AN196632 L131094:AN131096 L65558:AN65560 L983066:AN983069 L917530:AN917533 L851994:AN851997 L786458:AN786461 L720922:AN720925 L655386:AN655389 L589850:AN589853 L524314:AN524317 L458778:AN458781 L393242:AN393245 L327706:AN327709 L262170:AN262173 L196634:AN196637 L131098:AN131101 L65562:AN65565 L26:AL28"/>
    <dataValidation type="list" allowBlank="1" showInputMessage="1" showErrorMessage="1" errorTitle="Ошибка" error="Выберите значение из списка" sqref="WWB98305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O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O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O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O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O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O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O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O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O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O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O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O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O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O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O23 AA65554 AA131090 AA196626 AA262162 AA327698 AA393234 AA458770 AA524306 AA589842 AA655378 AA720914 AA786450 AA851986 AA917522 AA983058 AA23">
      <formula1>kind_of_cons</formula1>
    </dataValidation>
    <dataValidation type="textLength" operator="lessThanOrEqual" allowBlank="1" showInputMessage="1" showErrorMessage="1" errorTitle="Ошибка" error="Допускается ввод не более 900 символов!" sqref="WWO983053:WWO98305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49:AN65555 KC65549:KC65555 TY65549:TY65555 ADU65549:ADU65555 ANQ65549:ANQ65555 AXM65549:AXM65555 BHI65549:BHI65555 BRE65549:BRE65555 CBA65549:CBA65555 CKW65549:CKW65555 CUS65549:CUS65555 DEO65549:DEO65555 DOK65549:DOK65555 DYG65549:DYG65555 EIC65549:EIC65555 ERY65549:ERY65555 FBU65549:FBU65555 FLQ65549:FLQ65555 FVM65549:FVM65555 GFI65549:GFI65555 GPE65549:GPE65555 GZA65549:GZA65555 HIW65549:HIW65555 HSS65549:HSS65555 ICO65549:ICO65555 IMK65549:IMK65555 IWG65549:IWG65555 JGC65549:JGC65555 JPY65549:JPY65555 JZU65549:JZU65555 KJQ65549:KJQ65555 KTM65549:KTM65555 LDI65549:LDI65555 LNE65549:LNE65555 LXA65549:LXA65555 MGW65549:MGW65555 MQS65549:MQS65555 NAO65549:NAO65555 NKK65549:NKK65555 NUG65549:NUG65555 OEC65549:OEC65555 ONY65549:ONY65555 OXU65549:OXU65555 PHQ65549:PHQ65555 PRM65549:PRM65555 QBI65549:QBI65555 QLE65549:QLE65555 QVA65549:QVA65555 REW65549:REW65555 ROS65549:ROS65555 RYO65549:RYO65555 SIK65549:SIK65555 SSG65549:SSG65555 TCC65549:TCC65555 TLY65549:TLY65555 TVU65549:TVU65555 UFQ65549:UFQ65555 UPM65549:UPM65555 UZI65549:UZI65555 VJE65549:VJE65555 VTA65549:VTA65555 WCW65549:WCW65555 WMS65549:WMS65555 WWO65549:WWO65555 AN131085:AN131091 KC131085:KC131091 TY131085:TY131091 ADU131085:ADU131091 ANQ131085:ANQ131091 AXM131085:AXM131091 BHI131085:BHI131091 BRE131085:BRE131091 CBA131085:CBA131091 CKW131085:CKW131091 CUS131085:CUS131091 DEO131085:DEO131091 DOK131085:DOK131091 DYG131085:DYG131091 EIC131085:EIC131091 ERY131085:ERY131091 FBU131085:FBU131091 FLQ131085:FLQ131091 FVM131085:FVM131091 GFI131085:GFI131091 GPE131085:GPE131091 GZA131085:GZA131091 HIW131085:HIW131091 HSS131085:HSS131091 ICO131085:ICO131091 IMK131085:IMK131091 IWG131085:IWG131091 JGC131085:JGC131091 JPY131085:JPY131091 JZU131085:JZU131091 KJQ131085:KJQ131091 KTM131085:KTM131091 LDI131085:LDI131091 LNE131085:LNE131091 LXA131085:LXA131091 MGW131085:MGW131091 MQS131085:MQS131091 NAO131085:NAO131091 NKK131085:NKK131091 NUG131085:NUG131091 OEC131085:OEC131091 ONY131085:ONY131091 OXU131085:OXU131091 PHQ131085:PHQ131091 PRM131085:PRM131091 QBI131085:QBI131091 QLE131085:QLE131091 QVA131085:QVA131091 REW131085:REW131091 ROS131085:ROS131091 RYO131085:RYO131091 SIK131085:SIK131091 SSG131085:SSG131091 TCC131085:TCC131091 TLY131085:TLY131091 TVU131085:TVU131091 UFQ131085:UFQ131091 UPM131085:UPM131091 UZI131085:UZI131091 VJE131085:VJE131091 VTA131085:VTA131091 WCW131085:WCW131091 WMS131085:WMS131091 WWO131085:WWO131091 AN196621:AN196627 KC196621:KC196627 TY196621:TY196627 ADU196621:ADU196627 ANQ196621:ANQ196627 AXM196621:AXM196627 BHI196621:BHI196627 BRE196621:BRE196627 CBA196621:CBA196627 CKW196621:CKW196627 CUS196621:CUS196627 DEO196621:DEO196627 DOK196621:DOK196627 DYG196621:DYG196627 EIC196621:EIC196627 ERY196621:ERY196627 FBU196621:FBU196627 FLQ196621:FLQ196627 FVM196621:FVM196627 GFI196621:GFI196627 GPE196621:GPE196627 GZA196621:GZA196627 HIW196621:HIW196627 HSS196621:HSS196627 ICO196621:ICO196627 IMK196621:IMK196627 IWG196621:IWG196627 JGC196621:JGC196627 JPY196621:JPY196627 JZU196621:JZU196627 KJQ196621:KJQ196627 KTM196621:KTM196627 LDI196621:LDI196627 LNE196621:LNE196627 LXA196621:LXA196627 MGW196621:MGW196627 MQS196621:MQS196627 NAO196621:NAO196627 NKK196621:NKK196627 NUG196621:NUG196627 OEC196621:OEC196627 ONY196621:ONY196627 OXU196621:OXU196627 PHQ196621:PHQ196627 PRM196621:PRM196627 QBI196621:QBI196627 QLE196621:QLE196627 QVA196621:QVA196627 REW196621:REW196627 ROS196621:ROS196627 RYO196621:RYO196627 SIK196621:SIK196627 SSG196621:SSG196627 TCC196621:TCC196627 TLY196621:TLY196627 TVU196621:TVU196627 UFQ196621:UFQ196627 UPM196621:UPM196627 UZI196621:UZI196627 VJE196621:VJE196627 VTA196621:VTA196627 WCW196621:WCW196627 WMS196621:WMS196627 WWO196621:WWO196627 AN262157:AN262163 KC262157:KC262163 TY262157:TY262163 ADU262157:ADU262163 ANQ262157:ANQ262163 AXM262157:AXM262163 BHI262157:BHI262163 BRE262157:BRE262163 CBA262157:CBA262163 CKW262157:CKW262163 CUS262157:CUS262163 DEO262157:DEO262163 DOK262157:DOK262163 DYG262157:DYG262163 EIC262157:EIC262163 ERY262157:ERY262163 FBU262157:FBU262163 FLQ262157:FLQ262163 FVM262157:FVM262163 GFI262157:GFI262163 GPE262157:GPE262163 GZA262157:GZA262163 HIW262157:HIW262163 HSS262157:HSS262163 ICO262157:ICO262163 IMK262157:IMK262163 IWG262157:IWG262163 JGC262157:JGC262163 JPY262157:JPY262163 JZU262157:JZU262163 KJQ262157:KJQ262163 KTM262157:KTM262163 LDI262157:LDI262163 LNE262157:LNE262163 LXA262157:LXA262163 MGW262157:MGW262163 MQS262157:MQS262163 NAO262157:NAO262163 NKK262157:NKK262163 NUG262157:NUG262163 OEC262157:OEC262163 ONY262157:ONY262163 OXU262157:OXU262163 PHQ262157:PHQ262163 PRM262157:PRM262163 QBI262157:QBI262163 QLE262157:QLE262163 QVA262157:QVA262163 REW262157:REW262163 ROS262157:ROS262163 RYO262157:RYO262163 SIK262157:SIK262163 SSG262157:SSG262163 TCC262157:TCC262163 TLY262157:TLY262163 TVU262157:TVU262163 UFQ262157:UFQ262163 UPM262157:UPM262163 UZI262157:UZI262163 VJE262157:VJE262163 VTA262157:VTA262163 WCW262157:WCW262163 WMS262157:WMS262163 WWO262157:WWO262163 AN327693:AN327699 KC327693:KC327699 TY327693:TY327699 ADU327693:ADU327699 ANQ327693:ANQ327699 AXM327693:AXM327699 BHI327693:BHI327699 BRE327693:BRE327699 CBA327693:CBA327699 CKW327693:CKW327699 CUS327693:CUS327699 DEO327693:DEO327699 DOK327693:DOK327699 DYG327693:DYG327699 EIC327693:EIC327699 ERY327693:ERY327699 FBU327693:FBU327699 FLQ327693:FLQ327699 FVM327693:FVM327699 GFI327693:GFI327699 GPE327693:GPE327699 GZA327693:GZA327699 HIW327693:HIW327699 HSS327693:HSS327699 ICO327693:ICO327699 IMK327693:IMK327699 IWG327693:IWG327699 JGC327693:JGC327699 JPY327693:JPY327699 JZU327693:JZU327699 KJQ327693:KJQ327699 KTM327693:KTM327699 LDI327693:LDI327699 LNE327693:LNE327699 LXA327693:LXA327699 MGW327693:MGW327699 MQS327693:MQS327699 NAO327693:NAO327699 NKK327693:NKK327699 NUG327693:NUG327699 OEC327693:OEC327699 ONY327693:ONY327699 OXU327693:OXU327699 PHQ327693:PHQ327699 PRM327693:PRM327699 QBI327693:QBI327699 QLE327693:QLE327699 QVA327693:QVA327699 REW327693:REW327699 ROS327693:ROS327699 RYO327693:RYO327699 SIK327693:SIK327699 SSG327693:SSG327699 TCC327693:TCC327699 TLY327693:TLY327699 TVU327693:TVU327699 UFQ327693:UFQ327699 UPM327693:UPM327699 UZI327693:UZI327699 VJE327693:VJE327699 VTA327693:VTA327699 WCW327693:WCW327699 WMS327693:WMS327699 WWO327693:WWO327699 AN393229:AN393235 KC393229:KC393235 TY393229:TY393235 ADU393229:ADU393235 ANQ393229:ANQ393235 AXM393229:AXM393235 BHI393229:BHI393235 BRE393229:BRE393235 CBA393229:CBA393235 CKW393229:CKW393235 CUS393229:CUS393235 DEO393229:DEO393235 DOK393229:DOK393235 DYG393229:DYG393235 EIC393229:EIC393235 ERY393229:ERY393235 FBU393229:FBU393235 FLQ393229:FLQ393235 FVM393229:FVM393235 GFI393229:GFI393235 GPE393229:GPE393235 GZA393229:GZA393235 HIW393229:HIW393235 HSS393229:HSS393235 ICO393229:ICO393235 IMK393229:IMK393235 IWG393229:IWG393235 JGC393229:JGC393235 JPY393229:JPY393235 JZU393229:JZU393235 KJQ393229:KJQ393235 KTM393229:KTM393235 LDI393229:LDI393235 LNE393229:LNE393235 LXA393229:LXA393235 MGW393229:MGW393235 MQS393229:MQS393235 NAO393229:NAO393235 NKK393229:NKK393235 NUG393229:NUG393235 OEC393229:OEC393235 ONY393229:ONY393235 OXU393229:OXU393235 PHQ393229:PHQ393235 PRM393229:PRM393235 QBI393229:QBI393235 QLE393229:QLE393235 QVA393229:QVA393235 REW393229:REW393235 ROS393229:ROS393235 RYO393229:RYO393235 SIK393229:SIK393235 SSG393229:SSG393235 TCC393229:TCC393235 TLY393229:TLY393235 TVU393229:TVU393235 UFQ393229:UFQ393235 UPM393229:UPM393235 UZI393229:UZI393235 VJE393229:VJE393235 VTA393229:VTA393235 WCW393229:WCW393235 WMS393229:WMS393235 WWO393229:WWO393235 AN458765:AN458771 KC458765:KC458771 TY458765:TY458771 ADU458765:ADU458771 ANQ458765:ANQ458771 AXM458765:AXM458771 BHI458765:BHI458771 BRE458765:BRE458771 CBA458765:CBA458771 CKW458765:CKW458771 CUS458765:CUS458771 DEO458765:DEO458771 DOK458765:DOK458771 DYG458765:DYG458771 EIC458765:EIC458771 ERY458765:ERY458771 FBU458765:FBU458771 FLQ458765:FLQ458771 FVM458765:FVM458771 GFI458765:GFI458771 GPE458765:GPE458771 GZA458765:GZA458771 HIW458765:HIW458771 HSS458765:HSS458771 ICO458765:ICO458771 IMK458765:IMK458771 IWG458765:IWG458771 JGC458765:JGC458771 JPY458765:JPY458771 JZU458765:JZU458771 KJQ458765:KJQ458771 KTM458765:KTM458771 LDI458765:LDI458771 LNE458765:LNE458771 LXA458765:LXA458771 MGW458765:MGW458771 MQS458765:MQS458771 NAO458765:NAO458771 NKK458765:NKK458771 NUG458765:NUG458771 OEC458765:OEC458771 ONY458765:ONY458771 OXU458765:OXU458771 PHQ458765:PHQ458771 PRM458765:PRM458771 QBI458765:QBI458771 QLE458765:QLE458771 QVA458765:QVA458771 REW458765:REW458771 ROS458765:ROS458771 RYO458765:RYO458771 SIK458765:SIK458771 SSG458765:SSG458771 TCC458765:TCC458771 TLY458765:TLY458771 TVU458765:TVU458771 UFQ458765:UFQ458771 UPM458765:UPM458771 UZI458765:UZI458771 VJE458765:VJE458771 VTA458765:VTA458771 WCW458765:WCW458771 WMS458765:WMS458771 WWO458765:WWO458771 AN524301:AN524307 KC524301:KC524307 TY524301:TY524307 ADU524301:ADU524307 ANQ524301:ANQ524307 AXM524301:AXM524307 BHI524301:BHI524307 BRE524301:BRE524307 CBA524301:CBA524307 CKW524301:CKW524307 CUS524301:CUS524307 DEO524301:DEO524307 DOK524301:DOK524307 DYG524301:DYG524307 EIC524301:EIC524307 ERY524301:ERY524307 FBU524301:FBU524307 FLQ524301:FLQ524307 FVM524301:FVM524307 GFI524301:GFI524307 GPE524301:GPE524307 GZA524301:GZA524307 HIW524301:HIW524307 HSS524301:HSS524307 ICO524301:ICO524307 IMK524301:IMK524307 IWG524301:IWG524307 JGC524301:JGC524307 JPY524301:JPY524307 JZU524301:JZU524307 KJQ524301:KJQ524307 KTM524301:KTM524307 LDI524301:LDI524307 LNE524301:LNE524307 LXA524301:LXA524307 MGW524301:MGW524307 MQS524301:MQS524307 NAO524301:NAO524307 NKK524301:NKK524307 NUG524301:NUG524307 OEC524301:OEC524307 ONY524301:ONY524307 OXU524301:OXU524307 PHQ524301:PHQ524307 PRM524301:PRM524307 QBI524301:QBI524307 QLE524301:QLE524307 QVA524301:QVA524307 REW524301:REW524307 ROS524301:ROS524307 RYO524301:RYO524307 SIK524301:SIK524307 SSG524301:SSG524307 TCC524301:TCC524307 TLY524301:TLY524307 TVU524301:TVU524307 UFQ524301:UFQ524307 UPM524301:UPM524307 UZI524301:UZI524307 VJE524301:VJE524307 VTA524301:VTA524307 WCW524301:WCW524307 WMS524301:WMS524307 WWO524301:WWO524307 AN589837:AN589843 KC589837:KC589843 TY589837:TY589843 ADU589837:ADU589843 ANQ589837:ANQ589843 AXM589837:AXM589843 BHI589837:BHI589843 BRE589837:BRE589843 CBA589837:CBA589843 CKW589837:CKW589843 CUS589837:CUS589843 DEO589837:DEO589843 DOK589837:DOK589843 DYG589837:DYG589843 EIC589837:EIC589843 ERY589837:ERY589843 FBU589837:FBU589843 FLQ589837:FLQ589843 FVM589837:FVM589843 GFI589837:GFI589843 GPE589837:GPE589843 GZA589837:GZA589843 HIW589837:HIW589843 HSS589837:HSS589843 ICO589837:ICO589843 IMK589837:IMK589843 IWG589837:IWG589843 JGC589837:JGC589843 JPY589837:JPY589843 JZU589837:JZU589843 KJQ589837:KJQ589843 KTM589837:KTM589843 LDI589837:LDI589843 LNE589837:LNE589843 LXA589837:LXA589843 MGW589837:MGW589843 MQS589837:MQS589843 NAO589837:NAO589843 NKK589837:NKK589843 NUG589837:NUG589843 OEC589837:OEC589843 ONY589837:ONY589843 OXU589837:OXU589843 PHQ589837:PHQ589843 PRM589837:PRM589843 QBI589837:QBI589843 QLE589837:QLE589843 QVA589837:QVA589843 REW589837:REW589843 ROS589837:ROS589843 RYO589837:RYO589843 SIK589837:SIK589843 SSG589837:SSG589843 TCC589837:TCC589843 TLY589837:TLY589843 TVU589837:TVU589843 UFQ589837:UFQ589843 UPM589837:UPM589843 UZI589837:UZI589843 VJE589837:VJE589843 VTA589837:VTA589843 WCW589837:WCW589843 WMS589837:WMS589843 WWO589837:WWO589843 AN655373:AN655379 KC655373:KC655379 TY655373:TY655379 ADU655373:ADU655379 ANQ655373:ANQ655379 AXM655373:AXM655379 BHI655373:BHI655379 BRE655373:BRE655379 CBA655373:CBA655379 CKW655373:CKW655379 CUS655373:CUS655379 DEO655373:DEO655379 DOK655373:DOK655379 DYG655373:DYG655379 EIC655373:EIC655379 ERY655373:ERY655379 FBU655373:FBU655379 FLQ655373:FLQ655379 FVM655373:FVM655379 GFI655373:GFI655379 GPE655373:GPE655379 GZA655373:GZA655379 HIW655373:HIW655379 HSS655373:HSS655379 ICO655373:ICO655379 IMK655373:IMK655379 IWG655373:IWG655379 JGC655373:JGC655379 JPY655373:JPY655379 JZU655373:JZU655379 KJQ655373:KJQ655379 KTM655373:KTM655379 LDI655373:LDI655379 LNE655373:LNE655379 LXA655373:LXA655379 MGW655373:MGW655379 MQS655373:MQS655379 NAO655373:NAO655379 NKK655373:NKK655379 NUG655373:NUG655379 OEC655373:OEC655379 ONY655373:ONY655379 OXU655373:OXU655379 PHQ655373:PHQ655379 PRM655373:PRM655379 QBI655373:QBI655379 QLE655373:QLE655379 QVA655373:QVA655379 REW655373:REW655379 ROS655373:ROS655379 RYO655373:RYO655379 SIK655373:SIK655379 SSG655373:SSG655379 TCC655373:TCC655379 TLY655373:TLY655379 TVU655373:TVU655379 UFQ655373:UFQ655379 UPM655373:UPM655379 UZI655373:UZI655379 VJE655373:VJE655379 VTA655373:VTA655379 WCW655373:WCW655379 WMS655373:WMS655379 WWO655373:WWO655379 AN720909:AN720915 KC720909:KC720915 TY720909:TY720915 ADU720909:ADU720915 ANQ720909:ANQ720915 AXM720909:AXM720915 BHI720909:BHI720915 BRE720909:BRE720915 CBA720909:CBA720915 CKW720909:CKW720915 CUS720909:CUS720915 DEO720909:DEO720915 DOK720909:DOK720915 DYG720909:DYG720915 EIC720909:EIC720915 ERY720909:ERY720915 FBU720909:FBU720915 FLQ720909:FLQ720915 FVM720909:FVM720915 GFI720909:GFI720915 GPE720909:GPE720915 GZA720909:GZA720915 HIW720909:HIW720915 HSS720909:HSS720915 ICO720909:ICO720915 IMK720909:IMK720915 IWG720909:IWG720915 JGC720909:JGC720915 JPY720909:JPY720915 JZU720909:JZU720915 KJQ720909:KJQ720915 KTM720909:KTM720915 LDI720909:LDI720915 LNE720909:LNE720915 LXA720909:LXA720915 MGW720909:MGW720915 MQS720909:MQS720915 NAO720909:NAO720915 NKK720909:NKK720915 NUG720909:NUG720915 OEC720909:OEC720915 ONY720909:ONY720915 OXU720909:OXU720915 PHQ720909:PHQ720915 PRM720909:PRM720915 QBI720909:QBI720915 QLE720909:QLE720915 QVA720909:QVA720915 REW720909:REW720915 ROS720909:ROS720915 RYO720909:RYO720915 SIK720909:SIK720915 SSG720909:SSG720915 TCC720909:TCC720915 TLY720909:TLY720915 TVU720909:TVU720915 UFQ720909:UFQ720915 UPM720909:UPM720915 UZI720909:UZI720915 VJE720909:VJE720915 VTA720909:VTA720915 WCW720909:WCW720915 WMS720909:WMS720915 WWO720909:WWO720915 AN786445:AN786451 KC786445:KC786451 TY786445:TY786451 ADU786445:ADU786451 ANQ786445:ANQ786451 AXM786445:AXM786451 BHI786445:BHI786451 BRE786445:BRE786451 CBA786445:CBA786451 CKW786445:CKW786451 CUS786445:CUS786451 DEO786445:DEO786451 DOK786445:DOK786451 DYG786445:DYG786451 EIC786445:EIC786451 ERY786445:ERY786451 FBU786445:FBU786451 FLQ786445:FLQ786451 FVM786445:FVM786451 GFI786445:GFI786451 GPE786445:GPE786451 GZA786445:GZA786451 HIW786445:HIW786451 HSS786445:HSS786451 ICO786445:ICO786451 IMK786445:IMK786451 IWG786445:IWG786451 JGC786445:JGC786451 JPY786445:JPY786451 JZU786445:JZU786451 KJQ786445:KJQ786451 KTM786445:KTM786451 LDI786445:LDI786451 LNE786445:LNE786451 LXA786445:LXA786451 MGW786445:MGW786451 MQS786445:MQS786451 NAO786445:NAO786451 NKK786445:NKK786451 NUG786445:NUG786451 OEC786445:OEC786451 ONY786445:ONY786451 OXU786445:OXU786451 PHQ786445:PHQ786451 PRM786445:PRM786451 QBI786445:QBI786451 QLE786445:QLE786451 QVA786445:QVA786451 REW786445:REW786451 ROS786445:ROS786451 RYO786445:RYO786451 SIK786445:SIK786451 SSG786445:SSG786451 TCC786445:TCC786451 TLY786445:TLY786451 TVU786445:TVU786451 UFQ786445:UFQ786451 UPM786445:UPM786451 UZI786445:UZI786451 VJE786445:VJE786451 VTA786445:VTA786451 WCW786445:WCW786451 WMS786445:WMS786451 WWO786445:WWO786451 AN851981:AN851987 KC851981:KC851987 TY851981:TY851987 ADU851981:ADU851987 ANQ851981:ANQ851987 AXM851981:AXM851987 BHI851981:BHI851987 BRE851981:BRE851987 CBA851981:CBA851987 CKW851981:CKW851987 CUS851981:CUS851987 DEO851981:DEO851987 DOK851981:DOK851987 DYG851981:DYG851987 EIC851981:EIC851987 ERY851981:ERY851987 FBU851981:FBU851987 FLQ851981:FLQ851987 FVM851981:FVM851987 GFI851981:GFI851987 GPE851981:GPE851987 GZA851981:GZA851987 HIW851981:HIW851987 HSS851981:HSS851987 ICO851981:ICO851987 IMK851981:IMK851987 IWG851981:IWG851987 JGC851981:JGC851987 JPY851981:JPY851987 JZU851981:JZU851987 KJQ851981:KJQ851987 KTM851981:KTM851987 LDI851981:LDI851987 LNE851981:LNE851987 LXA851981:LXA851987 MGW851981:MGW851987 MQS851981:MQS851987 NAO851981:NAO851987 NKK851981:NKK851987 NUG851981:NUG851987 OEC851981:OEC851987 ONY851981:ONY851987 OXU851981:OXU851987 PHQ851981:PHQ851987 PRM851981:PRM851987 QBI851981:QBI851987 QLE851981:QLE851987 QVA851981:QVA851987 REW851981:REW851987 ROS851981:ROS851987 RYO851981:RYO851987 SIK851981:SIK851987 SSG851981:SSG851987 TCC851981:TCC851987 TLY851981:TLY851987 TVU851981:TVU851987 UFQ851981:UFQ851987 UPM851981:UPM851987 UZI851981:UZI851987 VJE851981:VJE851987 VTA851981:VTA851987 WCW851981:WCW851987 WMS851981:WMS851987 WWO851981:WWO851987 AN917517:AN917523 KC917517:KC917523 TY917517:TY917523 ADU917517:ADU917523 ANQ917517:ANQ917523 AXM917517:AXM917523 BHI917517:BHI917523 BRE917517:BRE917523 CBA917517:CBA917523 CKW917517:CKW917523 CUS917517:CUS917523 DEO917517:DEO917523 DOK917517:DOK917523 DYG917517:DYG917523 EIC917517:EIC917523 ERY917517:ERY917523 FBU917517:FBU917523 FLQ917517:FLQ917523 FVM917517:FVM917523 GFI917517:GFI917523 GPE917517:GPE917523 GZA917517:GZA917523 HIW917517:HIW917523 HSS917517:HSS917523 ICO917517:ICO917523 IMK917517:IMK917523 IWG917517:IWG917523 JGC917517:JGC917523 JPY917517:JPY917523 JZU917517:JZU917523 KJQ917517:KJQ917523 KTM917517:KTM917523 LDI917517:LDI917523 LNE917517:LNE917523 LXA917517:LXA917523 MGW917517:MGW917523 MQS917517:MQS917523 NAO917517:NAO917523 NKK917517:NKK917523 NUG917517:NUG917523 OEC917517:OEC917523 ONY917517:ONY917523 OXU917517:OXU917523 PHQ917517:PHQ917523 PRM917517:PRM917523 QBI917517:QBI917523 QLE917517:QLE917523 QVA917517:QVA917523 REW917517:REW917523 ROS917517:ROS917523 RYO917517:RYO917523 SIK917517:SIK917523 SSG917517:SSG917523 TCC917517:TCC917523 TLY917517:TLY917523 TVU917517:TVU917523 UFQ917517:UFQ917523 UPM917517:UPM917523 UZI917517:UZI917523 VJE917517:VJE917523 VTA917517:VTA917523 WCW917517:WCW917523 WMS917517:WMS917523 WWO917517:WWO917523 AN983053:AN983059 KC983053:KC983059 TY983053:TY983059 ADU983053:ADU983059 ANQ983053:ANQ983059 AXM983053:AXM983059 BHI983053:BHI983059 BRE983053:BRE983059 CBA983053:CBA983059 CKW983053:CKW983059 CUS983053:CUS983059 DEO983053:DEO983059 DOK983053:DOK983059 DYG983053:DYG983059 EIC983053:EIC983059 ERY983053:ERY983059 FBU983053:FBU983059 FLQ983053:FLQ983059 FVM983053:FVM983059 GFI983053:GFI983059 GPE983053:GPE983059 GZA983053:GZA983059 HIW983053:HIW983059 HSS983053:HSS983059 ICO983053:ICO983059 IMK983053:IMK983059 IWG983053:IWG983059 JGC983053:JGC983059 JPY983053:JPY983059 JZU983053:JZU983059 KJQ983053:KJQ983059 KTM983053:KTM983059 LDI983053:LDI983059 LNE983053:LNE983059 LXA983053:LXA983059 MGW983053:MGW983059 MQS983053:MQS983059 NAO983053:NAO983059 NKK983053:NKK983059 NUG983053:NUG983059 OEC983053:OEC983059 ONY983053:ONY983059 OXU983053:OXU983059 PHQ983053:PHQ983059 PRM983053:PRM983059 QBI983053:QBI983059 QLE983053:QLE983059 QVA983053:QVA983059 REW983053:REW983059 ROS983053:ROS983059 RYO983053:RYO983059 SIK983053:SIK983059 SSG983053:SSG983059 TCC983053:TCC983059 TLY983053:TLY983059 TVU983053:TVU983059 UFQ983053:UFQ983059 UPM983053:UPM983059 UZI983053:UZI983059 VJE983053:VJE983059 VTA983053:VTA983059 WCW983053:WCW983059 WMS983053:WMS983059">
      <formula1>900</formula1>
    </dataValidation>
    <dataValidation type="list" allowBlank="1" showInputMessage="1" errorTitle="Ошибка" error="Выберите значение из списка" prompt="Выберите значение из списка" sqref="WVZ98305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M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M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M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M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M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M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M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M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M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M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M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M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M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M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55:W65556 JX65555:JX65556 TT65555:TT65556 ADP65555:ADP65556 ANL65555:ANL65556 AXH65555:AXH65556 BHD65555:BHD65556 BQZ65555:BQZ65556 CAV65555:CAV65556 CKR65555:CKR65556 CUN65555:CUN65556 DEJ65555:DEJ65556 DOF65555:DOF65556 DYB65555:DYB65556 EHX65555:EHX65556 ERT65555:ERT65556 FBP65555:FBP65556 FLL65555:FLL65556 FVH65555:FVH65556 GFD65555:GFD65556 GOZ65555:GOZ65556 GYV65555:GYV65556 HIR65555:HIR65556 HSN65555:HSN65556 ICJ65555:ICJ65556 IMF65555:IMF65556 IWB65555:IWB65556 JFX65555:JFX65556 JPT65555:JPT65556 JZP65555:JZP65556 KJL65555:KJL65556 KTH65555:KTH65556 LDD65555:LDD65556 LMZ65555:LMZ65556 LWV65555:LWV65556 MGR65555:MGR65556 MQN65555:MQN65556 NAJ65555:NAJ65556 NKF65555:NKF65556 NUB65555:NUB65556 ODX65555:ODX65556 ONT65555:ONT65556 OXP65555:OXP65556 PHL65555:PHL65556 PRH65555:PRH65556 QBD65555:QBD65556 QKZ65555:QKZ65556 QUV65555:QUV65556 RER65555:RER65556 RON65555:RON65556 RYJ65555:RYJ65556 SIF65555:SIF65556 SSB65555:SSB65556 TBX65555:TBX65556 TLT65555:TLT65556 TVP65555:TVP65556 UFL65555:UFL65556 UPH65555:UPH65556 UZD65555:UZD65556 VIZ65555:VIZ65556 VSV65555:VSV65556 WCR65555:WCR65556 WMN65555:WMN65556 WWJ65555:WWJ65556 W131091:W131092 JX131091:JX131092 TT131091:TT131092 ADP131091:ADP131092 ANL131091:ANL131092 AXH131091:AXH131092 BHD131091:BHD131092 BQZ131091:BQZ131092 CAV131091:CAV131092 CKR131091:CKR131092 CUN131091:CUN131092 DEJ131091:DEJ131092 DOF131091:DOF131092 DYB131091:DYB131092 EHX131091:EHX131092 ERT131091:ERT131092 FBP131091:FBP131092 FLL131091:FLL131092 FVH131091:FVH131092 GFD131091:GFD131092 GOZ131091:GOZ131092 GYV131091:GYV131092 HIR131091:HIR131092 HSN131091:HSN131092 ICJ131091:ICJ131092 IMF131091:IMF131092 IWB131091:IWB131092 JFX131091:JFX131092 JPT131091:JPT131092 JZP131091:JZP131092 KJL131091:KJL131092 KTH131091:KTH131092 LDD131091:LDD131092 LMZ131091:LMZ131092 LWV131091:LWV131092 MGR131091:MGR131092 MQN131091:MQN131092 NAJ131091:NAJ131092 NKF131091:NKF131092 NUB131091:NUB131092 ODX131091:ODX131092 ONT131091:ONT131092 OXP131091:OXP131092 PHL131091:PHL131092 PRH131091:PRH131092 QBD131091:QBD131092 QKZ131091:QKZ131092 QUV131091:QUV131092 RER131091:RER131092 RON131091:RON131092 RYJ131091:RYJ131092 SIF131091:SIF131092 SSB131091:SSB131092 TBX131091:TBX131092 TLT131091:TLT131092 TVP131091:TVP131092 UFL131091:UFL131092 UPH131091:UPH131092 UZD131091:UZD131092 VIZ131091:VIZ131092 VSV131091:VSV131092 WCR131091:WCR131092 WMN131091:WMN131092 WWJ131091:WWJ131092 W196627:W196628 JX196627:JX196628 TT196627:TT196628 ADP196627:ADP196628 ANL196627:ANL196628 AXH196627:AXH196628 BHD196627:BHD196628 BQZ196627:BQZ196628 CAV196627:CAV196628 CKR196627:CKR196628 CUN196627:CUN196628 DEJ196627:DEJ196628 DOF196627:DOF196628 DYB196627:DYB196628 EHX196627:EHX196628 ERT196627:ERT196628 FBP196627:FBP196628 FLL196627:FLL196628 FVH196627:FVH196628 GFD196627:GFD196628 GOZ196627:GOZ196628 GYV196627:GYV196628 HIR196627:HIR196628 HSN196627:HSN196628 ICJ196627:ICJ196628 IMF196627:IMF196628 IWB196627:IWB196628 JFX196627:JFX196628 JPT196627:JPT196628 JZP196627:JZP196628 KJL196627:KJL196628 KTH196627:KTH196628 LDD196627:LDD196628 LMZ196627:LMZ196628 LWV196627:LWV196628 MGR196627:MGR196628 MQN196627:MQN196628 NAJ196627:NAJ196628 NKF196627:NKF196628 NUB196627:NUB196628 ODX196627:ODX196628 ONT196627:ONT196628 OXP196627:OXP196628 PHL196627:PHL196628 PRH196627:PRH196628 QBD196627:QBD196628 QKZ196627:QKZ196628 QUV196627:QUV196628 RER196627:RER196628 RON196627:RON196628 RYJ196627:RYJ196628 SIF196627:SIF196628 SSB196627:SSB196628 TBX196627:TBX196628 TLT196627:TLT196628 TVP196627:TVP196628 UFL196627:UFL196628 UPH196627:UPH196628 UZD196627:UZD196628 VIZ196627:VIZ196628 VSV196627:VSV196628 WCR196627:WCR196628 WMN196627:WMN196628 WWJ196627:WWJ196628 W262163:W262164 JX262163:JX262164 TT262163:TT262164 ADP262163:ADP262164 ANL262163:ANL262164 AXH262163:AXH262164 BHD262163:BHD262164 BQZ262163:BQZ262164 CAV262163:CAV262164 CKR262163:CKR262164 CUN262163:CUN262164 DEJ262163:DEJ262164 DOF262163:DOF262164 DYB262163:DYB262164 EHX262163:EHX262164 ERT262163:ERT262164 FBP262163:FBP262164 FLL262163:FLL262164 FVH262163:FVH262164 GFD262163:GFD262164 GOZ262163:GOZ262164 GYV262163:GYV262164 HIR262163:HIR262164 HSN262163:HSN262164 ICJ262163:ICJ262164 IMF262163:IMF262164 IWB262163:IWB262164 JFX262163:JFX262164 JPT262163:JPT262164 JZP262163:JZP262164 KJL262163:KJL262164 KTH262163:KTH262164 LDD262163:LDD262164 LMZ262163:LMZ262164 LWV262163:LWV262164 MGR262163:MGR262164 MQN262163:MQN262164 NAJ262163:NAJ262164 NKF262163:NKF262164 NUB262163:NUB262164 ODX262163:ODX262164 ONT262163:ONT262164 OXP262163:OXP262164 PHL262163:PHL262164 PRH262163:PRH262164 QBD262163:QBD262164 QKZ262163:QKZ262164 QUV262163:QUV262164 RER262163:RER262164 RON262163:RON262164 RYJ262163:RYJ262164 SIF262163:SIF262164 SSB262163:SSB262164 TBX262163:TBX262164 TLT262163:TLT262164 TVP262163:TVP262164 UFL262163:UFL262164 UPH262163:UPH262164 UZD262163:UZD262164 VIZ262163:VIZ262164 VSV262163:VSV262164 WCR262163:WCR262164 WMN262163:WMN262164 WWJ262163:WWJ262164 W327699:W327700 JX327699:JX327700 TT327699:TT327700 ADP327699:ADP327700 ANL327699:ANL327700 AXH327699:AXH327700 BHD327699:BHD327700 BQZ327699:BQZ327700 CAV327699:CAV327700 CKR327699:CKR327700 CUN327699:CUN327700 DEJ327699:DEJ327700 DOF327699:DOF327700 DYB327699:DYB327700 EHX327699:EHX327700 ERT327699:ERT327700 FBP327699:FBP327700 FLL327699:FLL327700 FVH327699:FVH327700 GFD327699:GFD327700 GOZ327699:GOZ327700 GYV327699:GYV327700 HIR327699:HIR327700 HSN327699:HSN327700 ICJ327699:ICJ327700 IMF327699:IMF327700 IWB327699:IWB327700 JFX327699:JFX327700 JPT327699:JPT327700 JZP327699:JZP327700 KJL327699:KJL327700 KTH327699:KTH327700 LDD327699:LDD327700 LMZ327699:LMZ327700 LWV327699:LWV327700 MGR327699:MGR327700 MQN327699:MQN327700 NAJ327699:NAJ327700 NKF327699:NKF327700 NUB327699:NUB327700 ODX327699:ODX327700 ONT327699:ONT327700 OXP327699:OXP327700 PHL327699:PHL327700 PRH327699:PRH327700 QBD327699:QBD327700 QKZ327699:QKZ327700 QUV327699:QUV327700 RER327699:RER327700 RON327699:RON327700 RYJ327699:RYJ327700 SIF327699:SIF327700 SSB327699:SSB327700 TBX327699:TBX327700 TLT327699:TLT327700 TVP327699:TVP327700 UFL327699:UFL327700 UPH327699:UPH327700 UZD327699:UZD327700 VIZ327699:VIZ327700 VSV327699:VSV327700 WCR327699:WCR327700 WMN327699:WMN327700 WWJ327699:WWJ327700 W393235:W393236 JX393235:JX393236 TT393235:TT393236 ADP393235:ADP393236 ANL393235:ANL393236 AXH393235:AXH393236 BHD393235:BHD393236 BQZ393235:BQZ393236 CAV393235:CAV393236 CKR393235:CKR393236 CUN393235:CUN393236 DEJ393235:DEJ393236 DOF393235:DOF393236 DYB393235:DYB393236 EHX393235:EHX393236 ERT393235:ERT393236 FBP393235:FBP393236 FLL393235:FLL393236 FVH393235:FVH393236 GFD393235:GFD393236 GOZ393235:GOZ393236 GYV393235:GYV393236 HIR393235:HIR393236 HSN393235:HSN393236 ICJ393235:ICJ393236 IMF393235:IMF393236 IWB393235:IWB393236 JFX393235:JFX393236 JPT393235:JPT393236 JZP393235:JZP393236 KJL393235:KJL393236 KTH393235:KTH393236 LDD393235:LDD393236 LMZ393235:LMZ393236 LWV393235:LWV393236 MGR393235:MGR393236 MQN393235:MQN393236 NAJ393235:NAJ393236 NKF393235:NKF393236 NUB393235:NUB393236 ODX393235:ODX393236 ONT393235:ONT393236 OXP393235:OXP393236 PHL393235:PHL393236 PRH393235:PRH393236 QBD393235:QBD393236 QKZ393235:QKZ393236 QUV393235:QUV393236 RER393235:RER393236 RON393235:RON393236 RYJ393235:RYJ393236 SIF393235:SIF393236 SSB393235:SSB393236 TBX393235:TBX393236 TLT393235:TLT393236 TVP393235:TVP393236 UFL393235:UFL393236 UPH393235:UPH393236 UZD393235:UZD393236 VIZ393235:VIZ393236 VSV393235:VSV393236 WCR393235:WCR393236 WMN393235:WMN393236 WWJ393235:WWJ393236 W458771:W458772 JX458771:JX458772 TT458771:TT458772 ADP458771:ADP458772 ANL458771:ANL458772 AXH458771:AXH458772 BHD458771:BHD458772 BQZ458771:BQZ458772 CAV458771:CAV458772 CKR458771:CKR458772 CUN458771:CUN458772 DEJ458771:DEJ458772 DOF458771:DOF458772 DYB458771:DYB458772 EHX458771:EHX458772 ERT458771:ERT458772 FBP458771:FBP458772 FLL458771:FLL458772 FVH458771:FVH458772 GFD458771:GFD458772 GOZ458771:GOZ458772 GYV458771:GYV458772 HIR458771:HIR458772 HSN458771:HSN458772 ICJ458771:ICJ458772 IMF458771:IMF458772 IWB458771:IWB458772 JFX458771:JFX458772 JPT458771:JPT458772 JZP458771:JZP458772 KJL458771:KJL458772 KTH458771:KTH458772 LDD458771:LDD458772 LMZ458771:LMZ458772 LWV458771:LWV458772 MGR458771:MGR458772 MQN458771:MQN458772 NAJ458771:NAJ458772 NKF458771:NKF458772 NUB458771:NUB458772 ODX458771:ODX458772 ONT458771:ONT458772 OXP458771:OXP458772 PHL458771:PHL458772 PRH458771:PRH458772 QBD458771:QBD458772 QKZ458771:QKZ458772 QUV458771:QUV458772 RER458771:RER458772 RON458771:RON458772 RYJ458771:RYJ458772 SIF458771:SIF458772 SSB458771:SSB458772 TBX458771:TBX458772 TLT458771:TLT458772 TVP458771:TVP458772 UFL458771:UFL458772 UPH458771:UPH458772 UZD458771:UZD458772 VIZ458771:VIZ458772 VSV458771:VSV458772 WCR458771:WCR458772 WMN458771:WMN458772 WWJ458771:WWJ458772 W524307:W524308 JX524307:JX524308 TT524307:TT524308 ADP524307:ADP524308 ANL524307:ANL524308 AXH524307:AXH524308 BHD524307:BHD524308 BQZ524307:BQZ524308 CAV524307:CAV524308 CKR524307:CKR524308 CUN524307:CUN524308 DEJ524307:DEJ524308 DOF524307:DOF524308 DYB524307:DYB524308 EHX524307:EHX524308 ERT524307:ERT524308 FBP524307:FBP524308 FLL524307:FLL524308 FVH524307:FVH524308 GFD524307:GFD524308 GOZ524307:GOZ524308 GYV524307:GYV524308 HIR524307:HIR524308 HSN524307:HSN524308 ICJ524307:ICJ524308 IMF524307:IMF524308 IWB524307:IWB524308 JFX524307:JFX524308 JPT524307:JPT524308 JZP524307:JZP524308 KJL524307:KJL524308 KTH524307:KTH524308 LDD524307:LDD524308 LMZ524307:LMZ524308 LWV524307:LWV524308 MGR524307:MGR524308 MQN524307:MQN524308 NAJ524307:NAJ524308 NKF524307:NKF524308 NUB524307:NUB524308 ODX524307:ODX524308 ONT524307:ONT524308 OXP524307:OXP524308 PHL524307:PHL524308 PRH524307:PRH524308 QBD524307:QBD524308 QKZ524307:QKZ524308 QUV524307:QUV524308 RER524307:RER524308 RON524307:RON524308 RYJ524307:RYJ524308 SIF524307:SIF524308 SSB524307:SSB524308 TBX524307:TBX524308 TLT524307:TLT524308 TVP524307:TVP524308 UFL524307:UFL524308 UPH524307:UPH524308 UZD524307:UZD524308 VIZ524307:VIZ524308 VSV524307:VSV524308 WCR524307:WCR524308 WMN524307:WMN524308 WWJ524307:WWJ524308 W589843:W589844 JX589843:JX589844 TT589843:TT589844 ADP589843:ADP589844 ANL589843:ANL589844 AXH589843:AXH589844 BHD589843:BHD589844 BQZ589843:BQZ589844 CAV589843:CAV589844 CKR589843:CKR589844 CUN589843:CUN589844 DEJ589843:DEJ589844 DOF589843:DOF589844 DYB589843:DYB589844 EHX589843:EHX589844 ERT589843:ERT589844 FBP589843:FBP589844 FLL589843:FLL589844 FVH589843:FVH589844 GFD589843:GFD589844 GOZ589843:GOZ589844 GYV589843:GYV589844 HIR589843:HIR589844 HSN589843:HSN589844 ICJ589843:ICJ589844 IMF589843:IMF589844 IWB589843:IWB589844 JFX589843:JFX589844 JPT589843:JPT589844 JZP589843:JZP589844 KJL589843:KJL589844 KTH589843:KTH589844 LDD589843:LDD589844 LMZ589843:LMZ589844 LWV589843:LWV589844 MGR589843:MGR589844 MQN589843:MQN589844 NAJ589843:NAJ589844 NKF589843:NKF589844 NUB589843:NUB589844 ODX589843:ODX589844 ONT589843:ONT589844 OXP589843:OXP589844 PHL589843:PHL589844 PRH589843:PRH589844 QBD589843:QBD589844 QKZ589843:QKZ589844 QUV589843:QUV589844 RER589843:RER589844 RON589843:RON589844 RYJ589843:RYJ589844 SIF589843:SIF589844 SSB589843:SSB589844 TBX589843:TBX589844 TLT589843:TLT589844 TVP589843:TVP589844 UFL589843:UFL589844 UPH589843:UPH589844 UZD589843:UZD589844 VIZ589843:VIZ589844 VSV589843:VSV589844 WCR589843:WCR589844 WMN589843:WMN589844 WWJ589843:WWJ589844 W655379:W655380 JX655379:JX655380 TT655379:TT655380 ADP655379:ADP655380 ANL655379:ANL655380 AXH655379:AXH655380 BHD655379:BHD655380 BQZ655379:BQZ655380 CAV655379:CAV655380 CKR655379:CKR655380 CUN655379:CUN655380 DEJ655379:DEJ655380 DOF655379:DOF655380 DYB655379:DYB655380 EHX655379:EHX655380 ERT655379:ERT655380 FBP655379:FBP655380 FLL655379:FLL655380 FVH655379:FVH655380 GFD655379:GFD655380 GOZ655379:GOZ655380 GYV655379:GYV655380 HIR655379:HIR655380 HSN655379:HSN655380 ICJ655379:ICJ655380 IMF655379:IMF655380 IWB655379:IWB655380 JFX655379:JFX655380 JPT655379:JPT655380 JZP655379:JZP655380 KJL655379:KJL655380 KTH655379:KTH655380 LDD655379:LDD655380 LMZ655379:LMZ655380 LWV655379:LWV655380 MGR655379:MGR655380 MQN655379:MQN655380 NAJ655379:NAJ655380 NKF655379:NKF655380 NUB655379:NUB655380 ODX655379:ODX655380 ONT655379:ONT655380 OXP655379:OXP655380 PHL655379:PHL655380 PRH655379:PRH655380 QBD655379:QBD655380 QKZ655379:QKZ655380 QUV655379:QUV655380 RER655379:RER655380 RON655379:RON655380 RYJ655379:RYJ655380 SIF655379:SIF655380 SSB655379:SSB655380 TBX655379:TBX655380 TLT655379:TLT655380 TVP655379:TVP655380 UFL655379:UFL655380 UPH655379:UPH655380 UZD655379:UZD655380 VIZ655379:VIZ655380 VSV655379:VSV655380 WCR655379:WCR655380 WMN655379:WMN655380 WWJ655379:WWJ655380 W720915:W720916 JX720915:JX720916 TT720915:TT720916 ADP720915:ADP720916 ANL720915:ANL720916 AXH720915:AXH720916 BHD720915:BHD720916 BQZ720915:BQZ720916 CAV720915:CAV720916 CKR720915:CKR720916 CUN720915:CUN720916 DEJ720915:DEJ720916 DOF720915:DOF720916 DYB720915:DYB720916 EHX720915:EHX720916 ERT720915:ERT720916 FBP720915:FBP720916 FLL720915:FLL720916 FVH720915:FVH720916 GFD720915:GFD720916 GOZ720915:GOZ720916 GYV720915:GYV720916 HIR720915:HIR720916 HSN720915:HSN720916 ICJ720915:ICJ720916 IMF720915:IMF720916 IWB720915:IWB720916 JFX720915:JFX720916 JPT720915:JPT720916 JZP720915:JZP720916 KJL720915:KJL720916 KTH720915:KTH720916 LDD720915:LDD720916 LMZ720915:LMZ720916 LWV720915:LWV720916 MGR720915:MGR720916 MQN720915:MQN720916 NAJ720915:NAJ720916 NKF720915:NKF720916 NUB720915:NUB720916 ODX720915:ODX720916 ONT720915:ONT720916 OXP720915:OXP720916 PHL720915:PHL720916 PRH720915:PRH720916 QBD720915:QBD720916 QKZ720915:QKZ720916 QUV720915:QUV720916 RER720915:RER720916 RON720915:RON720916 RYJ720915:RYJ720916 SIF720915:SIF720916 SSB720915:SSB720916 TBX720915:TBX720916 TLT720915:TLT720916 TVP720915:TVP720916 UFL720915:UFL720916 UPH720915:UPH720916 UZD720915:UZD720916 VIZ720915:VIZ720916 VSV720915:VSV720916 WCR720915:WCR720916 WMN720915:WMN720916 WWJ720915:WWJ720916 W786451:W786452 JX786451:JX786452 TT786451:TT786452 ADP786451:ADP786452 ANL786451:ANL786452 AXH786451:AXH786452 BHD786451:BHD786452 BQZ786451:BQZ786452 CAV786451:CAV786452 CKR786451:CKR786452 CUN786451:CUN786452 DEJ786451:DEJ786452 DOF786451:DOF786452 DYB786451:DYB786452 EHX786451:EHX786452 ERT786451:ERT786452 FBP786451:FBP786452 FLL786451:FLL786452 FVH786451:FVH786452 GFD786451:GFD786452 GOZ786451:GOZ786452 GYV786451:GYV786452 HIR786451:HIR786452 HSN786451:HSN786452 ICJ786451:ICJ786452 IMF786451:IMF786452 IWB786451:IWB786452 JFX786451:JFX786452 JPT786451:JPT786452 JZP786451:JZP786452 KJL786451:KJL786452 KTH786451:KTH786452 LDD786451:LDD786452 LMZ786451:LMZ786452 LWV786451:LWV786452 MGR786451:MGR786452 MQN786451:MQN786452 NAJ786451:NAJ786452 NKF786451:NKF786452 NUB786451:NUB786452 ODX786451:ODX786452 ONT786451:ONT786452 OXP786451:OXP786452 PHL786451:PHL786452 PRH786451:PRH786452 QBD786451:QBD786452 QKZ786451:QKZ786452 QUV786451:QUV786452 RER786451:RER786452 RON786451:RON786452 RYJ786451:RYJ786452 SIF786451:SIF786452 SSB786451:SSB786452 TBX786451:TBX786452 TLT786451:TLT786452 TVP786451:TVP786452 UFL786451:UFL786452 UPH786451:UPH786452 UZD786451:UZD786452 VIZ786451:VIZ786452 VSV786451:VSV786452 WCR786451:WCR786452 WMN786451:WMN786452 WWJ786451:WWJ786452 W851987:W851988 JX851987:JX851988 TT851987:TT851988 ADP851987:ADP851988 ANL851987:ANL851988 AXH851987:AXH851988 BHD851987:BHD851988 BQZ851987:BQZ851988 CAV851987:CAV851988 CKR851987:CKR851988 CUN851987:CUN851988 DEJ851987:DEJ851988 DOF851987:DOF851988 DYB851987:DYB851988 EHX851987:EHX851988 ERT851987:ERT851988 FBP851987:FBP851988 FLL851987:FLL851988 FVH851987:FVH851988 GFD851987:GFD851988 GOZ851987:GOZ851988 GYV851987:GYV851988 HIR851987:HIR851988 HSN851987:HSN851988 ICJ851987:ICJ851988 IMF851987:IMF851988 IWB851987:IWB851988 JFX851987:JFX851988 JPT851987:JPT851988 JZP851987:JZP851988 KJL851987:KJL851988 KTH851987:KTH851988 LDD851987:LDD851988 LMZ851987:LMZ851988 LWV851987:LWV851988 MGR851987:MGR851988 MQN851987:MQN851988 NAJ851987:NAJ851988 NKF851987:NKF851988 NUB851987:NUB851988 ODX851987:ODX851988 ONT851987:ONT851988 OXP851987:OXP851988 PHL851987:PHL851988 PRH851987:PRH851988 QBD851987:QBD851988 QKZ851987:QKZ851988 QUV851987:QUV851988 RER851987:RER851988 RON851987:RON851988 RYJ851987:RYJ851988 SIF851987:SIF851988 SSB851987:SSB851988 TBX851987:TBX851988 TLT851987:TLT851988 TVP851987:TVP851988 UFL851987:UFL851988 UPH851987:UPH851988 UZD851987:UZD851988 VIZ851987:VIZ851988 VSV851987:VSV851988 WCR851987:WCR851988 WMN851987:WMN851988 WWJ851987:WWJ851988 W917523:W917524 JX917523:JX917524 TT917523:TT917524 ADP917523:ADP917524 ANL917523:ANL917524 AXH917523:AXH917524 BHD917523:BHD917524 BQZ917523:BQZ917524 CAV917523:CAV917524 CKR917523:CKR917524 CUN917523:CUN917524 DEJ917523:DEJ917524 DOF917523:DOF917524 DYB917523:DYB917524 EHX917523:EHX917524 ERT917523:ERT917524 FBP917523:FBP917524 FLL917523:FLL917524 FVH917523:FVH917524 GFD917523:GFD917524 GOZ917523:GOZ917524 GYV917523:GYV917524 HIR917523:HIR917524 HSN917523:HSN917524 ICJ917523:ICJ917524 IMF917523:IMF917524 IWB917523:IWB917524 JFX917523:JFX917524 JPT917523:JPT917524 JZP917523:JZP917524 KJL917523:KJL917524 KTH917523:KTH917524 LDD917523:LDD917524 LMZ917523:LMZ917524 LWV917523:LWV917524 MGR917523:MGR917524 MQN917523:MQN917524 NAJ917523:NAJ917524 NKF917523:NKF917524 NUB917523:NUB917524 ODX917523:ODX917524 ONT917523:ONT917524 OXP917523:OXP917524 PHL917523:PHL917524 PRH917523:PRH917524 QBD917523:QBD917524 QKZ917523:QKZ917524 QUV917523:QUV917524 RER917523:RER917524 RON917523:RON917524 RYJ917523:RYJ917524 SIF917523:SIF917524 SSB917523:SSB917524 TBX917523:TBX917524 TLT917523:TLT917524 TVP917523:TVP917524 UFL917523:UFL917524 UPH917523:UPH917524 UZD917523:UZD917524 VIZ917523:VIZ917524 VSV917523:VSV917524 WCR917523:WCR917524 WMN917523:WMN917524 WWJ917523:WWJ917524 W983059:W983060 JX983059:JX983060 TT983059:TT983060 ADP983059:ADP983060 ANL983059:ANL983060 AXH983059:AXH983060 BHD983059:BHD983060 BQZ983059:BQZ983060 CAV983059:CAV983060 CKR983059:CKR983060 CUN983059:CUN983060 DEJ983059:DEJ983060 DOF983059:DOF983060 DYB983059:DYB983060 EHX983059:EHX983060 ERT983059:ERT983060 FBP983059:FBP983060 FLL983059:FLL983060 FVH983059:FVH983060 GFD983059:GFD983060 GOZ983059:GOZ983060 GYV983059:GYV983060 HIR983059:HIR983060 HSN983059:HSN983060 ICJ983059:ICJ983060 IMF983059:IMF983060 IWB983059:IWB983060 JFX983059:JFX983060 JPT983059:JPT983060 JZP983059:JZP983060 KJL983059:KJL983060 KTH983059:KTH983060 LDD983059:LDD983060 LMZ983059:LMZ983060 LWV983059:LWV983060 MGR983059:MGR983060 MQN983059:MQN983060 NAJ983059:NAJ983060 NKF983059:NKF983060 NUB983059:NUB983060 ODX983059:ODX983060 ONT983059:ONT983060 OXP983059:OXP983060 PHL983059:PHL983060 PRH983059:PRH983060 QBD983059:QBD983060 QKZ983059:QKZ983060 QUV983059:QUV983060 RER983059:RER983060 RON983059:RON983060 RYJ983059:RYJ983060 SIF983059:SIF983060 SSB983059:SSB983060 TBX983059:TBX983060 TLT983059:TLT983060 TVP983059:TVP983060 UFL983059:UFL983060 UPH983059:UPH983060 UZD983059:UZD983060 VIZ983059:VIZ983060 VSV983059:VSV983060 WCR983059:WCR983060 WMN983059:WMN983060 WWJ983059:WWJ98306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59:WWL983060 Y65555:Y65556 JZ65555:JZ65556 TV65555:TV65556 ADR65555:ADR65556 ANN65555:ANN65556 AXJ65555:AXJ65556 BHF65555:BHF65556 BRB65555:BRB65556 CAX65555:CAX65556 CKT65555:CKT65556 CUP65555:CUP65556 DEL65555:DEL65556 DOH65555:DOH65556 DYD65555:DYD65556 EHZ65555:EHZ65556 ERV65555:ERV65556 FBR65555:FBR65556 FLN65555:FLN65556 FVJ65555:FVJ65556 GFF65555:GFF65556 GPB65555:GPB65556 GYX65555:GYX65556 HIT65555:HIT65556 HSP65555:HSP65556 ICL65555:ICL65556 IMH65555:IMH65556 IWD65555:IWD65556 JFZ65555:JFZ65556 JPV65555:JPV65556 JZR65555:JZR65556 KJN65555:KJN65556 KTJ65555:KTJ65556 LDF65555:LDF65556 LNB65555:LNB65556 LWX65555:LWX65556 MGT65555:MGT65556 MQP65555:MQP65556 NAL65555:NAL65556 NKH65555:NKH65556 NUD65555:NUD65556 ODZ65555:ODZ65556 ONV65555:ONV65556 OXR65555:OXR65556 PHN65555:PHN65556 PRJ65555:PRJ65556 QBF65555:QBF65556 QLB65555:QLB65556 QUX65555:QUX65556 RET65555:RET65556 ROP65555:ROP65556 RYL65555:RYL65556 SIH65555:SIH65556 SSD65555:SSD65556 TBZ65555:TBZ65556 TLV65555:TLV65556 TVR65555:TVR65556 UFN65555:UFN65556 UPJ65555:UPJ65556 UZF65555:UZF65556 VJB65555:VJB65556 VSX65555:VSX65556 WCT65555:WCT65556 WMP65555:WMP65556 WWL65555:WWL65556 Y131091:Y131092 JZ131091:JZ131092 TV131091:TV131092 ADR131091:ADR131092 ANN131091:ANN131092 AXJ131091:AXJ131092 BHF131091:BHF131092 BRB131091:BRB131092 CAX131091:CAX131092 CKT131091:CKT131092 CUP131091:CUP131092 DEL131091:DEL131092 DOH131091:DOH131092 DYD131091:DYD131092 EHZ131091:EHZ131092 ERV131091:ERV131092 FBR131091:FBR131092 FLN131091:FLN131092 FVJ131091:FVJ131092 GFF131091:GFF131092 GPB131091:GPB131092 GYX131091:GYX131092 HIT131091:HIT131092 HSP131091:HSP131092 ICL131091:ICL131092 IMH131091:IMH131092 IWD131091:IWD131092 JFZ131091:JFZ131092 JPV131091:JPV131092 JZR131091:JZR131092 KJN131091:KJN131092 KTJ131091:KTJ131092 LDF131091:LDF131092 LNB131091:LNB131092 LWX131091:LWX131092 MGT131091:MGT131092 MQP131091:MQP131092 NAL131091:NAL131092 NKH131091:NKH131092 NUD131091:NUD131092 ODZ131091:ODZ131092 ONV131091:ONV131092 OXR131091:OXR131092 PHN131091:PHN131092 PRJ131091:PRJ131092 QBF131091:QBF131092 QLB131091:QLB131092 QUX131091:QUX131092 RET131091:RET131092 ROP131091:ROP131092 RYL131091:RYL131092 SIH131091:SIH131092 SSD131091:SSD131092 TBZ131091:TBZ131092 TLV131091:TLV131092 TVR131091:TVR131092 UFN131091:UFN131092 UPJ131091:UPJ131092 UZF131091:UZF131092 VJB131091:VJB131092 VSX131091:VSX131092 WCT131091:WCT131092 WMP131091:WMP131092 WWL131091:WWL131092 Y196627:Y196628 JZ196627:JZ196628 TV196627:TV196628 ADR196627:ADR196628 ANN196627:ANN196628 AXJ196627:AXJ196628 BHF196627:BHF196628 BRB196627:BRB196628 CAX196627:CAX196628 CKT196627:CKT196628 CUP196627:CUP196628 DEL196627:DEL196628 DOH196627:DOH196628 DYD196627:DYD196628 EHZ196627:EHZ196628 ERV196627:ERV196628 FBR196627:FBR196628 FLN196627:FLN196628 FVJ196627:FVJ196628 GFF196627:GFF196628 GPB196627:GPB196628 GYX196627:GYX196628 HIT196627:HIT196628 HSP196627:HSP196628 ICL196627:ICL196628 IMH196627:IMH196628 IWD196627:IWD196628 JFZ196627:JFZ196628 JPV196627:JPV196628 JZR196627:JZR196628 KJN196627:KJN196628 KTJ196627:KTJ196628 LDF196627:LDF196628 LNB196627:LNB196628 LWX196627:LWX196628 MGT196627:MGT196628 MQP196627:MQP196628 NAL196627:NAL196628 NKH196627:NKH196628 NUD196627:NUD196628 ODZ196627:ODZ196628 ONV196627:ONV196628 OXR196627:OXR196628 PHN196627:PHN196628 PRJ196627:PRJ196628 QBF196627:QBF196628 QLB196627:QLB196628 QUX196627:QUX196628 RET196627:RET196628 ROP196627:ROP196628 RYL196627:RYL196628 SIH196627:SIH196628 SSD196627:SSD196628 TBZ196627:TBZ196628 TLV196627:TLV196628 TVR196627:TVR196628 UFN196627:UFN196628 UPJ196627:UPJ196628 UZF196627:UZF196628 VJB196627:VJB196628 VSX196627:VSX196628 WCT196627:WCT196628 WMP196627:WMP196628 WWL196627:WWL196628 Y262163:Y262164 JZ262163:JZ262164 TV262163:TV262164 ADR262163:ADR262164 ANN262163:ANN262164 AXJ262163:AXJ262164 BHF262163:BHF262164 BRB262163:BRB262164 CAX262163:CAX262164 CKT262163:CKT262164 CUP262163:CUP262164 DEL262163:DEL262164 DOH262163:DOH262164 DYD262163:DYD262164 EHZ262163:EHZ262164 ERV262163:ERV262164 FBR262163:FBR262164 FLN262163:FLN262164 FVJ262163:FVJ262164 GFF262163:GFF262164 GPB262163:GPB262164 GYX262163:GYX262164 HIT262163:HIT262164 HSP262163:HSP262164 ICL262163:ICL262164 IMH262163:IMH262164 IWD262163:IWD262164 JFZ262163:JFZ262164 JPV262163:JPV262164 JZR262163:JZR262164 KJN262163:KJN262164 KTJ262163:KTJ262164 LDF262163:LDF262164 LNB262163:LNB262164 LWX262163:LWX262164 MGT262163:MGT262164 MQP262163:MQP262164 NAL262163:NAL262164 NKH262163:NKH262164 NUD262163:NUD262164 ODZ262163:ODZ262164 ONV262163:ONV262164 OXR262163:OXR262164 PHN262163:PHN262164 PRJ262163:PRJ262164 QBF262163:QBF262164 QLB262163:QLB262164 QUX262163:QUX262164 RET262163:RET262164 ROP262163:ROP262164 RYL262163:RYL262164 SIH262163:SIH262164 SSD262163:SSD262164 TBZ262163:TBZ262164 TLV262163:TLV262164 TVR262163:TVR262164 UFN262163:UFN262164 UPJ262163:UPJ262164 UZF262163:UZF262164 VJB262163:VJB262164 VSX262163:VSX262164 WCT262163:WCT262164 WMP262163:WMP262164 WWL262163:WWL262164 Y327699:Y327700 JZ327699:JZ327700 TV327699:TV327700 ADR327699:ADR327700 ANN327699:ANN327700 AXJ327699:AXJ327700 BHF327699:BHF327700 BRB327699:BRB327700 CAX327699:CAX327700 CKT327699:CKT327700 CUP327699:CUP327700 DEL327699:DEL327700 DOH327699:DOH327700 DYD327699:DYD327700 EHZ327699:EHZ327700 ERV327699:ERV327700 FBR327699:FBR327700 FLN327699:FLN327700 FVJ327699:FVJ327700 GFF327699:GFF327700 GPB327699:GPB327700 GYX327699:GYX327700 HIT327699:HIT327700 HSP327699:HSP327700 ICL327699:ICL327700 IMH327699:IMH327700 IWD327699:IWD327700 JFZ327699:JFZ327700 JPV327699:JPV327700 JZR327699:JZR327700 KJN327699:KJN327700 KTJ327699:KTJ327700 LDF327699:LDF327700 LNB327699:LNB327700 LWX327699:LWX327700 MGT327699:MGT327700 MQP327699:MQP327700 NAL327699:NAL327700 NKH327699:NKH327700 NUD327699:NUD327700 ODZ327699:ODZ327700 ONV327699:ONV327700 OXR327699:OXR327700 PHN327699:PHN327700 PRJ327699:PRJ327700 QBF327699:QBF327700 QLB327699:QLB327700 QUX327699:QUX327700 RET327699:RET327700 ROP327699:ROP327700 RYL327699:RYL327700 SIH327699:SIH327700 SSD327699:SSD327700 TBZ327699:TBZ327700 TLV327699:TLV327700 TVR327699:TVR327700 UFN327699:UFN327700 UPJ327699:UPJ327700 UZF327699:UZF327700 VJB327699:VJB327700 VSX327699:VSX327700 WCT327699:WCT327700 WMP327699:WMP327700 WWL327699:WWL327700 Y393235:Y393236 JZ393235:JZ393236 TV393235:TV393236 ADR393235:ADR393236 ANN393235:ANN393236 AXJ393235:AXJ393236 BHF393235:BHF393236 BRB393235:BRB393236 CAX393235:CAX393236 CKT393235:CKT393236 CUP393235:CUP393236 DEL393235:DEL393236 DOH393235:DOH393236 DYD393235:DYD393236 EHZ393235:EHZ393236 ERV393235:ERV393236 FBR393235:FBR393236 FLN393235:FLN393236 FVJ393235:FVJ393236 GFF393235:GFF393236 GPB393235:GPB393236 GYX393235:GYX393236 HIT393235:HIT393236 HSP393235:HSP393236 ICL393235:ICL393236 IMH393235:IMH393236 IWD393235:IWD393236 JFZ393235:JFZ393236 JPV393235:JPV393236 JZR393235:JZR393236 KJN393235:KJN393236 KTJ393235:KTJ393236 LDF393235:LDF393236 LNB393235:LNB393236 LWX393235:LWX393236 MGT393235:MGT393236 MQP393235:MQP393236 NAL393235:NAL393236 NKH393235:NKH393236 NUD393235:NUD393236 ODZ393235:ODZ393236 ONV393235:ONV393236 OXR393235:OXR393236 PHN393235:PHN393236 PRJ393235:PRJ393236 QBF393235:QBF393236 QLB393235:QLB393236 QUX393235:QUX393236 RET393235:RET393236 ROP393235:ROP393236 RYL393235:RYL393236 SIH393235:SIH393236 SSD393235:SSD393236 TBZ393235:TBZ393236 TLV393235:TLV393236 TVR393235:TVR393236 UFN393235:UFN393236 UPJ393235:UPJ393236 UZF393235:UZF393236 VJB393235:VJB393236 VSX393235:VSX393236 WCT393235:WCT393236 WMP393235:WMP393236 WWL393235:WWL393236 Y458771:Y458772 JZ458771:JZ458772 TV458771:TV458772 ADR458771:ADR458772 ANN458771:ANN458772 AXJ458771:AXJ458772 BHF458771:BHF458772 BRB458771:BRB458772 CAX458771:CAX458772 CKT458771:CKT458772 CUP458771:CUP458772 DEL458771:DEL458772 DOH458771:DOH458772 DYD458771:DYD458772 EHZ458771:EHZ458772 ERV458771:ERV458772 FBR458771:FBR458772 FLN458771:FLN458772 FVJ458771:FVJ458772 GFF458771:GFF458772 GPB458771:GPB458772 GYX458771:GYX458772 HIT458771:HIT458772 HSP458771:HSP458772 ICL458771:ICL458772 IMH458771:IMH458772 IWD458771:IWD458772 JFZ458771:JFZ458772 JPV458771:JPV458772 JZR458771:JZR458772 KJN458771:KJN458772 KTJ458771:KTJ458772 LDF458771:LDF458772 LNB458771:LNB458772 LWX458771:LWX458772 MGT458771:MGT458772 MQP458771:MQP458772 NAL458771:NAL458772 NKH458771:NKH458772 NUD458771:NUD458772 ODZ458771:ODZ458772 ONV458771:ONV458772 OXR458771:OXR458772 PHN458771:PHN458772 PRJ458771:PRJ458772 QBF458771:QBF458772 QLB458771:QLB458772 QUX458771:QUX458772 RET458771:RET458772 ROP458771:ROP458772 RYL458771:RYL458772 SIH458771:SIH458772 SSD458771:SSD458772 TBZ458771:TBZ458772 TLV458771:TLV458772 TVR458771:TVR458772 UFN458771:UFN458772 UPJ458771:UPJ458772 UZF458771:UZF458772 VJB458771:VJB458772 VSX458771:VSX458772 WCT458771:WCT458772 WMP458771:WMP458772 WWL458771:WWL458772 Y524307:Y524308 JZ524307:JZ524308 TV524307:TV524308 ADR524307:ADR524308 ANN524307:ANN524308 AXJ524307:AXJ524308 BHF524307:BHF524308 BRB524307:BRB524308 CAX524307:CAX524308 CKT524307:CKT524308 CUP524307:CUP524308 DEL524307:DEL524308 DOH524307:DOH524308 DYD524307:DYD524308 EHZ524307:EHZ524308 ERV524307:ERV524308 FBR524307:FBR524308 FLN524307:FLN524308 FVJ524307:FVJ524308 GFF524307:GFF524308 GPB524307:GPB524308 GYX524307:GYX524308 HIT524307:HIT524308 HSP524307:HSP524308 ICL524307:ICL524308 IMH524307:IMH524308 IWD524307:IWD524308 JFZ524307:JFZ524308 JPV524307:JPV524308 JZR524307:JZR524308 KJN524307:KJN524308 KTJ524307:KTJ524308 LDF524307:LDF524308 LNB524307:LNB524308 LWX524307:LWX524308 MGT524307:MGT524308 MQP524307:MQP524308 NAL524307:NAL524308 NKH524307:NKH524308 NUD524307:NUD524308 ODZ524307:ODZ524308 ONV524307:ONV524308 OXR524307:OXR524308 PHN524307:PHN524308 PRJ524307:PRJ524308 QBF524307:QBF524308 QLB524307:QLB524308 QUX524307:QUX524308 RET524307:RET524308 ROP524307:ROP524308 RYL524307:RYL524308 SIH524307:SIH524308 SSD524307:SSD524308 TBZ524307:TBZ524308 TLV524307:TLV524308 TVR524307:TVR524308 UFN524307:UFN524308 UPJ524307:UPJ524308 UZF524307:UZF524308 VJB524307:VJB524308 VSX524307:VSX524308 WCT524307:WCT524308 WMP524307:WMP524308 WWL524307:WWL524308 Y589843:Y589844 JZ589843:JZ589844 TV589843:TV589844 ADR589843:ADR589844 ANN589843:ANN589844 AXJ589843:AXJ589844 BHF589843:BHF589844 BRB589843:BRB589844 CAX589843:CAX589844 CKT589843:CKT589844 CUP589843:CUP589844 DEL589843:DEL589844 DOH589843:DOH589844 DYD589843:DYD589844 EHZ589843:EHZ589844 ERV589843:ERV589844 FBR589843:FBR589844 FLN589843:FLN589844 FVJ589843:FVJ589844 GFF589843:GFF589844 GPB589843:GPB589844 GYX589843:GYX589844 HIT589843:HIT589844 HSP589843:HSP589844 ICL589843:ICL589844 IMH589843:IMH589844 IWD589843:IWD589844 JFZ589843:JFZ589844 JPV589843:JPV589844 JZR589843:JZR589844 KJN589843:KJN589844 KTJ589843:KTJ589844 LDF589843:LDF589844 LNB589843:LNB589844 LWX589843:LWX589844 MGT589843:MGT589844 MQP589843:MQP589844 NAL589843:NAL589844 NKH589843:NKH589844 NUD589843:NUD589844 ODZ589843:ODZ589844 ONV589843:ONV589844 OXR589843:OXR589844 PHN589843:PHN589844 PRJ589843:PRJ589844 QBF589843:QBF589844 QLB589843:QLB589844 QUX589843:QUX589844 RET589843:RET589844 ROP589843:ROP589844 RYL589843:RYL589844 SIH589843:SIH589844 SSD589843:SSD589844 TBZ589843:TBZ589844 TLV589843:TLV589844 TVR589843:TVR589844 UFN589843:UFN589844 UPJ589843:UPJ589844 UZF589843:UZF589844 VJB589843:VJB589844 VSX589843:VSX589844 WCT589843:WCT589844 WMP589843:WMP589844 WWL589843:WWL589844 Y655379:Y655380 JZ655379:JZ655380 TV655379:TV655380 ADR655379:ADR655380 ANN655379:ANN655380 AXJ655379:AXJ655380 BHF655379:BHF655380 BRB655379:BRB655380 CAX655379:CAX655380 CKT655379:CKT655380 CUP655379:CUP655380 DEL655379:DEL655380 DOH655379:DOH655380 DYD655379:DYD655380 EHZ655379:EHZ655380 ERV655379:ERV655380 FBR655379:FBR655380 FLN655379:FLN655380 FVJ655379:FVJ655380 GFF655379:GFF655380 GPB655379:GPB655380 GYX655379:GYX655380 HIT655379:HIT655380 HSP655379:HSP655380 ICL655379:ICL655380 IMH655379:IMH655380 IWD655379:IWD655380 JFZ655379:JFZ655380 JPV655379:JPV655380 JZR655379:JZR655380 KJN655379:KJN655380 KTJ655379:KTJ655380 LDF655379:LDF655380 LNB655379:LNB655380 LWX655379:LWX655380 MGT655379:MGT655380 MQP655379:MQP655380 NAL655379:NAL655380 NKH655379:NKH655380 NUD655379:NUD655380 ODZ655379:ODZ655380 ONV655379:ONV655380 OXR655379:OXR655380 PHN655379:PHN655380 PRJ655379:PRJ655380 QBF655379:QBF655380 QLB655379:QLB655380 QUX655379:QUX655380 RET655379:RET655380 ROP655379:ROP655380 RYL655379:RYL655380 SIH655379:SIH655380 SSD655379:SSD655380 TBZ655379:TBZ655380 TLV655379:TLV655380 TVR655379:TVR655380 UFN655379:UFN655380 UPJ655379:UPJ655380 UZF655379:UZF655380 VJB655379:VJB655380 VSX655379:VSX655380 WCT655379:WCT655380 WMP655379:WMP655380 WWL655379:WWL655380 Y720915:Y720916 JZ720915:JZ720916 TV720915:TV720916 ADR720915:ADR720916 ANN720915:ANN720916 AXJ720915:AXJ720916 BHF720915:BHF720916 BRB720915:BRB720916 CAX720915:CAX720916 CKT720915:CKT720916 CUP720915:CUP720916 DEL720915:DEL720916 DOH720915:DOH720916 DYD720915:DYD720916 EHZ720915:EHZ720916 ERV720915:ERV720916 FBR720915:FBR720916 FLN720915:FLN720916 FVJ720915:FVJ720916 GFF720915:GFF720916 GPB720915:GPB720916 GYX720915:GYX720916 HIT720915:HIT720916 HSP720915:HSP720916 ICL720915:ICL720916 IMH720915:IMH720916 IWD720915:IWD720916 JFZ720915:JFZ720916 JPV720915:JPV720916 JZR720915:JZR720916 KJN720915:KJN720916 KTJ720915:KTJ720916 LDF720915:LDF720916 LNB720915:LNB720916 LWX720915:LWX720916 MGT720915:MGT720916 MQP720915:MQP720916 NAL720915:NAL720916 NKH720915:NKH720916 NUD720915:NUD720916 ODZ720915:ODZ720916 ONV720915:ONV720916 OXR720915:OXR720916 PHN720915:PHN720916 PRJ720915:PRJ720916 QBF720915:QBF720916 QLB720915:QLB720916 QUX720915:QUX720916 RET720915:RET720916 ROP720915:ROP720916 RYL720915:RYL720916 SIH720915:SIH720916 SSD720915:SSD720916 TBZ720915:TBZ720916 TLV720915:TLV720916 TVR720915:TVR720916 UFN720915:UFN720916 UPJ720915:UPJ720916 UZF720915:UZF720916 VJB720915:VJB720916 VSX720915:VSX720916 WCT720915:WCT720916 WMP720915:WMP720916 WWL720915:WWL720916 Y786451:Y786452 JZ786451:JZ786452 TV786451:TV786452 ADR786451:ADR786452 ANN786451:ANN786452 AXJ786451:AXJ786452 BHF786451:BHF786452 BRB786451:BRB786452 CAX786451:CAX786452 CKT786451:CKT786452 CUP786451:CUP786452 DEL786451:DEL786452 DOH786451:DOH786452 DYD786451:DYD786452 EHZ786451:EHZ786452 ERV786451:ERV786452 FBR786451:FBR786452 FLN786451:FLN786452 FVJ786451:FVJ786452 GFF786451:GFF786452 GPB786451:GPB786452 GYX786451:GYX786452 HIT786451:HIT786452 HSP786451:HSP786452 ICL786451:ICL786452 IMH786451:IMH786452 IWD786451:IWD786452 JFZ786451:JFZ786452 JPV786451:JPV786452 JZR786451:JZR786452 KJN786451:KJN786452 KTJ786451:KTJ786452 LDF786451:LDF786452 LNB786451:LNB786452 LWX786451:LWX786452 MGT786451:MGT786452 MQP786451:MQP786452 NAL786451:NAL786452 NKH786451:NKH786452 NUD786451:NUD786452 ODZ786451:ODZ786452 ONV786451:ONV786452 OXR786451:OXR786452 PHN786451:PHN786452 PRJ786451:PRJ786452 QBF786451:QBF786452 QLB786451:QLB786452 QUX786451:QUX786452 RET786451:RET786452 ROP786451:ROP786452 RYL786451:RYL786452 SIH786451:SIH786452 SSD786451:SSD786452 TBZ786451:TBZ786452 TLV786451:TLV786452 TVR786451:TVR786452 UFN786451:UFN786452 UPJ786451:UPJ786452 UZF786451:UZF786452 VJB786451:VJB786452 VSX786451:VSX786452 WCT786451:WCT786452 WMP786451:WMP786452 WWL786451:WWL786452 Y851987:Y851988 JZ851987:JZ851988 TV851987:TV851988 ADR851987:ADR851988 ANN851987:ANN851988 AXJ851987:AXJ851988 BHF851987:BHF851988 BRB851987:BRB851988 CAX851987:CAX851988 CKT851987:CKT851988 CUP851987:CUP851988 DEL851987:DEL851988 DOH851987:DOH851988 DYD851987:DYD851988 EHZ851987:EHZ851988 ERV851987:ERV851988 FBR851987:FBR851988 FLN851987:FLN851988 FVJ851987:FVJ851988 GFF851987:GFF851988 GPB851987:GPB851988 GYX851987:GYX851988 HIT851987:HIT851988 HSP851987:HSP851988 ICL851987:ICL851988 IMH851987:IMH851988 IWD851987:IWD851988 JFZ851987:JFZ851988 JPV851987:JPV851988 JZR851987:JZR851988 KJN851987:KJN851988 KTJ851987:KTJ851988 LDF851987:LDF851988 LNB851987:LNB851988 LWX851987:LWX851988 MGT851987:MGT851988 MQP851987:MQP851988 NAL851987:NAL851988 NKH851987:NKH851988 NUD851987:NUD851988 ODZ851987:ODZ851988 ONV851987:ONV851988 OXR851987:OXR851988 PHN851987:PHN851988 PRJ851987:PRJ851988 QBF851987:QBF851988 QLB851987:QLB851988 QUX851987:QUX851988 RET851987:RET851988 ROP851987:ROP851988 RYL851987:RYL851988 SIH851987:SIH851988 SSD851987:SSD851988 TBZ851987:TBZ851988 TLV851987:TLV851988 TVR851987:TVR851988 UFN851987:UFN851988 UPJ851987:UPJ851988 UZF851987:UZF851988 VJB851987:VJB851988 VSX851987:VSX851988 WCT851987:WCT851988 WMP851987:WMP851988 WWL851987:WWL851988 Y917523:Y917524 JZ917523:JZ917524 TV917523:TV917524 ADR917523:ADR917524 ANN917523:ANN917524 AXJ917523:AXJ917524 BHF917523:BHF917524 BRB917523:BRB917524 CAX917523:CAX917524 CKT917523:CKT917524 CUP917523:CUP917524 DEL917523:DEL917524 DOH917523:DOH917524 DYD917523:DYD917524 EHZ917523:EHZ917524 ERV917523:ERV917524 FBR917523:FBR917524 FLN917523:FLN917524 FVJ917523:FVJ917524 GFF917523:GFF917524 GPB917523:GPB917524 GYX917523:GYX917524 HIT917523:HIT917524 HSP917523:HSP917524 ICL917523:ICL917524 IMH917523:IMH917524 IWD917523:IWD917524 JFZ917523:JFZ917524 JPV917523:JPV917524 JZR917523:JZR917524 KJN917523:KJN917524 KTJ917523:KTJ917524 LDF917523:LDF917524 LNB917523:LNB917524 LWX917523:LWX917524 MGT917523:MGT917524 MQP917523:MQP917524 NAL917523:NAL917524 NKH917523:NKH917524 NUD917523:NUD917524 ODZ917523:ODZ917524 ONV917523:ONV917524 OXR917523:OXR917524 PHN917523:PHN917524 PRJ917523:PRJ917524 QBF917523:QBF917524 QLB917523:QLB917524 QUX917523:QUX917524 RET917523:RET917524 ROP917523:ROP917524 RYL917523:RYL917524 SIH917523:SIH917524 SSD917523:SSD917524 TBZ917523:TBZ917524 TLV917523:TLV917524 TVR917523:TVR917524 UFN917523:UFN917524 UPJ917523:UPJ917524 UZF917523:UZF917524 VJB917523:VJB917524 VSX917523:VSX917524 WCT917523:WCT917524 WMP917523:WMP917524 WWL917523:WWL917524 Y983059:Y983060 JZ983059:JZ983060 TV983059:TV983060 ADR983059:ADR983060 ANN983059:ANN983060 AXJ983059:AXJ983060 BHF983059:BHF983060 BRB983059:BRB983060 CAX983059:CAX983060 CKT983059:CKT983060 CUP983059:CUP983060 DEL983059:DEL983060 DOH983059:DOH983060 DYD983059:DYD983060 EHZ983059:EHZ983060 ERV983059:ERV983060 FBR983059:FBR983060 FLN983059:FLN983060 FVJ983059:FVJ983060 GFF983059:GFF983060 GPB983059:GPB983060 GYX983059:GYX983060 HIT983059:HIT983060 HSP983059:HSP983060 ICL983059:ICL983060 IMH983059:IMH983060 IWD983059:IWD983060 JFZ983059:JFZ983060 JPV983059:JPV983060 JZR983059:JZR983060 KJN983059:KJN983060 KTJ983059:KTJ983060 LDF983059:LDF983060 LNB983059:LNB983060 LWX983059:LWX983060 MGT983059:MGT983060 MQP983059:MQP983060 NAL983059:NAL983060 NKH983059:NKH983060 NUD983059:NUD983060 ODZ983059:ODZ983060 ONV983059:ONV983060 OXR983059:OXR983060 PHN983059:PHN983060 PRJ983059:PRJ983060 QBF983059:QBF983060 QLB983059:QLB983060 QUX983059:QUX983060 RET983059:RET983060 ROP983059:ROP983060 RYL983059:RYL983060 SIH983059:SIH983060 SSD983059:SSD983060 TBZ983059:TBZ983060 TLV983059:TLV983060 TVR983059:TVR983060 UFN983059:UFN983060 UPJ983059:UPJ983060 UZF983059:UZF983060 VJB983059:VJB983060 VSX983059:VSX983060 WCT983059:WCT983060 WMP983059:WMP983060 JX24 AK917523:AK917524 AI65555:AI65556 AI131091:AI131092 AI196627:AI196628 AI262163:AI262164 AI327699:AI327700 AI393235:AI393236 AI458771:AI458772 AI524307:AI524308 AI589843:AI589844 AI655379:AI655380 AI720915:AI720916 AI786451:AI786452 AI851987:AI851988 AI917523:AI917524 AI983059:AI983060 AK983059:AK983060 AK65555:AK65556 AK131091:AK131092 AK196627:AK196628 AK262163:AK262164 AK327699:AK327700 AK393235:AK393236 AK458771:AK458772 AK524307:AK524308 AK589843:AK589844 AK655379:AK655380 AK720915:AK720916 AK786451:AK786452 AK851987:AK851988 AK24 AI2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59:WWI983060 V65555:V65556 JW65555:JW65556 TS65555:TS65556 ADO65555:ADO65556 ANK65555:ANK65556 AXG65555:AXG65556 BHC65555:BHC65556 BQY65555:BQY65556 CAU65555:CAU65556 CKQ65555:CKQ65556 CUM65555:CUM65556 DEI65555:DEI65556 DOE65555:DOE65556 DYA65555:DYA65556 EHW65555:EHW65556 ERS65555:ERS65556 FBO65555:FBO65556 FLK65555:FLK65556 FVG65555:FVG65556 GFC65555:GFC65556 GOY65555:GOY65556 GYU65555:GYU65556 HIQ65555:HIQ65556 HSM65555:HSM65556 ICI65555:ICI65556 IME65555:IME65556 IWA65555:IWA65556 JFW65555:JFW65556 JPS65555:JPS65556 JZO65555:JZO65556 KJK65555:KJK65556 KTG65555:KTG65556 LDC65555:LDC65556 LMY65555:LMY65556 LWU65555:LWU65556 MGQ65555:MGQ65556 MQM65555:MQM65556 NAI65555:NAI65556 NKE65555:NKE65556 NUA65555:NUA65556 ODW65555:ODW65556 ONS65555:ONS65556 OXO65555:OXO65556 PHK65555:PHK65556 PRG65555:PRG65556 QBC65555:QBC65556 QKY65555:QKY65556 QUU65555:QUU65556 REQ65555:REQ65556 ROM65555:ROM65556 RYI65555:RYI65556 SIE65555:SIE65556 SSA65555:SSA65556 TBW65555:TBW65556 TLS65555:TLS65556 TVO65555:TVO65556 UFK65555:UFK65556 UPG65555:UPG65556 UZC65555:UZC65556 VIY65555:VIY65556 VSU65555:VSU65556 WCQ65555:WCQ65556 WMM65555:WMM65556 WWI65555:WWI65556 V131091:V131092 JW131091:JW131092 TS131091:TS131092 ADO131091:ADO131092 ANK131091:ANK131092 AXG131091:AXG131092 BHC131091:BHC131092 BQY131091:BQY131092 CAU131091:CAU131092 CKQ131091:CKQ131092 CUM131091:CUM131092 DEI131091:DEI131092 DOE131091:DOE131092 DYA131091:DYA131092 EHW131091:EHW131092 ERS131091:ERS131092 FBO131091:FBO131092 FLK131091:FLK131092 FVG131091:FVG131092 GFC131091:GFC131092 GOY131091:GOY131092 GYU131091:GYU131092 HIQ131091:HIQ131092 HSM131091:HSM131092 ICI131091:ICI131092 IME131091:IME131092 IWA131091:IWA131092 JFW131091:JFW131092 JPS131091:JPS131092 JZO131091:JZO131092 KJK131091:KJK131092 KTG131091:KTG131092 LDC131091:LDC131092 LMY131091:LMY131092 LWU131091:LWU131092 MGQ131091:MGQ131092 MQM131091:MQM131092 NAI131091:NAI131092 NKE131091:NKE131092 NUA131091:NUA131092 ODW131091:ODW131092 ONS131091:ONS131092 OXO131091:OXO131092 PHK131091:PHK131092 PRG131091:PRG131092 QBC131091:QBC131092 QKY131091:QKY131092 QUU131091:QUU131092 REQ131091:REQ131092 ROM131091:ROM131092 RYI131091:RYI131092 SIE131091:SIE131092 SSA131091:SSA131092 TBW131091:TBW131092 TLS131091:TLS131092 TVO131091:TVO131092 UFK131091:UFK131092 UPG131091:UPG131092 UZC131091:UZC131092 VIY131091:VIY131092 VSU131091:VSU131092 WCQ131091:WCQ131092 WMM131091:WMM131092 WWI131091:WWI131092 V196627:V196628 JW196627:JW196628 TS196627:TS196628 ADO196627:ADO196628 ANK196627:ANK196628 AXG196627:AXG196628 BHC196627:BHC196628 BQY196627:BQY196628 CAU196627:CAU196628 CKQ196627:CKQ196628 CUM196627:CUM196628 DEI196627:DEI196628 DOE196627:DOE196628 DYA196627:DYA196628 EHW196627:EHW196628 ERS196627:ERS196628 FBO196627:FBO196628 FLK196627:FLK196628 FVG196627:FVG196628 GFC196627:GFC196628 GOY196627:GOY196628 GYU196627:GYU196628 HIQ196627:HIQ196628 HSM196627:HSM196628 ICI196627:ICI196628 IME196627:IME196628 IWA196627:IWA196628 JFW196627:JFW196628 JPS196627:JPS196628 JZO196627:JZO196628 KJK196627:KJK196628 KTG196627:KTG196628 LDC196627:LDC196628 LMY196627:LMY196628 LWU196627:LWU196628 MGQ196627:MGQ196628 MQM196627:MQM196628 NAI196627:NAI196628 NKE196627:NKE196628 NUA196627:NUA196628 ODW196627:ODW196628 ONS196627:ONS196628 OXO196627:OXO196628 PHK196627:PHK196628 PRG196627:PRG196628 QBC196627:QBC196628 QKY196627:QKY196628 QUU196627:QUU196628 REQ196627:REQ196628 ROM196627:ROM196628 RYI196627:RYI196628 SIE196627:SIE196628 SSA196627:SSA196628 TBW196627:TBW196628 TLS196627:TLS196628 TVO196627:TVO196628 UFK196627:UFK196628 UPG196627:UPG196628 UZC196627:UZC196628 VIY196627:VIY196628 VSU196627:VSU196628 WCQ196627:WCQ196628 WMM196627:WMM196628 WWI196627:WWI196628 V262163:V262164 JW262163:JW262164 TS262163:TS262164 ADO262163:ADO262164 ANK262163:ANK262164 AXG262163:AXG262164 BHC262163:BHC262164 BQY262163:BQY262164 CAU262163:CAU262164 CKQ262163:CKQ262164 CUM262163:CUM262164 DEI262163:DEI262164 DOE262163:DOE262164 DYA262163:DYA262164 EHW262163:EHW262164 ERS262163:ERS262164 FBO262163:FBO262164 FLK262163:FLK262164 FVG262163:FVG262164 GFC262163:GFC262164 GOY262163:GOY262164 GYU262163:GYU262164 HIQ262163:HIQ262164 HSM262163:HSM262164 ICI262163:ICI262164 IME262163:IME262164 IWA262163:IWA262164 JFW262163:JFW262164 JPS262163:JPS262164 JZO262163:JZO262164 KJK262163:KJK262164 KTG262163:KTG262164 LDC262163:LDC262164 LMY262163:LMY262164 LWU262163:LWU262164 MGQ262163:MGQ262164 MQM262163:MQM262164 NAI262163:NAI262164 NKE262163:NKE262164 NUA262163:NUA262164 ODW262163:ODW262164 ONS262163:ONS262164 OXO262163:OXO262164 PHK262163:PHK262164 PRG262163:PRG262164 QBC262163:QBC262164 QKY262163:QKY262164 QUU262163:QUU262164 REQ262163:REQ262164 ROM262163:ROM262164 RYI262163:RYI262164 SIE262163:SIE262164 SSA262163:SSA262164 TBW262163:TBW262164 TLS262163:TLS262164 TVO262163:TVO262164 UFK262163:UFK262164 UPG262163:UPG262164 UZC262163:UZC262164 VIY262163:VIY262164 VSU262163:VSU262164 WCQ262163:WCQ262164 WMM262163:WMM262164 WWI262163:WWI262164 V327699:V327700 JW327699:JW327700 TS327699:TS327700 ADO327699:ADO327700 ANK327699:ANK327700 AXG327699:AXG327700 BHC327699:BHC327700 BQY327699:BQY327700 CAU327699:CAU327700 CKQ327699:CKQ327700 CUM327699:CUM327700 DEI327699:DEI327700 DOE327699:DOE327700 DYA327699:DYA327700 EHW327699:EHW327700 ERS327699:ERS327700 FBO327699:FBO327700 FLK327699:FLK327700 FVG327699:FVG327700 GFC327699:GFC327700 GOY327699:GOY327700 GYU327699:GYU327700 HIQ327699:HIQ327700 HSM327699:HSM327700 ICI327699:ICI327700 IME327699:IME327700 IWA327699:IWA327700 JFW327699:JFW327700 JPS327699:JPS327700 JZO327699:JZO327700 KJK327699:KJK327700 KTG327699:KTG327700 LDC327699:LDC327700 LMY327699:LMY327700 LWU327699:LWU327700 MGQ327699:MGQ327700 MQM327699:MQM327700 NAI327699:NAI327700 NKE327699:NKE327700 NUA327699:NUA327700 ODW327699:ODW327700 ONS327699:ONS327700 OXO327699:OXO327700 PHK327699:PHK327700 PRG327699:PRG327700 QBC327699:QBC327700 QKY327699:QKY327700 QUU327699:QUU327700 REQ327699:REQ327700 ROM327699:ROM327700 RYI327699:RYI327700 SIE327699:SIE327700 SSA327699:SSA327700 TBW327699:TBW327700 TLS327699:TLS327700 TVO327699:TVO327700 UFK327699:UFK327700 UPG327699:UPG327700 UZC327699:UZC327700 VIY327699:VIY327700 VSU327699:VSU327700 WCQ327699:WCQ327700 WMM327699:WMM327700 WWI327699:WWI327700 V393235:V393236 JW393235:JW393236 TS393235:TS393236 ADO393235:ADO393236 ANK393235:ANK393236 AXG393235:AXG393236 BHC393235:BHC393236 BQY393235:BQY393236 CAU393235:CAU393236 CKQ393235:CKQ393236 CUM393235:CUM393236 DEI393235:DEI393236 DOE393235:DOE393236 DYA393235:DYA393236 EHW393235:EHW393236 ERS393235:ERS393236 FBO393235:FBO393236 FLK393235:FLK393236 FVG393235:FVG393236 GFC393235:GFC393236 GOY393235:GOY393236 GYU393235:GYU393236 HIQ393235:HIQ393236 HSM393235:HSM393236 ICI393235:ICI393236 IME393235:IME393236 IWA393235:IWA393236 JFW393235:JFW393236 JPS393235:JPS393236 JZO393235:JZO393236 KJK393235:KJK393236 KTG393235:KTG393236 LDC393235:LDC393236 LMY393235:LMY393236 LWU393235:LWU393236 MGQ393235:MGQ393236 MQM393235:MQM393236 NAI393235:NAI393236 NKE393235:NKE393236 NUA393235:NUA393236 ODW393235:ODW393236 ONS393235:ONS393236 OXO393235:OXO393236 PHK393235:PHK393236 PRG393235:PRG393236 QBC393235:QBC393236 QKY393235:QKY393236 QUU393235:QUU393236 REQ393235:REQ393236 ROM393235:ROM393236 RYI393235:RYI393236 SIE393235:SIE393236 SSA393235:SSA393236 TBW393235:TBW393236 TLS393235:TLS393236 TVO393235:TVO393236 UFK393235:UFK393236 UPG393235:UPG393236 UZC393235:UZC393236 VIY393235:VIY393236 VSU393235:VSU393236 WCQ393235:WCQ393236 WMM393235:WMM393236 WWI393235:WWI393236 V458771:V458772 JW458771:JW458772 TS458771:TS458772 ADO458771:ADO458772 ANK458771:ANK458772 AXG458771:AXG458772 BHC458771:BHC458772 BQY458771:BQY458772 CAU458771:CAU458772 CKQ458771:CKQ458772 CUM458771:CUM458772 DEI458771:DEI458772 DOE458771:DOE458772 DYA458771:DYA458772 EHW458771:EHW458772 ERS458771:ERS458772 FBO458771:FBO458772 FLK458771:FLK458772 FVG458771:FVG458772 GFC458771:GFC458772 GOY458771:GOY458772 GYU458771:GYU458772 HIQ458771:HIQ458772 HSM458771:HSM458772 ICI458771:ICI458772 IME458771:IME458772 IWA458771:IWA458772 JFW458771:JFW458772 JPS458771:JPS458772 JZO458771:JZO458772 KJK458771:KJK458772 KTG458771:KTG458772 LDC458771:LDC458772 LMY458771:LMY458772 LWU458771:LWU458772 MGQ458771:MGQ458772 MQM458771:MQM458772 NAI458771:NAI458772 NKE458771:NKE458772 NUA458771:NUA458772 ODW458771:ODW458772 ONS458771:ONS458772 OXO458771:OXO458772 PHK458771:PHK458772 PRG458771:PRG458772 QBC458771:QBC458772 QKY458771:QKY458772 QUU458771:QUU458772 REQ458771:REQ458772 ROM458771:ROM458772 RYI458771:RYI458772 SIE458771:SIE458772 SSA458771:SSA458772 TBW458771:TBW458772 TLS458771:TLS458772 TVO458771:TVO458772 UFK458771:UFK458772 UPG458771:UPG458772 UZC458771:UZC458772 VIY458771:VIY458772 VSU458771:VSU458772 WCQ458771:WCQ458772 WMM458771:WMM458772 WWI458771:WWI458772 V524307:V524308 JW524307:JW524308 TS524307:TS524308 ADO524307:ADO524308 ANK524307:ANK524308 AXG524307:AXG524308 BHC524307:BHC524308 BQY524307:BQY524308 CAU524307:CAU524308 CKQ524307:CKQ524308 CUM524307:CUM524308 DEI524307:DEI524308 DOE524307:DOE524308 DYA524307:DYA524308 EHW524307:EHW524308 ERS524307:ERS524308 FBO524307:FBO524308 FLK524307:FLK524308 FVG524307:FVG524308 GFC524307:GFC524308 GOY524307:GOY524308 GYU524307:GYU524308 HIQ524307:HIQ524308 HSM524307:HSM524308 ICI524307:ICI524308 IME524307:IME524308 IWA524307:IWA524308 JFW524307:JFW524308 JPS524307:JPS524308 JZO524307:JZO524308 KJK524307:KJK524308 KTG524307:KTG524308 LDC524307:LDC524308 LMY524307:LMY524308 LWU524307:LWU524308 MGQ524307:MGQ524308 MQM524307:MQM524308 NAI524307:NAI524308 NKE524307:NKE524308 NUA524307:NUA524308 ODW524307:ODW524308 ONS524307:ONS524308 OXO524307:OXO524308 PHK524307:PHK524308 PRG524307:PRG524308 QBC524307:QBC524308 QKY524307:QKY524308 QUU524307:QUU524308 REQ524307:REQ524308 ROM524307:ROM524308 RYI524307:RYI524308 SIE524307:SIE524308 SSA524307:SSA524308 TBW524307:TBW524308 TLS524307:TLS524308 TVO524307:TVO524308 UFK524307:UFK524308 UPG524307:UPG524308 UZC524307:UZC524308 VIY524307:VIY524308 VSU524307:VSU524308 WCQ524307:WCQ524308 WMM524307:WMM524308 WWI524307:WWI524308 V589843:V589844 JW589843:JW589844 TS589843:TS589844 ADO589843:ADO589844 ANK589843:ANK589844 AXG589843:AXG589844 BHC589843:BHC589844 BQY589843:BQY589844 CAU589843:CAU589844 CKQ589843:CKQ589844 CUM589843:CUM589844 DEI589843:DEI589844 DOE589843:DOE589844 DYA589843:DYA589844 EHW589843:EHW589844 ERS589843:ERS589844 FBO589843:FBO589844 FLK589843:FLK589844 FVG589843:FVG589844 GFC589843:GFC589844 GOY589843:GOY589844 GYU589843:GYU589844 HIQ589843:HIQ589844 HSM589843:HSM589844 ICI589843:ICI589844 IME589843:IME589844 IWA589843:IWA589844 JFW589843:JFW589844 JPS589843:JPS589844 JZO589843:JZO589844 KJK589843:KJK589844 KTG589843:KTG589844 LDC589843:LDC589844 LMY589843:LMY589844 LWU589843:LWU589844 MGQ589843:MGQ589844 MQM589843:MQM589844 NAI589843:NAI589844 NKE589843:NKE589844 NUA589843:NUA589844 ODW589843:ODW589844 ONS589843:ONS589844 OXO589843:OXO589844 PHK589843:PHK589844 PRG589843:PRG589844 QBC589843:QBC589844 QKY589843:QKY589844 QUU589843:QUU589844 REQ589843:REQ589844 ROM589843:ROM589844 RYI589843:RYI589844 SIE589843:SIE589844 SSA589843:SSA589844 TBW589843:TBW589844 TLS589843:TLS589844 TVO589843:TVO589844 UFK589843:UFK589844 UPG589843:UPG589844 UZC589843:UZC589844 VIY589843:VIY589844 VSU589843:VSU589844 WCQ589843:WCQ589844 WMM589843:WMM589844 WWI589843:WWI589844 V655379:V655380 JW655379:JW655380 TS655379:TS655380 ADO655379:ADO655380 ANK655379:ANK655380 AXG655379:AXG655380 BHC655379:BHC655380 BQY655379:BQY655380 CAU655379:CAU655380 CKQ655379:CKQ655380 CUM655379:CUM655380 DEI655379:DEI655380 DOE655379:DOE655380 DYA655379:DYA655380 EHW655379:EHW655380 ERS655379:ERS655380 FBO655379:FBO655380 FLK655379:FLK655380 FVG655379:FVG655380 GFC655379:GFC655380 GOY655379:GOY655380 GYU655379:GYU655380 HIQ655379:HIQ655380 HSM655379:HSM655380 ICI655379:ICI655380 IME655379:IME655380 IWA655379:IWA655380 JFW655379:JFW655380 JPS655379:JPS655380 JZO655379:JZO655380 KJK655379:KJK655380 KTG655379:KTG655380 LDC655379:LDC655380 LMY655379:LMY655380 LWU655379:LWU655380 MGQ655379:MGQ655380 MQM655379:MQM655380 NAI655379:NAI655380 NKE655379:NKE655380 NUA655379:NUA655380 ODW655379:ODW655380 ONS655379:ONS655380 OXO655379:OXO655380 PHK655379:PHK655380 PRG655379:PRG655380 QBC655379:QBC655380 QKY655379:QKY655380 QUU655379:QUU655380 REQ655379:REQ655380 ROM655379:ROM655380 RYI655379:RYI655380 SIE655379:SIE655380 SSA655379:SSA655380 TBW655379:TBW655380 TLS655379:TLS655380 TVO655379:TVO655380 UFK655379:UFK655380 UPG655379:UPG655380 UZC655379:UZC655380 VIY655379:VIY655380 VSU655379:VSU655380 WCQ655379:WCQ655380 WMM655379:WMM655380 WWI655379:WWI655380 V720915:V720916 JW720915:JW720916 TS720915:TS720916 ADO720915:ADO720916 ANK720915:ANK720916 AXG720915:AXG720916 BHC720915:BHC720916 BQY720915:BQY720916 CAU720915:CAU720916 CKQ720915:CKQ720916 CUM720915:CUM720916 DEI720915:DEI720916 DOE720915:DOE720916 DYA720915:DYA720916 EHW720915:EHW720916 ERS720915:ERS720916 FBO720915:FBO720916 FLK720915:FLK720916 FVG720915:FVG720916 GFC720915:GFC720916 GOY720915:GOY720916 GYU720915:GYU720916 HIQ720915:HIQ720916 HSM720915:HSM720916 ICI720915:ICI720916 IME720915:IME720916 IWA720915:IWA720916 JFW720915:JFW720916 JPS720915:JPS720916 JZO720915:JZO720916 KJK720915:KJK720916 KTG720915:KTG720916 LDC720915:LDC720916 LMY720915:LMY720916 LWU720915:LWU720916 MGQ720915:MGQ720916 MQM720915:MQM720916 NAI720915:NAI720916 NKE720915:NKE720916 NUA720915:NUA720916 ODW720915:ODW720916 ONS720915:ONS720916 OXO720915:OXO720916 PHK720915:PHK720916 PRG720915:PRG720916 QBC720915:QBC720916 QKY720915:QKY720916 QUU720915:QUU720916 REQ720915:REQ720916 ROM720915:ROM720916 RYI720915:RYI720916 SIE720915:SIE720916 SSA720915:SSA720916 TBW720915:TBW720916 TLS720915:TLS720916 TVO720915:TVO720916 UFK720915:UFK720916 UPG720915:UPG720916 UZC720915:UZC720916 VIY720915:VIY720916 VSU720915:VSU720916 WCQ720915:WCQ720916 WMM720915:WMM720916 WWI720915:WWI720916 V786451:V786452 JW786451:JW786452 TS786451:TS786452 ADO786451:ADO786452 ANK786451:ANK786452 AXG786451:AXG786452 BHC786451:BHC786452 BQY786451:BQY786452 CAU786451:CAU786452 CKQ786451:CKQ786452 CUM786451:CUM786452 DEI786451:DEI786452 DOE786451:DOE786452 DYA786451:DYA786452 EHW786451:EHW786452 ERS786451:ERS786452 FBO786451:FBO786452 FLK786451:FLK786452 FVG786451:FVG786452 GFC786451:GFC786452 GOY786451:GOY786452 GYU786451:GYU786452 HIQ786451:HIQ786452 HSM786451:HSM786452 ICI786451:ICI786452 IME786451:IME786452 IWA786451:IWA786452 JFW786451:JFW786452 JPS786451:JPS786452 JZO786451:JZO786452 KJK786451:KJK786452 KTG786451:KTG786452 LDC786451:LDC786452 LMY786451:LMY786452 LWU786451:LWU786452 MGQ786451:MGQ786452 MQM786451:MQM786452 NAI786451:NAI786452 NKE786451:NKE786452 NUA786451:NUA786452 ODW786451:ODW786452 ONS786451:ONS786452 OXO786451:OXO786452 PHK786451:PHK786452 PRG786451:PRG786452 QBC786451:QBC786452 QKY786451:QKY786452 QUU786451:QUU786452 REQ786451:REQ786452 ROM786451:ROM786452 RYI786451:RYI786452 SIE786451:SIE786452 SSA786451:SSA786452 TBW786451:TBW786452 TLS786451:TLS786452 TVO786451:TVO786452 UFK786451:UFK786452 UPG786451:UPG786452 UZC786451:UZC786452 VIY786451:VIY786452 VSU786451:VSU786452 WCQ786451:WCQ786452 WMM786451:WMM786452 WWI786451:WWI786452 V851987:V851988 JW851987:JW851988 TS851987:TS851988 ADO851987:ADO851988 ANK851987:ANK851988 AXG851987:AXG851988 BHC851987:BHC851988 BQY851987:BQY851988 CAU851987:CAU851988 CKQ851987:CKQ851988 CUM851987:CUM851988 DEI851987:DEI851988 DOE851987:DOE851988 DYA851987:DYA851988 EHW851987:EHW851988 ERS851987:ERS851988 FBO851987:FBO851988 FLK851987:FLK851988 FVG851987:FVG851988 GFC851987:GFC851988 GOY851987:GOY851988 GYU851987:GYU851988 HIQ851987:HIQ851988 HSM851987:HSM851988 ICI851987:ICI851988 IME851987:IME851988 IWA851987:IWA851988 JFW851987:JFW851988 JPS851987:JPS851988 JZO851987:JZO851988 KJK851987:KJK851988 KTG851987:KTG851988 LDC851987:LDC851988 LMY851987:LMY851988 LWU851987:LWU851988 MGQ851987:MGQ851988 MQM851987:MQM851988 NAI851987:NAI851988 NKE851987:NKE851988 NUA851987:NUA851988 ODW851987:ODW851988 ONS851987:ONS851988 OXO851987:OXO851988 PHK851987:PHK851988 PRG851987:PRG851988 QBC851987:QBC851988 QKY851987:QKY851988 QUU851987:QUU851988 REQ851987:REQ851988 ROM851987:ROM851988 RYI851987:RYI851988 SIE851987:SIE851988 SSA851987:SSA851988 TBW851987:TBW851988 TLS851987:TLS851988 TVO851987:TVO851988 UFK851987:UFK851988 UPG851987:UPG851988 UZC851987:UZC851988 VIY851987:VIY851988 VSU851987:VSU851988 WCQ851987:WCQ851988 WMM851987:WMM851988 WWI851987:WWI851988 V917523:V917524 JW917523:JW917524 TS917523:TS917524 ADO917523:ADO917524 ANK917523:ANK917524 AXG917523:AXG917524 BHC917523:BHC917524 BQY917523:BQY917524 CAU917523:CAU917524 CKQ917523:CKQ917524 CUM917523:CUM917524 DEI917523:DEI917524 DOE917523:DOE917524 DYA917523:DYA917524 EHW917523:EHW917524 ERS917523:ERS917524 FBO917523:FBO917524 FLK917523:FLK917524 FVG917523:FVG917524 GFC917523:GFC917524 GOY917523:GOY917524 GYU917523:GYU917524 HIQ917523:HIQ917524 HSM917523:HSM917524 ICI917523:ICI917524 IME917523:IME917524 IWA917523:IWA917524 JFW917523:JFW917524 JPS917523:JPS917524 JZO917523:JZO917524 KJK917523:KJK917524 KTG917523:KTG917524 LDC917523:LDC917524 LMY917523:LMY917524 LWU917523:LWU917524 MGQ917523:MGQ917524 MQM917523:MQM917524 NAI917523:NAI917524 NKE917523:NKE917524 NUA917523:NUA917524 ODW917523:ODW917524 ONS917523:ONS917524 OXO917523:OXO917524 PHK917523:PHK917524 PRG917523:PRG917524 QBC917523:QBC917524 QKY917523:QKY917524 QUU917523:QUU917524 REQ917523:REQ917524 ROM917523:ROM917524 RYI917523:RYI917524 SIE917523:SIE917524 SSA917523:SSA917524 TBW917523:TBW917524 TLS917523:TLS917524 TVO917523:TVO917524 UFK917523:UFK917524 UPG917523:UPG917524 UZC917523:UZC917524 VIY917523:VIY917524 VSU917523:VSU917524 WCQ917523:WCQ917524 WMM917523:WMM917524 WWI917523:WWI917524 V983059:V983060 JW983059:JW983060 TS983059:TS983060 ADO983059:ADO983060 ANK983059:ANK983060 AXG983059:AXG983060 BHC983059:BHC983060 BQY983059:BQY983060 CAU983059:CAU983060 CKQ983059:CKQ983060 CUM983059:CUM983060 DEI983059:DEI983060 DOE983059:DOE983060 DYA983059:DYA983060 EHW983059:EHW983060 ERS983059:ERS983060 FBO983059:FBO983060 FLK983059:FLK983060 FVG983059:FVG983060 GFC983059:GFC983060 GOY983059:GOY983060 GYU983059:GYU983060 HIQ983059:HIQ983060 HSM983059:HSM983060 ICI983059:ICI983060 IME983059:IME983060 IWA983059:IWA983060 JFW983059:JFW983060 JPS983059:JPS983060 JZO983059:JZO983060 KJK983059:KJK983060 KTG983059:KTG983060 LDC983059:LDC983060 LMY983059:LMY983060 LWU983059:LWU983060 MGQ983059:MGQ983060 MQM983059:MQM983060 NAI983059:NAI983060 NKE983059:NKE983060 NUA983059:NUA983060 ODW983059:ODW983060 ONS983059:ONS983060 OXO983059:OXO983060 PHK983059:PHK983060 PRG983059:PRG983060 QBC983059:QBC983060 QKY983059:QKY983060 QUU983059:QUU983060 REQ983059:REQ983060 ROM983059:ROM983060 RYI983059:RYI983060 SIE983059:SIE983060 SSA983059:SSA983060 TBW983059:TBW983060 TLS983059:TLS983060 TVO983059:TVO983060 UFK983059:UFK983060 UPG983059:UPG983060 UZC983059:UZC983060 VIY983059:VIY983060 VSU983059:VSU983060 WCQ983059:WCQ983060 WMM983059:WMM983060 JW24 AH983059:AH983060 AH65555:AH65556 AH131091:AH131092 AH196627:AH196628 AH262163:AH262164 AH327699:AH327700 AH393235:AH393236 AH458771:AH458772 AH524307:AH524308 AH589843:AH589844 AH655379:AH655380 AH720915:AH720916 AH786451:AH786452 AH851987:AH851988 AH917523:AH917524 AH24"/>
    <dataValidation allowBlank="1" showInputMessage="1" showErrorMessage="1" prompt="Для выбора выполните двойной щелчок левой клавиши мыши по соответствующей ячейке." sqref="KA24 X65555:X65557 JY65555:JY65557 TU65555:TU65557 ADQ65555:ADQ65557 ANM65555:ANM65557 AXI65555:AXI65557 BHE65555:BHE65557 BRA65555:BRA65557 CAW65555:CAW65557 CKS65555:CKS65557 CUO65555:CUO65557 DEK65555:DEK65557 DOG65555:DOG65557 DYC65555:DYC65557 EHY65555:EHY65557 ERU65555:ERU65557 FBQ65555:FBQ65557 FLM65555:FLM65557 FVI65555:FVI65557 GFE65555:GFE65557 GPA65555:GPA65557 GYW65555:GYW65557 HIS65555:HIS65557 HSO65555:HSO65557 ICK65555:ICK65557 IMG65555:IMG65557 IWC65555:IWC65557 JFY65555:JFY65557 JPU65555:JPU65557 JZQ65555:JZQ65557 KJM65555:KJM65557 KTI65555:KTI65557 LDE65555:LDE65557 LNA65555:LNA65557 LWW65555:LWW65557 MGS65555:MGS65557 MQO65555:MQO65557 NAK65555:NAK65557 NKG65555:NKG65557 NUC65555:NUC65557 ODY65555:ODY65557 ONU65555:ONU65557 OXQ65555:OXQ65557 PHM65555:PHM65557 PRI65555:PRI65557 QBE65555:QBE65557 QLA65555:QLA65557 QUW65555:QUW65557 RES65555:RES65557 ROO65555:ROO65557 RYK65555:RYK65557 SIG65555:SIG65557 SSC65555:SSC65557 TBY65555:TBY65557 TLU65555:TLU65557 TVQ65555:TVQ65557 UFM65555:UFM65557 UPI65555:UPI65557 UZE65555:UZE65557 VJA65555:VJA65557 VSW65555:VSW65557 WCS65555:WCS65557 WMO65555:WMO65557 WWK65555:WWK65557 X131091:X131093 JY131091:JY131093 TU131091:TU131093 ADQ131091:ADQ131093 ANM131091:ANM131093 AXI131091:AXI131093 BHE131091:BHE131093 BRA131091:BRA131093 CAW131091:CAW131093 CKS131091:CKS131093 CUO131091:CUO131093 DEK131091:DEK131093 DOG131091:DOG131093 DYC131091:DYC131093 EHY131091:EHY131093 ERU131091:ERU131093 FBQ131091:FBQ131093 FLM131091:FLM131093 FVI131091:FVI131093 GFE131091:GFE131093 GPA131091:GPA131093 GYW131091:GYW131093 HIS131091:HIS131093 HSO131091:HSO131093 ICK131091:ICK131093 IMG131091:IMG131093 IWC131091:IWC131093 JFY131091:JFY131093 JPU131091:JPU131093 JZQ131091:JZQ131093 KJM131091:KJM131093 KTI131091:KTI131093 LDE131091:LDE131093 LNA131091:LNA131093 LWW131091:LWW131093 MGS131091:MGS131093 MQO131091:MQO131093 NAK131091:NAK131093 NKG131091:NKG131093 NUC131091:NUC131093 ODY131091:ODY131093 ONU131091:ONU131093 OXQ131091:OXQ131093 PHM131091:PHM131093 PRI131091:PRI131093 QBE131091:QBE131093 QLA131091:QLA131093 QUW131091:QUW131093 RES131091:RES131093 ROO131091:ROO131093 RYK131091:RYK131093 SIG131091:SIG131093 SSC131091:SSC131093 TBY131091:TBY131093 TLU131091:TLU131093 TVQ131091:TVQ131093 UFM131091:UFM131093 UPI131091:UPI131093 UZE131091:UZE131093 VJA131091:VJA131093 VSW131091:VSW131093 WCS131091:WCS131093 WMO131091:WMO131093 WWK131091:WWK131093 X196627:X196629 JY196627:JY196629 TU196627:TU196629 ADQ196627:ADQ196629 ANM196627:ANM196629 AXI196627:AXI196629 BHE196627:BHE196629 BRA196627:BRA196629 CAW196627:CAW196629 CKS196627:CKS196629 CUO196627:CUO196629 DEK196627:DEK196629 DOG196627:DOG196629 DYC196627:DYC196629 EHY196627:EHY196629 ERU196627:ERU196629 FBQ196627:FBQ196629 FLM196627:FLM196629 FVI196627:FVI196629 GFE196627:GFE196629 GPA196627:GPA196629 GYW196627:GYW196629 HIS196627:HIS196629 HSO196627:HSO196629 ICK196627:ICK196629 IMG196627:IMG196629 IWC196627:IWC196629 JFY196627:JFY196629 JPU196627:JPU196629 JZQ196627:JZQ196629 KJM196627:KJM196629 KTI196627:KTI196629 LDE196627:LDE196629 LNA196627:LNA196629 LWW196627:LWW196629 MGS196627:MGS196629 MQO196627:MQO196629 NAK196627:NAK196629 NKG196627:NKG196629 NUC196627:NUC196629 ODY196627:ODY196629 ONU196627:ONU196629 OXQ196627:OXQ196629 PHM196627:PHM196629 PRI196627:PRI196629 QBE196627:QBE196629 QLA196627:QLA196629 QUW196627:QUW196629 RES196627:RES196629 ROO196627:ROO196629 RYK196627:RYK196629 SIG196627:SIG196629 SSC196627:SSC196629 TBY196627:TBY196629 TLU196627:TLU196629 TVQ196627:TVQ196629 UFM196627:UFM196629 UPI196627:UPI196629 UZE196627:UZE196629 VJA196627:VJA196629 VSW196627:VSW196629 WCS196627:WCS196629 WMO196627:WMO196629 WWK196627:WWK196629 X262163:X262165 JY262163:JY262165 TU262163:TU262165 ADQ262163:ADQ262165 ANM262163:ANM262165 AXI262163:AXI262165 BHE262163:BHE262165 BRA262163:BRA262165 CAW262163:CAW262165 CKS262163:CKS262165 CUO262163:CUO262165 DEK262163:DEK262165 DOG262163:DOG262165 DYC262163:DYC262165 EHY262163:EHY262165 ERU262163:ERU262165 FBQ262163:FBQ262165 FLM262163:FLM262165 FVI262163:FVI262165 GFE262163:GFE262165 GPA262163:GPA262165 GYW262163:GYW262165 HIS262163:HIS262165 HSO262163:HSO262165 ICK262163:ICK262165 IMG262163:IMG262165 IWC262163:IWC262165 JFY262163:JFY262165 JPU262163:JPU262165 JZQ262163:JZQ262165 KJM262163:KJM262165 KTI262163:KTI262165 LDE262163:LDE262165 LNA262163:LNA262165 LWW262163:LWW262165 MGS262163:MGS262165 MQO262163:MQO262165 NAK262163:NAK262165 NKG262163:NKG262165 NUC262163:NUC262165 ODY262163:ODY262165 ONU262163:ONU262165 OXQ262163:OXQ262165 PHM262163:PHM262165 PRI262163:PRI262165 QBE262163:QBE262165 QLA262163:QLA262165 QUW262163:QUW262165 RES262163:RES262165 ROO262163:ROO262165 RYK262163:RYK262165 SIG262163:SIG262165 SSC262163:SSC262165 TBY262163:TBY262165 TLU262163:TLU262165 TVQ262163:TVQ262165 UFM262163:UFM262165 UPI262163:UPI262165 UZE262163:UZE262165 VJA262163:VJA262165 VSW262163:VSW262165 WCS262163:WCS262165 WMO262163:WMO262165 WWK262163:WWK262165 X327699:X327701 JY327699:JY327701 TU327699:TU327701 ADQ327699:ADQ327701 ANM327699:ANM327701 AXI327699:AXI327701 BHE327699:BHE327701 BRA327699:BRA327701 CAW327699:CAW327701 CKS327699:CKS327701 CUO327699:CUO327701 DEK327699:DEK327701 DOG327699:DOG327701 DYC327699:DYC327701 EHY327699:EHY327701 ERU327699:ERU327701 FBQ327699:FBQ327701 FLM327699:FLM327701 FVI327699:FVI327701 GFE327699:GFE327701 GPA327699:GPA327701 GYW327699:GYW327701 HIS327699:HIS327701 HSO327699:HSO327701 ICK327699:ICK327701 IMG327699:IMG327701 IWC327699:IWC327701 JFY327699:JFY327701 JPU327699:JPU327701 JZQ327699:JZQ327701 KJM327699:KJM327701 KTI327699:KTI327701 LDE327699:LDE327701 LNA327699:LNA327701 LWW327699:LWW327701 MGS327699:MGS327701 MQO327699:MQO327701 NAK327699:NAK327701 NKG327699:NKG327701 NUC327699:NUC327701 ODY327699:ODY327701 ONU327699:ONU327701 OXQ327699:OXQ327701 PHM327699:PHM327701 PRI327699:PRI327701 QBE327699:QBE327701 QLA327699:QLA327701 QUW327699:QUW327701 RES327699:RES327701 ROO327699:ROO327701 RYK327699:RYK327701 SIG327699:SIG327701 SSC327699:SSC327701 TBY327699:TBY327701 TLU327699:TLU327701 TVQ327699:TVQ327701 UFM327699:UFM327701 UPI327699:UPI327701 UZE327699:UZE327701 VJA327699:VJA327701 VSW327699:VSW327701 WCS327699:WCS327701 WMO327699:WMO327701 WWK327699:WWK327701 X393235:X393237 JY393235:JY393237 TU393235:TU393237 ADQ393235:ADQ393237 ANM393235:ANM393237 AXI393235:AXI393237 BHE393235:BHE393237 BRA393235:BRA393237 CAW393235:CAW393237 CKS393235:CKS393237 CUO393235:CUO393237 DEK393235:DEK393237 DOG393235:DOG393237 DYC393235:DYC393237 EHY393235:EHY393237 ERU393235:ERU393237 FBQ393235:FBQ393237 FLM393235:FLM393237 FVI393235:FVI393237 GFE393235:GFE393237 GPA393235:GPA393237 GYW393235:GYW393237 HIS393235:HIS393237 HSO393235:HSO393237 ICK393235:ICK393237 IMG393235:IMG393237 IWC393235:IWC393237 JFY393235:JFY393237 JPU393235:JPU393237 JZQ393235:JZQ393237 KJM393235:KJM393237 KTI393235:KTI393237 LDE393235:LDE393237 LNA393235:LNA393237 LWW393235:LWW393237 MGS393235:MGS393237 MQO393235:MQO393237 NAK393235:NAK393237 NKG393235:NKG393237 NUC393235:NUC393237 ODY393235:ODY393237 ONU393235:ONU393237 OXQ393235:OXQ393237 PHM393235:PHM393237 PRI393235:PRI393237 QBE393235:QBE393237 QLA393235:QLA393237 QUW393235:QUW393237 RES393235:RES393237 ROO393235:ROO393237 RYK393235:RYK393237 SIG393235:SIG393237 SSC393235:SSC393237 TBY393235:TBY393237 TLU393235:TLU393237 TVQ393235:TVQ393237 UFM393235:UFM393237 UPI393235:UPI393237 UZE393235:UZE393237 VJA393235:VJA393237 VSW393235:VSW393237 WCS393235:WCS393237 WMO393235:WMO393237 WWK393235:WWK393237 X458771:X458773 JY458771:JY458773 TU458771:TU458773 ADQ458771:ADQ458773 ANM458771:ANM458773 AXI458771:AXI458773 BHE458771:BHE458773 BRA458771:BRA458773 CAW458771:CAW458773 CKS458771:CKS458773 CUO458771:CUO458773 DEK458771:DEK458773 DOG458771:DOG458773 DYC458771:DYC458773 EHY458771:EHY458773 ERU458771:ERU458773 FBQ458771:FBQ458773 FLM458771:FLM458773 FVI458771:FVI458773 GFE458771:GFE458773 GPA458771:GPA458773 GYW458771:GYW458773 HIS458771:HIS458773 HSO458771:HSO458773 ICK458771:ICK458773 IMG458771:IMG458773 IWC458771:IWC458773 JFY458771:JFY458773 JPU458771:JPU458773 JZQ458771:JZQ458773 KJM458771:KJM458773 KTI458771:KTI458773 LDE458771:LDE458773 LNA458771:LNA458773 LWW458771:LWW458773 MGS458771:MGS458773 MQO458771:MQO458773 NAK458771:NAK458773 NKG458771:NKG458773 NUC458771:NUC458773 ODY458771:ODY458773 ONU458771:ONU458773 OXQ458771:OXQ458773 PHM458771:PHM458773 PRI458771:PRI458773 QBE458771:QBE458773 QLA458771:QLA458773 QUW458771:QUW458773 RES458771:RES458773 ROO458771:ROO458773 RYK458771:RYK458773 SIG458771:SIG458773 SSC458771:SSC458773 TBY458771:TBY458773 TLU458771:TLU458773 TVQ458771:TVQ458773 UFM458771:UFM458773 UPI458771:UPI458773 UZE458771:UZE458773 VJA458771:VJA458773 VSW458771:VSW458773 WCS458771:WCS458773 WMO458771:WMO458773 WWK458771:WWK458773 X524307:X524309 JY524307:JY524309 TU524307:TU524309 ADQ524307:ADQ524309 ANM524307:ANM524309 AXI524307:AXI524309 BHE524307:BHE524309 BRA524307:BRA524309 CAW524307:CAW524309 CKS524307:CKS524309 CUO524307:CUO524309 DEK524307:DEK524309 DOG524307:DOG524309 DYC524307:DYC524309 EHY524307:EHY524309 ERU524307:ERU524309 FBQ524307:FBQ524309 FLM524307:FLM524309 FVI524307:FVI524309 GFE524307:GFE524309 GPA524307:GPA524309 GYW524307:GYW524309 HIS524307:HIS524309 HSO524307:HSO524309 ICK524307:ICK524309 IMG524307:IMG524309 IWC524307:IWC524309 JFY524307:JFY524309 JPU524307:JPU524309 JZQ524307:JZQ524309 KJM524307:KJM524309 KTI524307:KTI524309 LDE524307:LDE524309 LNA524307:LNA524309 LWW524307:LWW524309 MGS524307:MGS524309 MQO524307:MQO524309 NAK524307:NAK524309 NKG524307:NKG524309 NUC524307:NUC524309 ODY524307:ODY524309 ONU524307:ONU524309 OXQ524307:OXQ524309 PHM524307:PHM524309 PRI524307:PRI524309 QBE524307:QBE524309 QLA524307:QLA524309 QUW524307:QUW524309 RES524307:RES524309 ROO524307:ROO524309 RYK524307:RYK524309 SIG524307:SIG524309 SSC524307:SSC524309 TBY524307:TBY524309 TLU524307:TLU524309 TVQ524307:TVQ524309 UFM524307:UFM524309 UPI524307:UPI524309 UZE524307:UZE524309 VJA524307:VJA524309 VSW524307:VSW524309 WCS524307:WCS524309 WMO524307:WMO524309 WWK524307:WWK524309 X589843:X589845 JY589843:JY589845 TU589843:TU589845 ADQ589843:ADQ589845 ANM589843:ANM589845 AXI589843:AXI589845 BHE589843:BHE589845 BRA589843:BRA589845 CAW589843:CAW589845 CKS589843:CKS589845 CUO589843:CUO589845 DEK589843:DEK589845 DOG589843:DOG589845 DYC589843:DYC589845 EHY589843:EHY589845 ERU589843:ERU589845 FBQ589843:FBQ589845 FLM589843:FLM589845 FVI589843:FVI589845 GFE589843:GFE589845 GPA589843:GPA589845 GYW589843:GYW589845 HIS589843:HIS589845 HSO589843:HSO589845 ICK589843:ICK589845 IMG589843:IMG589845 IWC589843:IWC589845 JFY589843:JFY589845 JPU589843:JPU589845 JZQ589843:JZQ589845 KJM589843:KJM589845 KTI589843:KTI589845 LDE589843:LDE589845 LNA589843:LNA589845 LWW589843:LWW589845 MGS589843:MGS589845 MQO589843:MQO589845 NAK589843:NAK589845 NKG589843:NKG589845 NUC589843:NUC589845 ODY589843:ODY589845 ONU589843:ONU589845 OXQ589843:OXQ589845 PHM589843:PHM589845 PRI589843:PRI589845 QBE589843:QBE589845 QLA589843:QLA589845 QUW589843:QUW589845 RES589843:RES589845 ROO589843:ROO589845 RYK589843:RYK589845 SIG589843:SIG589845 SSC589843:SSC589845 TBY589843:TBY589845 TLU589843:TLU589845 TVQ589843:TVQ589845 UFM589843:UFM589845 UPI589843:UPI589845 UZE589843:UZE589845 VJA589843:VJA589845 VSW589843:VSW589845 WCS589843:WCS589845 WMO589843:WMO589845 WWK589843:WWK589845 X655379:X655381 JY655379:JY655381 TU655379:TU655381 ADQ655379:ADQ655381 ANM655379:ANM655381 AXI655379:AXI655381 BHE655379:BHE655381 BRA655379:BRA655381 CAW655379:CAW655381 CKS655379:CKS655381 CUO655379:CUO655381 DEK655379:DEK655381 DOG655379:DOG655381 DYC655379:DYC655381 EHY655379:EHY655381 ERU655379:ERU655381 FBQ655379:FBQ655381 FLM655379:FLM655381 FVI655379:FVI655381 GFE655379:GFE655381 GPA655379:GPA655381 GYW655379:GYW655381 HIS655379:HIS655381 HSO655379:HSO655381 ICK655379:ICK655381 IMG655379:IMG655381 IWC655379:IWC655381 JFY655379:JFY655381 JPU655379:JPU655381 JZQ655379:JZQ655381 KJM655379:KJM655381 KTI655379:KTI655381 LDE655379:LDE655381 LNA655379:LNA655381 LWW655379:LWW655381 MGS655379:MGS655381 MQO655379:MQO655381 NAK655379:NAK655381 NKG655379:NKG655381 NUC655379:NUC655381 ODY655379:ODY655381 ONU655379:ONU655381 OXQ655379:OXQ655381 PHM655379:PHM655381 PRI655379:PRI655381 QBE655379:QBE655381 QLA655379:QLA655381 QUW655379:QUW655381 RES655379:RES655381 ROO655379:ROO655381 RYK655379:RYK655381 SIG655379:SIG655381 SSC655379:SSC655381 TBY655379:TBY655381 TLU655379:TLU655381 TVQ655379:TVQ655381 UFM655379:UFM655381 UPI655379:UPI655381 UZE655379:UZE655381 VJA655379:VJA655381 VSW655379:VSW655381 WCS655379:WCS655381 WMO655379:WMO655381 WWK655379:WWK655381 X720915:X720917 JY720915:JY720917 TU720915:TU720917 ADQ720915:ADQ720917 ANM720915:ANM720917 AXI720915:AXI720917 BHE720915:BHE720917 BRA720915:BRA720917 CAW720915:CAW720917 CKS720915:CKS720917 CUO720915:CUO720917 DEK720915:DEK720917 DOG720915:DOG720917 DYC720915:DYC720917 EHY720915:EHY720917 ERU720915:ERU720917 FBQ720915:FBQ720917 FLM720915:FLM720917 FVI720915:FVI720917 GFE720915:GFE720917 GPA720915:GPA720917 GYW720915:GYW720917 HIS720915:HIS720917 HSO720915:HSO720917 ICK720915:ICK720917 IMG720915:IMG720917 IWC720915:IWC720917 JFY720915:JFY720917 JPU720915:JPU720917 JZQ720915:JZQ720917 KJM720915:KJM720917 KTI720915:KTI720917 LDE720915:LDE720917 LNA720915:LNA720917 LWW720915:LWW720917 MGS720915:MGS720917 MQO720915:MQO720917 NAK720915:NAK720917 NKG720915:NKG720917 NUC720915:NUC720917 ODY720915:ODY720917 ONU720915:ONU720917 OXQ720915:OXQ720917 PHM720915:PHM720917 PRI720915:PRI720917 QBE720915:QBE720917 QLA720915:QLA720917 QUW720915:QUW720917 RES720915:RES720917 ROO720915:ROO720917 RYK720915:RYK720917 SIG720915:SIG720917 SSC720915:SSC720917 TBY720915:TBY720917 TLU720915:TLU720917 TVQ720915:TVQ720917 UFM720915:UFM720917 UPI720915:UPI720917 UZE720915:UZE720917 VJA720915:VJA720917 VSW720915:VSW720917 WCS720915:WCS720917 WMO720915:WMO720917 WWK720915:WWK720917 X786451:X786453 JY786451:JY786453 TU786451:TU786453 ADQ786451:ADQ786453 ANM786451:ANM786453 AXI786451:AXI786453 BHE786451:BHE786453 BRA786451:BRA786453 CAW786451:CAW786453 CKS786451:CKS786453 CUO786451:CUO786453 DEK786451:DEK786453 DOG786451:DOG786453 DYC786451:DYC786453 EHY786451:EHY786453 ERU786451:ERU786453 FBQ786451:FBQ786453 FLM786451:FLM786453 FVI786451:FVI786453 GFE786451:GFE786453 GPA786451:GPA786453 GYW786451:GYW786453 HIS786451:HIS786453 HSO786451:HSO786453 ICK786451:ICK786453 IMG786451:IMG786453 IWC786451:IWC786453 JFY786451:JFY786453 JPU786451:JPU786453 JZQ786451:JZQ786453 KJM786451:KJM786453 KTI786451:KTI786453 LDE786451:LDE786453 LNA786451:LNA786453 LWW786451:LWW786453 MGS786451:MGS786453 MQO786451:MQO786453 NAK786451:NAK786453 NKG786451:NKG786453 NUC786451:NUC786453 ODY786451:ODY786453 ONU786451:ONU786453 OXQ786451:OXQ786453 PHM786451:PHM786453 PRI786451:PRI786453 QBE786451:QBE786453 QLA786451:QLA786453 QUW786451:QUW786453 RES786451:RES786453 ROO786451:ROO786453 RYK786451:RYK786453 SIG786451:SIG786453 SSC786451:SSC786453 TBY786451:TBY786453 TLU786451:TLU786453 TVQ786451:TVQ786453 UFM786451:UFM786453 UPI786451:UPI786453 UZE786451:UZE786453 VJA786451:VJA786453 VSW786451:VSW786453 WCS786451:WCS786453 WMO786451:WMO786453 WWK786451:WWK786453 X851987:X851989 JY851987:JY851989 TU851987:TU851989 ADQ851987:ADQ851989 ANM851987:ANM851989 AXI851987:AXI851989 BHE851987:BHE851989 BRA851987:BRA851989 CAW851987:CAW851989 CKS851987:CKS851989 CUO851987:CUO851989 DEK851987:DEK851989 DOG851987:DOG851989 DYC851987:DYC851989 EHY851987:EHY851989 ERU851987:ERU851989 FBQ851987:FBQ851989 FLM851987:FLM851989 FVI851987:FVI851989 GFE851987:GFE851989 GPA851987:GPA851989 GYW851987:GYW851989 HIS851987:HIS851989 HSO851987:HSO851989 ICK851987:ICK851989 IMG851987:IMG851989 IWC851987:IWC851989 JFY851987:JFY851989 JPU851987:JPU851989 JZQ851987:JZQ851989 KJM851987:KJM851989 KTI851987:KTI851989 LDE851987:LDE851989 LNA851987:LNA851989 LWW851987:LWW851989 MGS851987:MGS851989 MQO851987:MQO851989 NAK851987:NAK851989 NKG851987:NKG851989 NUC851987:NUC851989 ODY851987:ODY851989 ONU851987:ONU851989 OXQ851987:OXQ851989 PHM851987:PHM851989 PRI851987:PRI851989 QBE851987:QBE851989 QLA851987:QLA851989 QUW851987:QUW851989 RES851987:RES851989 ROO851987:ROO851989 RYK851987:RYK851989 SIG851987:SIG851989 SSC851987:SSC851989 TBY851987:TBY851989 TLU851987:TLU851989 TVQ851987:TVQ851989 UFM851987:UFM851989 UPI851987:UPI851989 UZE851987:UZE851989 VJA851987:VJA851989 VSW851987:VSW851989 WCS851987:WCS851989 WMO851987:WMO851989 WWK851987:WWK851989 X917523:X917525 JY917523:JY917525 TU917523:TU917525 ADQ917523:ADQ917525 ANM917523:ANM917525 AXI917523:AXI917525 BHE917523:BHE917525 BRA917523:BRA917525 CAW917523:CAW917525 CKS917523:CKS917525 CUO917523:CUO917525 DEK917523:DEK917525 DOG917523:DOG917525 DYC917523:DYC917525 EHY917523:EHY917525 ERU917523:ERU917525 FBQ917523:FBQ917525 FLM917523:FLM917525 FVI917523:FVI917525 GFE917523:GFE917525 GPA917523:GPA917525 GYW917523:GYW917525 HIS917523:HIS917525 HSO917523:HSO917525 ICK917523:ICK917525 IMG917523:IMG917525 IWC917523:IWC917525 JFY917523:JFY917525 JPU917523:JPU917525 JZQ917523:JZQ917525 KJM917523:KJM917525 KTI917523:KTI917525 LDE917523:LDE917525 LNA917523:LNA917525 LWW917523:LWW917525 MGS917523:MGS917525 MQO917523:MQO917525 NAK917523:NAK917525 NKG917523:NKG917525 NUC917523:NUC917525 ODY917523:ODY917525 ONU917523:ONU917525 OXQ917523:OXQ917525 PHM917523:PHM917525 PRI917523:PRI917525 QBE917523:QBE917525 QLA917523:QLA917525 QUW917523:QUW917525 RES917523:RES917525 ROO917523:ROO917525 RYK917523:RYK917525 SIG917523:SIG917525 SSC917523:SSC917525 TBY917523:TBY917525 TLU917523:TLU917525 TVQ917523:TVQ917525 UFM917523:UFM917525 UPI917523:UPI917525 UZE917523:UZE917525 VJA917523:VJA917525 VSW917523:VSW917525 WCS917523:WCS917525 WMO917523:WMO917525 WWK917523:WWK917525 X983059:X983061 JY983059:JY983061 TU983059:TU983061 ADQ983059:ADQ983061 ANM983059:ANM983061 AXI983059:AXI983061 BHE983059:BHE983061 BRA983059:BRA983061 CAW983059:CAW983061 CKS983059:CKS983061 CUO983059:CUO983061 DEK983059:DEK983061 DOG983059:DOG983061 DYC983059:DYC983061 EHY983059:EHY983061 ERU983059:ERU983061 FBQ983059:FBQ983061 FLM983059:FLM983061 FVI983059:FVI983061 GFE983059:GFE983061 GPA983059:GPA983061 GYW983059:GYW983061 HIS983059:HIS983061 HSO983059:HSO983061 ICK983059:ICK983061 IMG983059:IMG983061 IWC983059:IWC983061 JFY983059:JFY983061 JPU983059:JPU983061 JZQ983059:JZQ983061 KJM983059:KJM983061 KTI983059:KTI983061 LDE983059:LDE983061 LNA983059:LNA983061 LWW983059:LWW983061 MGS983059:MGS983061 MQO983059:MQO983061 NAK983059:NAK983061 NKG983059:NKG983061 NUC983059:NUC983061 ODY983059:ODY983061 ONU983059:ONU983061 OXQ983059:OXQ983061 PHM983059:PHM983061 PRI983059:PRI983061 QBE983059:QBE983061 QLA983059:QLA983061 QUW983059:QUW983061 RES983059:RES983061 ROO983059:ROO983061 RYK983059:RYK983061 SIG983059:SIG983061 SSC983059:SSC983061 TBY983059:TBY983061 TLU983059:TLU983061 TVQ983059:TVQ983061 UFM983059:UFM983061 UPI983059:UPI983061 UZE983059:UZE983061 VJA983059:VJA983061 VSW983059:VSW983061 WCS983059:WCS983061 WMO983059:WMO983061 WWK983059:WWK98306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59:WWM983060 Z196627:Z196628 KA65555:KA65556 TW65555:TW65556 ADS65555:ADS65556 ANO65555:ANO65556 AXK65555:AXK65556 BHG65555:BHG65556 BRC65555:BRC65556 CAY65555:CAY65556 CKU65555:CKU65556 CUQ65555:CUQ65556 DEM65555:DEM65556 DOI65555:DOI65556 DYE65555:DYE65556 EIA65555:EIA65556 ERW65555:ERW65556 FBS65555:FBS65556 FLO65555:FLO65556 FVK65555:FVK65556 GFG65555:GFG65556 GPC65555:GPC65556 GYY65555:GYY65556 HIU65555:HIU65556 HSQ65555:HSQ65556 ICM65555:ICM65556 IMI65555:IMI65556 IWE65555:IWE65556 JGA65555:JGA65556 JPW65555:JPW65556 JZS65555:JZS65556 KJO65555:KJO65556 KTK65555:KTK65556 LDG65555:LDG65556 LNC65555:LNC65556 LWY65555:LWY65556 MGU65555:MGU65556 MQQ65555:MQQ65556 NAM65555:NAM65556 NKI65555:NKI65556 NUE65555:NUE65556 OEA65555:OEA65556 ONW65555:ONW65556 OXS65555:OXS65556 PHO65555:PHO65556 PRK65555:PRK65556 QBG65555:QBG65556 QLC65555:QLC65556 QUY65555:QUY65556 REU65555:REU65556 ROQ65555:ROQ65556 RYM65555:RYM65556 SII65555:SII65556 SSE65555:SSE65556 TCA65555:TCA65556 TLW65555:TLW65556 TVS65555:TVS65556 UFO65555:UFO65556 UPK65555:UPK65556 UZG65555:UZG65556 VJC65555:VJC65556 VSY65555:VSY65556 WCU65555:WCU65556 WMQ65555:WMQ65556 WWM65555:WWM65556 Z262163:Z262164 KA131091:KA131092 TW131091:TW131092 ADS131091:ADS131092 ANO131091:ANO131092 AXK131091:AXK131092 BHG131091:BHG131092 BRC131091:BRC131092 CAY131091:CAY131092 CKU131091:CKU131092 CUQ131091:CUQ131092 DEM131091:DEM131092 DOI131091:DOI131092 DYE131091:DYE131092 EIA131091:EIA131092 ERW131091:ERW131092 FBS131091:FBS131092 FLO131091:FLO131092 FVK131091:FVK131092 GFG131091:GFG131092 GPC131091:GPC131092 GYY131091:GYY131092 HIU131091:HIU131092 HSQ131091:HSQ131092 ICM131091:ICM131092 IMI131091:IMI131092 IWE131091:IWE131092 JGA131091:JGA131092 JPW131091:JPW131092 JZS131091:JZS131092 KJO131091:KJO131092 KTK131091:KTK131092 LDG131091:LDG131092 LNC131091:LNC131092 LWY131091:LWY131092 MGU131091:MGU131092 MQQ131091:MQQ131092 NAM131091:NAM131092 NKI131091:NKI131092 NUE131091:NUE131092 OEA131091:OEA131092 ONW131091:ONW131092 OXS131091:OXS131092 PHO131091:PHO131092 PRK131091:PRK131092 QBG131091:QBG131092 QLC131091:QLC131092 QUY131091:QUY131092 REU131091:REU131092 ROQ131091:ROQ131092 RYM131091:RYM131092 SII131091:SII131092 SSE131091:SSE131092 TCA131091:TCA131092 TLW131091:TLW131092 TVS131091:TVS131092 UFO131091:UFO131092 UPK131091:UPK131092 UZG131091:UZG131092 VJC131091:VJC131092 VSY131091:VSY131092 WCU131091:WCU131092 WMQ131091:WMQ131092 WWM131091:WWM131092 Z327699:Z327700 KA196627:KA196628 TW196627:TW196628 ADS196627:ADS196628 ANO196627:ANO196628 AXK196627:AXK196628 BHG196627:BHG196628 BRC196627:BRC196628 CAY196627:CAY196628 CKU196627:CKU196628 CUQ196627:CUQ196628 DEM196627:DEM196628 DOI196627:DOI196628 DYE196627:DYE196628 EIA196627:EIA196628 ERW196627:ERW196628 FBS196627:FBS196628 FLO196627:FLO196628 FVK196627:FVK196628 GFG196627:GFG196628 GPC196627:GPC196628 GYY196627:GYY196628 HIU196627:HIU196628 HSQ196627:HSQ196628 ICM196627:ICM196628 IMI196627:IMI196628 IWE196627:IWE196628 JGA196627:JGA196628 JPW196627:JPW196628 JZS196627:JZS196628 KJO196627:KJO196628 KTK196627:KTK196628 LDG196627:LDG196628 LNC196627:LNC196628 LWY196627:LWY196628 MGU196627:MGU196628 MQQ196627:MQQ196628 NAM196627:NAM196628 NKI196627:NKI196628 NUE196627:NUE196628 OEA196627:OEA196628 ONW196627:ONW196628 OXS196627:OXS196628 PHO196627:PHO196628 PRK196627:PRK196628 QBG196627:QBG196628 QLC196627:QLC196628 QUY196627:QUY196628 REU196627:REU196628 ROQ196627:ROQ196628 RYM196627:RYM196628 SII196627:SII196628 SSE196627:SSE196628 TCA196627:TCA196628 TLW196627:TLW196628 TVS196627:TVS196628 UFO196627:UFO196628 UPK196627:UPK196628 UZG196627:UZG196628 VJC196627:VJC196628 VSY196627:VSY196628 WCU196627:WCU196628 WMQ196627:WMQ196628 WWM196627:WWM196628 Z393235:Z393236 KA262163:KA262164 TW262163:TW262164 ADS262163:ADS262164 ANO262163:ANO262164 AXK262163:AXK262164 BHG262163:BHG262164 BRC262163:BRC262164 CAY262163:CAY262164 CKU262163:CKU262164 CUQ262163:CUQ262164 DEM262163:DEM262164 DOI262163:DOI262164 DYE262163:DYE262164 EIA262163:EIA262164 ERW262163:ERW262164 FBS262163:FBS262164 FLO262163:FLO262164 FVK262163:FVK262164 GFG262163:GFG262164 GPC262163:GPC262164 GYY262163:GYY262164 HIU262163:HIU262164 HSQ262163:HSQ262164 ICM262163:ICM262164 IMI262163:IMI262164 IWE262163:IWE262164 JGA262163:JGA262164 JPW262163:JPW262164 JZS262163:JZS262164 KJO262163:KJO262164 KTK262163:KTK262164 LDG262163:LDG262164 LNC262163:LNC262164 LWY262163:LWY262164 MGU262163:MGU262164 MQQ262163:MQQ262164 NAM262163:NAM262164 NKI262163:NKI262164 NUE262163:NUE262164 OEA262163:OEA262164 ONW262163:ONW262164 OXS262163:OXS262164 PHO262163:PHO262164 PRK262163:PRK262164 QBG262163:QBG262164 QLC262163:QLC262164 QUY262163:QUY262164 REU262163:REU262164 ROQ262163:ROQ262164 RYM262163:RYM262164 SII262163:SII262164 SSE262163:SSE262164 TCA262163:TCA262164 TLW262163:TLW262164 TVS262163:TVS262164 UFO262163:UFO262164 UPK262163:UPK262164 UZG262163:UZG262164 VJC262163:VJC262164 VSY262163:VSY262164 WCU262163:WCU262164 WMQ262163:WMQ262164 WWM262163:WWM262164 Z458771:Z458772 KA327699:KA327700 TW327699:TW327700 ADS327699:ADS327700 ANO327699:ANO327700 AXK327699:AXK327700 BHG327699:BHG327700 BRC327699:BRC327700 CAY327699:CAY327700 CKU327699:CKU327700 CUQ327699:CUQ327700 DEM327699:DEM327700 DOI327699:DOI327700 DYE327699:DYE327700 EIA327699:EIA327700 ERW327699:ERW327700 FBS327699:FBS327700 FLO327699:FLO327700 FVK327699:FVK327700 GFG327699:GFG327700 GPC327699:GPC327700 GYY327699:GYY327700 HIU327699:HIU327700 HSQ327699:HSQ327700 ICM327699:ICM327700 IMI327699:IMI327700 IWE327699:IWE327700 JGA327699:JGA327700 JPW327699:JPW327700 JZS327699:JZS327700 KJO327699:KJO327700 KTK327699:KTK327700 LDG327699:LDG327700 LNC327699:LNC327700 LWY327699:LWY327700 MGU327699:MGU327700 MQQ327699:MQQ327700 NAM327699:NAM327700 NKI327699:NKI327700 NUE327699:NUE327700 OEA327699:OEA327700 ONW327699:ONW327700 OXS327699:OXS327700 PHO327699:PHO327700 PRK327699:PRK327700 QBG327699:QBG327700 QLC327699:QLC327700 QUY327699:QUY327700 REU327699:REU327700 ROQ327699:ROQ327700 RYM327699:RYM327700 SII327699:SII327700 SSE327699:SSE327700 TCA327699:TCA327700 TLW327699:TLW327700 TVS327699:TVS327700 UFO327699:UFO327700 UPK327699:UPK327700 UZG327699:UZG327700 VJC327699:VJC327700 VSY327699:VSY327700 WCU327699:WCU327700 WMQ327699:WMQ327700 WWM327699:WWM327700 Z524307:Z524308 KA393235:KA393236 TW393235:TW393236 ADS393235:ADS393236 ANO393235:ANO393236 AXK393235:AXK393236 BHG393235:BHG393236 BRC393235:BRC393236 CAY393235:CAY393236 CKU393235:CKU393236 CUQ393235:CUQ393236 DEM393235:DEM393236 DOI393235:DOI393236 DYE393235:DYE393236 EIA393235:EIA393236 ERW393235:ERW393236 FBS393235:FBS393236 FLO393235:FLO393236 FVK393235:FVK393236 GFG393235:GFG393236 GPC393235:GPC393236 GYY393235:GYY393236 HIU393235:HIU393236 HSQ393235:HSQ393236 ICM393235:ICM393236 IMI393235:IMI393236 IWE393235:IWE393236 JGA393235:JGA393236 JPW393235:JPW393236 JZS393235:JZS393236 KJO393235:KJO393236 KTK393235:KTK393236 LDG393235:LDG393236 LNC393235:LNC393236 LWY393235:LWY393236 MGU393235:MGU393236 MQQ393235:MQQ393236 NAM393235:NAM393236 NKI393235:NKI393236 NUE393235:NUE393236 OEA393235:OEA393236 ONW393235:ONW393236 OXS393235:OXS393236 PHO393235:PHO393236 PRK393235:PRK393236 QBG393235:QBG393236 QLC393235:QLC393236 QUY393235:QUY393236 REU393235:REU393236 ROQ393235:ROQ393236 RYM393235:RYM393236 SII393235:SII393236 SSE393235:SSE393236 TCA393235:TCA393236 TLW393235:TLW393236 TVS393235:TVS393236 UFO393235:UFO393236 UPK393235:UPK393236 UZG393235:UZG393236 VJC393235:VJC393236 VSY393235:VSY393236 WCU393235:WCU393236 WMQ393235:WMQ393236 WWM393235:WWM393236 Z589843:Z589844 KA458771:KA458772 TW458771:TW458772 ADS458771:ADS458772 ANO458771:ANO458772 AXK458771:AXK458772 BHG458771:BHG458772 BRC458771:BRC458772 CAY458771:CAY458772 CKU458771:CKU458772 CUQ458771:CUQ458772 DEM458771:DEM458772 DOI458771:DOI458772 DYE458771:DYE458772 EIA458771:EIA458772 ERW458771:ERW458772 FBS458771:FBS458772 FLO458771:FLO458772 FVK458771:FVK458772 GFG458771:GFG458772 GPC458771:GPC458772 GYY458771:GYY458772 HIU458771:HIU458772 HSQ458771:HSQ458772 ICM458771:ICM458772 IMI458771:IMI458772 IWE458771:IWE458772 JGA458771:JGA458772 JPW458771:JPW458772 JZS458771:JZS458772 KJO458771:KJO458772 KTK458771:KTK458772 LDG458771:LDG458772 LNC458771:LNC458772 LWY458771:LWY458772 MGU458771:MGU458772 MQQ458771:MQQ458772 NAM458771:NAM458772 NKI458771:NKI458772 NUE458771:NUE458772 OEA458771:OEA458772 ONW458771:ONW458772 OXS458771:OXS458772 PHO458771:PHO458772 PRK458771:PRK458772 QBG458771:QBG458772 QLC458771:QLC458772 QUY458771:QUY458772 REU458771:REU458772 ROQ458771:ROQ458772 RYM458771:RYM458772 SII458771:SII458772 SSE458771:SSE458772 TCA458771:TCA458772 TLW458771:TLW458772 TVS458771:TVS458772 UFO458771:UFO458772 UPK458771:UPK458772 UZG458771:UZG458772 VJC458771:VJC458772 VSY458771:VSY458772 WCU458771:WCU458772 WMQ458771:WMQ458772 WWM458771:WWM458772 Z655379:Z655380 KA524307:KA524308 TW524307:TW524308 ADS524307:ADS524308 ANO524307:ANO524308 AXK524307:AXK524308 BHG524307:BHG524308 BRC524307:BRC524308 CAY524307:CAY524308 CKU524307:CKU524308 CUQ524307:CUQ524308 DEM524307:DEM524308 DOI524307:DOI524308 DYE524307:DYE524308 EIA524307:EIA524308 ERW524307:ERW524308 FBS524307:FBS524308 FLO524307:FLO524308 FVK524307:FVK524308 GFG524307:GFG524308 GPC524307:GPC524308 GYY524307:GYY524308 HIU524307:HIU524308 HSQ524307:HSQ524308 ICM524307:ICM524308 IMI524307:IMI524308 IWE524307:IWE524308 JGA524307:JGA524308 JPW524307:JPW524308 JZS524307:JZS524308 KJO524307:KJO524308 KTK524307:KTK524308 LDG524307:LDG524308 LNC524307:LNC524308 LWY524307:LWY524308 MGU524307:MGU524308 MQQ524307:MQQ524308 NAM524307:NAM524308 NKI524307:NKI524308 NUE524307:NUE524308 OEA524307:OEA524308 ONW524307:ONW524308 OXS524307:OXS524308 PHO524307:PHO524308 PRK524307:PRK524308 QBG524307:QBG524308 QLC524307:QLC524308 QUY524307:QUY524308 REU524307:REU524308 ROQ524307:ROQ524308 RYM524307:RYM524308 SII524307:SII524308 SSE524307:SSE524308 TCA524307:TCA524308 TLW524307:TLW524308 TVS524307:TVS524308 UFO524307:UFO524308 UPK524307:UPK524308 UZG524307:UZG524308 VJC524307:VJC524308 VSY524307:VSY524308 WCU524307:WCU524308 WMQ524307:WMQ524308 WWM524307:WWM524308 Z720915:Z720916 KA589843:KA589844 TW589843:TW589844 ADS589843:ADS589844 ANO589843:ANO589844 AXK589843:AXK589844 BHG589843:BHG589844 BRC589843:BRC589844 CAY589843:CAY589844 CKU589843:CKU589844 CUQ589843:CUQ589844 DEM589843:DEM589844 DOI589843:DOI589844 DYE589843:DYE589844 EIA589843:EIA589844 ERW589843:ERW589844 FBS589843:FBS589844 FLO589843:FLO589844 FVK589843:FVK589844 GFG589843:GFG589844 GPC589843:GPC589844 GYY589843:GYY589844 HIU589843:HIU589844 HSQ589843:HSQ589844 ICM589843:ICM589844 IMI589843:IMI589844 IWE589843:IWE589844 JGA589843:JGA589844 JPW589843:JPW589844 JZS589843:JZS589844 KJO589843:KJO589844 KTK589843:KTK589844 LDG589843:LDG589844 LNC589843:LNC589844 LWY589843:LWY589844 MGU589843:MGU589844 MQQ589843:MQQ589844 NAM589843:NAM589844 NKI589843:NKI589844 NUE589843:NUE589844 OEA589843:OEA589844 ONW589843:ONW589844 OXS589843:OXS589844 PHO589843:PHO589844 PRK589843:PRK589844 QBG589843:QBG589844 QLC589843:QLC589844 QUY589843:QUY589844 REU589843:REU589844 ROQ589843:ROQ589844 RYM589843:RYM589844 SII589843:SII589844 SSE589843:SSE589844 TCA589843:TCA589844 TLW589843:TLW589844 TVS589843:TVS589844 UFO589843:UFO589844 UPK589843:UPK589844 UZG589843:UZG589844 VJC589843:VJC589844 VSY589843:VSY589844 WCU589843:WCU589844 WMQ589843:WMQ589844 WWM589843:WWM589844 Z786451:Z786452 KA655379:KA655380 TW655379:TW655380 ADS655379:ADS655380 ANO655379:ANO655380 AXK655379:AXK655380 BHG655379:BHG655380 BRC655379:BRC655380 CAY655379:CAY655380 CKU655379:CKU655380 CUQ655379:CUQ655380 DEM655379:DEM655380 DOI655379:DOI655380 DYE655379:DYE655380 EIA655379:EIA655380 ERW655379:ERW655380 FBS655379:FBS655380 FLO655379:FLO655380 FVK655379:FVK655380 GFG655379:GFG655380 GPC655379:GPC655380 GYY655379:GYY655380 HIU655379:HIU655380 HSQ655379:HSQ655380 ICM655379:ICM655380 IMI655379:IMI655380 IWE655379:IWE655380 JGA655379:JGA655380 JPW655379:JPW655380 JZS655379:JZS655380 KJO655379:KJO655380 KTK655379:KTK655380 LDG655379:LDG655380 LNC655379:LNC655380 LWY655379:LWY655380 MGU655379:MGU655380 MQQ655379:MQQ655380 NAM655379:NAM655380 NKI655379:NKI655380 NUE655379:NUE655380 OEA655379:OEA655380 ONW655379:ONW655380 OXS655379:OXS655380 PHO655379:PHO655380 PRK655379:PRK655380 QBG655379:QBG655380 QLC655379:QLC655380 QUY655379:QUY655380 REU655379:REU655380 ROQ655379:ROQ655380 RYM655379:RYM655380 SII655379:SII655380 SSE655379:SSE655380 TCA655379:TCA655380 TLW655379:TLW655380 TVS655379:TVS655380 UFO655379:UFO655380 UPK655379:UPK655380 UZG655379:UZG655380 VJC655379:VJC655380 VSY655379:VSY655380 WCU655379:WCU655380 WMQ655379:WMQ655380 WWM655379:WWM655380 Z851987:Z851988 KA720915:KA720916 TW720915:TW720916 ADS720915:ADS720916 ANO720915:ANO720916 AXK720915:AXK720916 BHG720915:BHG720916 BRC720915:BRC720916 CAY720915:CAY720916 CKU720915:CKU720916 CUQ720915:CUQ720916 DEM720915:DEM720916 DOI720915:DOI720916 DYE720915:DYE720916 EIA720915:EIA720916 ERW720915:ERW720916 FBS720915:FBS720916 FLO720915:FLO720916 FVK720915:FVK720916 GFG720915:GFG720916 GPC720915:GPC720916 GYY720915:GYY720916 HIU720915:HIU720916 HSQ720915:HSQ720916 ICM720915:ICM720916 IMI720915:IMI720916 IWE720915:IWE720916 JGA720915:JGA720916 JPW720915:JPW720916 JZS720915:JZS720916 KJO720915:KJO720916 KTK720915:KTK720916 LDG720915:LDG720916 LNC720915:LNC720916 LWY720915:LWY720916 MGU720915:MGU720916 MQQ720915:MQQ720916 NAM720915:NAM720916 NKI720915:NKI720916 NUE720915:NUE720916 OEA720915:OEA720916 ONW720915:ONW720916 OXS720915:OXS720916 PHO720915:PHO720916 PRK720915:PRK720916 QBG720915:QBG720916 QLC720915:QLC720916 QUY720915:QUY720916 REU720915:REU720916 ROQ720915:ROQ720916 RYM720915:RYM720916 SII720915:SII720916 SSE720915:SSE720916 TCA720915:TCA720916 TLW720915:TLW720916 TVS720915:TVS720916 UFO720915:UFO720916 UPK720915:UPK720916 UZG720915:UZG720916 VJC720915:VJC720916 VSY720915:VSY720916 WCU720915:WCU720916 WMQ720915:WMQ720916 WWM720915:WWM720916 Z917523:Z917524 KA786451:KA786452 TW786451:TW786452 ADS786451:ADS786452 ANO786451:ANO786452 AXK786451:AXK786452 BHG786451:BHG786452 BRC786451:BRC786452 CAY786451:CAY786452 CKU786451:CKU786452 CUQ786451:CUQ786452 DEM786451:DEM786452 DOI786451:DOI786452 DYE786451:DYE786452 EIA786451:EIA786452 ERW786451:ERW786452 FBS786451:FBS786452 FLO786451:FLO786452 FVK786451:FVK786452 GFG786451:GFG786452 GPC786451:GPC786452 GYY786451:GYY786452 HIU786451:HIU786452 HSQ786451:HSQ786452 ICM786451:ICM786452 IMI786451:IMI786452 IWE786451:IWE786452 JGA786451:JGA786452 JPW786451:JPW786452 JZS786451:JZS786452 KJO786451:KJO786452 KTK786451:KTK786452 LDG786451:LDG786452 LNC786451:LNC786452 LWY786451:LWY786452 MGU786451:MGU786452 MQQ786451:MQQ786452 NAM786451:NAM786452 NKI786451:NKI786452 NUE786451:NUE786452 OEA786451:OEA786452 ONW786451:ONW786452 OXS786451:OXS786452 PHO786451:PHO786452 PRK786451:PRK786452 QBG786451:QBG786452 QLC786451:QLC786452 QUY786451:QUY786452 REU786451:REU786452 ROQ786451:ROQ786452 RYM786451:RYM786452 SII786451:SII786452 SSE786451:SSE786452 TCA786451:TCA786452 TLW786451:TLW786452 TVS786451:TVS786452 UFO786451:UFO786452 UPK786451:UPK786452 UZG786451:UZG786452 VJC786451:VJC786452 VSY786451:VSY786452 WCU786451:WCU786452 WMQ786451:WMQ786452 WWM786451:WWM786452 Z983059:Z983060 KA851987:KA851988 TW851987:TW851988 ADS851987:ADS851988 ANO851987:ANO851988 AXK851987:AXK851988 BHG851987:BHG851988 BRC851987:BRC851988 CAY851987:CAY851988 CKU851987:CKU851988 CUQ851987:CUQ851988 DEM851987:DEM851988 DOI851987:DOI851988 DYE851987:DYE851988 EIA851987:EIA851988 ERW851987:ERW851988 FBS851987:FBS851988 FLO851987:FLO851988 FVK851987:FVK851988 GFG851987:GFG851988 GPC851987:GPC851988 GYY851987:GYY851988 HIU851987:HIU851988 HSQ851987:HSQ851988 ICM851987:ICM851988 IMI851987:IMI851988 IWE851987:IWE851988 JGA851987:JGA851988 JPW851987:JPW851988 JZS851987:JZS851988 KJO851987:KJO851988 KTK851987:KTK851988 LDG851987:LDG851988 LNC851987:LNC851988 LWY851987:LWY851988 MGU851987:MGU851988 MQQ851987:MQQ851988 NAM851987:NAM851988 NKI851987:NKI851988 NUE851987:NUE851988 OEA851987:OEA851988 ONW851987:ONW851988 OXS851987:OXS851988 PHO851987:PHO851988 PRK851987:PRK851988 QBG851987:QBG851988 QLC851987:QLC851988 QUY851987:QUY851988 REU851987:REU851988 ROQ851987:ROQ851988 RYM851987:RYM851988 SII851987:SII851988 SSE851987:SSE851988 TCA851987:TCA851988 TLW851987:TLW851988 TVS851987:TVS851988 UFO851987:UFO851988 UPK851987:UPK851988 UZG851987:UZG851988 VJC851987:VJC851988 VSY851987:VSY851988 WCU851987:WCU851988 WMQ851987:WMQ851988 WWM851987:WWM851988 Z24 KA917523:KA917524 TW917523:TW917524 ADS917523:ADS917524 ANO917523:ANO917524 AXK917523:AXK917524 BHG917523:BHG917524 BRC917523:BRC917524 CAY917523:CAY917524 CKU917523:CKU917524 CUQ917523:CUQ917524 DEM917523:DEM917524 DOI917523:DOI917524 DYE917523:DYE917524 EIA917523:EIA917524 ERW917523:ERW917524 FBS917523:FBS917524 FLO917523:FLO917524 FVK917523:FVK917524 GFG917523:GFG917524 GPC917523:GPC917524 GYY917523:GYY917524 HIU917523:HIU917524 HSQ917523:HSQ917524 ICM917523:ICM917524 IMI917523:IMI917524 IWE917523:IWE917524 JGA917523:JGA917524 JPW917523:JPW917524 JZS917523:JZS917524 KJO917523:KJO917524 KTK917523:KTK917524 LDG917523:LDG917524 LNC917523:LNC917524 LWY917523:LWY917524 MGU917523:MGU917524 MQQ917523:MQQ917524 NAM917523:NAM917524 NKI917523:NKI917524 NUE917523:NUE917524 OEA917523:OEA917524 ONW917523:ONW917524 OXS917523:OXS917524 PHO917523:PHO917524 PRK917523:PRK917524 QBG917523:QBG917524 QLC917523:QLC917524 QUY917523:QUY917524 REU917523:REU917524 ROQ917523:ROQ917524 RYM917523:RYM917524 SII917523:SII917524 SSE917523:SSE917524 TCA917523:TCA917524 TLW917523:TLW917524 TVS917523:TVS917524 UFO917523:UFO917524 UPK917523:UPK917524 UZG917523:UZG917524 VJC917523:VJC917524 VSY917523:VSY917524 WCU917523:WCU917524 WMQ917523:WMQ917524 WWM917523:WWM917524 Z65555:Z65556 KA983059:KA983060 TW983059:TW983060 ADS983059:ADS983060 ANO983059:ANO983060 AXK983059:AXK983060 BHG983059:BHG983060 BRC983059:BRC983060 CAY983059:CAY983060 CKU983059:CKU983060 CUQ983059:CUQ983060 DEM983059:DEM983060 DOI983059:DOI983060 DYE983059:DYE983060 EIA983059:EIA983060 ERW983059:ERW983060 FBS983059:FBS983060 FLO983059:FLO983060 FVK983059:FVK983060 GFG983059:GFG983060 GPC983059:GPC983060 GYY983059:GYY983060 HIU983059:HIU983060 HSQ983059:HSQ983060 ICM983059:ICM983060 IMI983059:IMI983060 IWE983059:IWE983060 JGA983059:JGA983060 JPW983059:JPW983060 JZS983059:JZS983060 KJO983059:KJO983060 KTK983059:KTK983060 LDG983059:LDG983060 LNC983059:LNC983060 LWY983059:LWY983060 MGU983059:MGU983060 MQQ983059:MQQ983060 NAM983059:NAM983060 NKI983059:NKI983060 NUE983059:NUE983060 OEA983059:OEA983060 ONW983059:ONW983060 OXS983059:OXS983060 PHO983059:PHO983060 PRK983059:PRK983060 QBG983059:QBG983060 QLC983059:QLC983060 QUY983059:QUY983060 REU983059:REU983060 ROQ983059:ROQ983060 RYM983059:RYM983060 SII983059:SII983060 SSE983059:SSE983060 TCA983059:TCA983060 TLW983059:TLW983060 TVS983059:TVS983060 UFO983059:UFO983060 UPK983059:UPK983060 UZG983059:UZG983060 VJC983059:VJC983060 VSY983059:VSY983060 WCU983059:WCU983060 WMQ983059:WMQ983060 WWK24:WWK25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Z131091:Z131092 AJ65555:AJ65557 AJ131091:AJ131093 AJ196627:AJ196629 AJ262163:AJ262165 AJ327699:AJ327701 AJ393235:AJ393237 AJ458771:AJ458773 AJ524307:AJ524309 AJ589843:AJ589845 AJ655379:AJ655381 AJ720915:AJ720917 AJ786451:AJ786453 AJ851987:AJ851989 AJ917523:AJ917525 AJ983059:AJ983061 AL196627:AL196628 AL262163:AL262164 AL327699:AL327700 AL393235:AL393236 AL458771:AL458772 AL524307:AL524308 AL589843:AL589844 AL655379:AL655380 AL720915:AL720916 AL786451:AL786452 AL851987:AL851988 AL917523:AL917524 AL983059:AL983060 AL131091:AL131092 AL65555:AL65556 AL24 AJ24:AJ25"/>
    <dataValidation type="textLength" operator="lessThanOrEqual" allowBlank="1" showInputMessage="1" showErrorMessage="1" errorTitle="Ошибка" error="Допускается ввод не более 900 символов!" prompt="Укажите поставщика" sqref="WVZ983060 M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M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M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M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M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M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M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M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M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M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M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M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M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M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M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22" t="s">
        <v>490</v>
      </c>
      <c r="G2" s="1223"/>
      <c r="H2" s="1224"/>
      <c r="I2" s="434"/>
    </row>
    <row r="3" spans="1:20" ht="3" customHeight="1"/>
    <row r="4" spans="1:20" s="190" customFormat="1" ht="11.25">
      <c r="A4" s="214"/>
      <c r="B4" s="214"/>
      <c r="C4" s="214"/>
      <c r="D4" s="214"/>
      <c r="F4" s="1183" t="s">
        <v>453</v>
      </c>
      <c r="G4" s="1183"/>
      <c r="H4" s="1183"/>
      <c r="I4" s="1225"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5"/>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19.12.2019</v>
      </c>
      <c r="I7" s="196" t="s">
        <v>492</v>
      </c>
      <c r="J7" s="332"/>
      <c r="K7" s="214"/>
      <c r="L7" s="214"/>
      <c r="M7" s="214"/>
      <c r="N7" s="214"/>
      <c r="O7" s="214"/>
      <c r="P7" s="214"/>
      <c r="Q7" s="214"/>
      <c r="R7" s="214"/>
      <c r="S7" s="214"/>
      <c r="T7" s="214"/>
    </row>
    <row r="8" spans="1:20" s="190" customFormat="1" ht="45">
      <c r="A8" s="1226">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26"/>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26"/>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6"/>
      <c r="B11" s="1226">
        <v>1</v>
      </c>
      <c r="C11" s="342"/>
      <c r="D11" s="342"/>
      <c r="F11" s="333" t="str">
        <f>"4."&amp;mergeValue(A11) &amp;"."&amp;mergeValue(B11)</f>
        <v>4.1.1</v>
      </c>
      <c r="G11" s="323" t="s">
        <v>591</v>
      </c>
      <c r="H11" s="316" t="str">
        <f>IF(region_name="","",region_name)</f>
        <v>Ленинградская область</v>
      </c>
      <c r="I11" s="196" t="s">
        <v>498</v>
      </c>
      <c r="J11" s="332"/>
      <c r="K11" s="214"/>
      <c r="L11" s="214"/>
      <c r="M11" s="214"/>
      <c r="N11" s="214"/>
      <c r="O11" s="214"/>
      <c r="P11" s="214"/>
      <c r="Q11" s="214"/>
      <c r="R11" s="214"/>
      <c r="S11" s="214"/>
      <c r="T11" s="214"/>
    </row>
    <row r="12" spans="1:20" s="190" customFormat="1" ht="22.5">
      <c r="A12" s="1226"/>
      <c r="B12" s="1226"/>
      <c r="C12" s="1226">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6"/>
      <c r="B13" s="1226"/>
      <c r="C13" s="1226"/>
      <c r="D13" s="342">
        <v>1</v>
      </c>
      <c r="F13" s="333" t="str">
        <f>"4."&amp;mergeValue(A13) &amp;"."&amp;mergeValue(B13)&amp;"."&amp;mergeValue(C13)&amp;"."&amp;mergeValue(D13)</f>
        <v>4.1.1.1.1</v>
      </c>
      <c r="G13" s="418" t="s">
        <v>497</v>
      </c>
      <c r="H13" s="316"/>
      <c r="I13" s="1227" t="s">
        <v>590</v>
      </c>
      <c r="J13" s="332"/>
      <c r="K13" s="214"/>
      <c r="L13" s="214"/>
      <c r="M13" s="214"/>
      <c r="N13" s="214"/>
      <c r="O13" s="214"/>
      <c r="P13" s="214"/>
      <c r="Q13" s="214"/>
      <c r="R13" s="214"/>
      <c r="S13" s="214"/>
      <c r="T13" s="214"/>
    </row>
    <row r="14" spans="1:20" s="190" customFormat="1" ht="18.75">
      <c r="A14" s="1226"/>
      <c r="B14" s="1226"/>
      <c r="C14" s="1226"/>
      <c r="D14" s="342"/>
      <c r="F14" s="336"/>
      <c r="G14" s="150" t="s">
        <v>4</v>
      </c>
      <c r="H14" s="341"/>
      <c r="I14" s="1227"/>
      <c r="J14" s="332"/>
      <c r="K14" s="214"/>
      <c r="L14" s="214"/>
      <c r="M14" s="214"/>
      <c r="N14" s="214"/>
      <c r="O14" s="214"/>
      <c r="P14" s="214"/>
      <c r="Q14" s="214"/>
      <c r="R14" s="214"/>
      <c r="S14" s="214"/>
      <c r="T14" s="214"/>
    </row>
    <row r="15" spans="1:20" s="190" customFormat="1" ht="18.75">
      <c r="A15" s="1226"/>
      <c r="B15" s="1226"/>
      <c r="C15" s="342"/>
      <c r="D15" s="342"/>
      <c r="F15" s="336"/>
      <c r="G15" s="149" t="s">
        <v>402</v>
      </c>
      <c r="H15" s="337"/>
      <c r="I15" s="338"/>
      <c r="J15" s="332"/>
      <c r="K15" s="214"/>
      <c r="L15" s="214"/>
      <c r="M15" s="214"/>
      <c r="N15" s="214"/>
      <c r="O15" s="214"/>
      <c r="P15" s="214"/>
      <c r="Q15" s="214"/>
      <c r="R15" s="214"/>
      <c r="S15" s="214"/>
      <c r="T15" s="214"/>
    </row>
    <row r="16" spans="1:20" s="190" customFormat="1" ht="18.75">
      <c r="A16" s="1226"/>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21" t="s">
        <v>592</v>
      </c>
      <c r="H19" s="1221"/>
      <c r="I19" s="226"/>
      <c r="J19" s="326"/>
      <c r="K19" s="326"/>
      <c r="L19" s="326"/>
      <c r="M19" s="326"/>
      <c r="N19" s="326"/>
      <c r="O19" s="326"/>
      <c r="P19" s="326"/>
      <c r="Q19" s="326"/>
      <c r="R19" s="326"/>
      <c r="S19" s="326"/>
      <c r="T19" s="326"/>
    </row>
  </sheetData>
  <sheetProtection algorithmName="SHA-512" hashValue="aQy3iRp6UQIvjYhVlysrfro9/D2IuvH3N9irAXdKwJTjEiTCECVEKDcCCnfD9lyyn5Va48ovKJDntv9LsZHpYw==" saltValue="Ac2M8SBz8a4PmYwa8HSNiQ=="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9" hidden="1" customWidth="1"/>
    <col min="7" max="8" width="7" style="505"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499"/>
    <col min="36" max="36" width="13.42578125" style="499" customWidth="1"/>
    <col min="37" max="37" width="10.5703125" style="499"/>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42" t="s">
        <v>672</v>
      </c>
      <c r="M5" s="1242"/>
      <c r="N5" s="1242"/>
      <c r="O5" s="1242"/>
      <c r="P5" s="1242"/>
      <c r="Q5" s="1242"/>
      <c r="R5" s="1242"/>
      <c r="S5" s="1242"/>
      <c r="T5" s="1242"/>
      <c r="U5" s="578"/>
      <c r="V5" s="578"/>
      <c r="W5" s="522"/>
      <c r="X5" s="522"/>
      <c r="Y5" s="584"/>
      <c r="Z5" s="584"/>
      <c r="AA5" s="584"/>
      <c r="AB5" s="584"/>
      <c r="AC5" s="584"/>
      <c r="AD5" s="584"/>
      <c r="AE5" s="496"/>
    </row>
    <row r="6" spans="1:37" ht="3" customHeight="1">
      <c r="J6" s="481"/>
      <c r="K6" s="481"/>
      <c r="L6" s="477"/>
      <c r="M6" s="477"/>
      <c r="N6" s="477"/>
      <c r="O6" s="480"/>
      <c r="P6" s="480"/>
      <c r="Q6" s="480"/>
      <c r="R6" s="480"/>
      <c r="S6" s="480"/>
      <c r="T6" s="480"/>
      <c r="U6" s="477"/>
    </row>
    <row r="7" spans="1:37" s="522" customFormat="1" ht="22.5">
      <c r="A7" s="584"/>
      <c r="B7" s="584"/>
      <c r="C7" s="584"/>
      <c r="D7" s="584"/>
      <c r="E7" s="584"/>
      <c r="F7" s="584"/>
      <c r="G7" s="590"/>
      <c r="H7" s="590"/>
      <c r="I7" s="530"/>
      <c r="J7" s="528"/>
      <c r="K7" s="528"/>
      <c r="L7" s="523"/>
      <c r="M7" s="671" t="s">
        <v>501</v>
      </c>
      <c r="N7" s="1248" t="str">
        <f>IF(NameOrPr_ch="",IF(NameOrPr="","",NameOrPr),NameOrPr_ch)</f>
        <v>Комитет по тарифам и ценовой политике Лен.области (ЛенРТК)</v>
      </c>
      <c r="O7" s="1248"/>
      <c r="P7" s="1248"/>
      <c r="Q7" s="1248"/>
      <c r="R7" s="1248"/>
      <c r="S7" s="1248"/>
      <c r="T7" s="1248"/>
      <c r="U7" s="668"/>
      <c r="AH7" s="584"/>
      <c r="AI7" s="584"/>
      <c r="AJ7" s="584"/>
      <c r="AK7" s="584"/>
    </row>
    <row r="8" spans="1:37" s="491" customFormat="1" ht="18.75">
      <c r="A8" s="504"/>
      <c r="B8" s="504"/>
      <c r="C8" s="504"/>
      <c r="D8" s="504"/>
      <c r="E8" s="504"/>
      <c r="F8" s="504"/>
      <c r="G8" s="504"/>
      <c r="H8" s="504"/>
      <c r="L8" s="498"/>
      <c r="M8" s="671" t="s">
        <v>595</v>
      </c>
      <c r="N8" s="1248" t="str">
        <f>IF(datePr_ch="",IF(datePr="","",datePr),datePr_ch)</f>
        <v>19.12.2019</v>
      </c>
      <c r="O8" s="1248"/>
      <c r="P8" s="1248"/>
      <c r="Q8" s="1248"/>
      <c r="R8" s="1248"/>
      <c r="S8" s="1248"/>
      <c r="T8" s="1248"/>
      <c r="U8" s="666"/>
      <c r="V8" s="569"/>
      <c r="W8" s="569"/>
      <c r="X8" s="569"/>
      <c r="Y8" s="569"/>
      <c r="Z8" s="569"/>
      <c r="AA8" s="569"/>
      <c r="AH8" s="504"/>
      <c r="AI8" s="504"/>
      <c r="AJ8" s="504"/>
      <c r="AK8" s="504"/>
    </row>
    <row r="9" spans="1:37" s="491" customFormat="1" ht="18.75">
      <c r="A9" s="504"/>
      <c r="B9" s="504"/>
      <c r="C9" s="504"/>
      <c r="D9" s="504"/>
      <c r="E9" s="504"/>
      <c r="F9" s="504"/>
      <c r="G9" s="504"/>
      <c r="H9" s="504"/>
      <c r="L9" s="551"/>
      <c r="M9" s="671" t="s">
        <v>594</v>
      </c>
      <c r="N9" s="1248" t="str">
        <f>IF(numberPr_ch="",IF(numberPr="","",numberPr),numberPr_ch)</f>
        <v>512-п</v>
      </c>
      <c r="O9" s="1248"/>
      <c r="P9" s="1248"/>
      <c r="Q9" s="1248"/>
      <c r="R9" s="1248"/>
      <c r="S9" s="1248"/>
      <c r="T9" s="1248"/>
      <c r="U9" s="666"/>
      <c r="V9" s="569"/>
      <c r="W9" s="569"/>
      <c r="X9" s="569"/>
      <c r="Y9" s="569"/>
      <c r="Z9" s="569"/>
      <c r="AA9" s="569"/>
      <c r="AH9" s="504"/>
      <c r="AI9" s="504"/>
      <c r="AJ9" s="504"/>
      <c r="AK9" s="504"/>
    </row>
    <row r="10" spans="1:37" s="491" customFormat="1" ht="18.75">
      <c r="A10" s="504"/>
      <c r="B10" s="504"/>
      <c r="C10" s="504"/>
      <c r="D10" s="504"/>
      <c r="E10" s="504"/>
      <c r="F10" s="504"/>
      <c r="G10" s="504"/>
      <c r="H10" s="504"/>
      <c r="L10" s="551"/>
      <c r="M10" s="671" t="s">
        <v>500</v>
      </c>
      <c r="N10" s="1248" t="str">
        <f>IF(IstPub_ch="",IF(IstPub="","",IstPub),IstPub_ch)</f>
        <v>http://tarif.lenobl.ru/dokumenty/docs_category_3/</v>
      </c>
      <c r="O10" s="1248"/>
      <c r="P10" s="1248"/>
      <c r="Q10" s="1248"/>
      <c r="R10" s="1248"/>
      <c r="S10" s="1248"/>
      <c r="T10" s="1248"/>
      <c r="U10" s="666"/>
      <c r="V10" s="569"/>
      <c r="W10" s="569"/>
      <c r="X10" s="569"/>
      <c r="Y10" s="569"/>
      <c r="Z10" s="569"/>
      <c r="AA10" s="569"/>
      <c r="AH10" s="504"/>
      <c r="AI10" s="504"/>
      <c r="AJ10" s="504"/>
      <c r="AK10" s="504"/>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719</v>
      </c>
      <c r="AA11" s="770" t="s">
        <v>720</v>
      </c>
      <c r="AH11" s="772"/>
      <c r="AI11" s="772"/>
      <c r="AJ11" s="772"/>
      <c r="AK11" s="772"/>
    </row>
    <row r="12" spans="1:37" s="491" customFormat="1" ht="11.25" hidden="1">
      <c r="A12" s="504"/>
      <c r="B12" s="504"/>
      <c r="C12" s="504"/>
      <c r="D12" s="504"/>
      <c r="E12" s="504"/>
      <c r="F12" s="504"/>
      <c r="G12" s="504"/>
      <c r="H12" s="504"/>
      <c r="L12" s="1243"/>
      <c r="M12" s="1243"/>
      <c r="N12" s="565"/>
      <c r="O12" s="1278"/>
      <c r="P12" s="1278"/>
      <c r="Q12" s="1278"/>
      <c r="R12" s="1278"/>
      <c r="S12" s="1278"/>
      <c r="T12" s="1278"/>
      <c r="U12" s="486"/>
      <c r="AE12" s="502" t="s">
        <v>372</v>
      </c>
      <c r="AH12" s="504"/>
      <c r="AI12" s="504"/>
      <c r="AJ12" s="504"/>
      <c r="AK12" s="504"/>
    </row>
    <row r="13" spans="1:37">
      <c r="J13" s="481"/>
      <c r="K13" s="481"/>
      <c r="L13" s="477"/>
      <c r="M13" s="477"/>
      <c r="N13" s="477"/>
      <c r="O13" s="1270"/>
      <c r="P13" s="1270"/>
      <c r="Q13" s="1270"/>
      <c r="R13" s="1270"/>
      <c r="S13" s="1270"/>
      <c r="T13" s="1270"/>
      <c r="U13" s="598"/>
      <c r="Z13" s="1270"/>
      <c r="AA13" s="1270"/>
      <c r="AB13" s="1270"/>
      <c r="AC13" s="1270"/>
      <c r="AD13" s="1270"/>
      <c r="AE13" s="1270"/>
    </row>
    <row r="14" spans="1:37">
      <c r="J14" s="481"/>
      <c r="K14" s="481"/>
      <c r="L14" s="1183" t="s">
        <v>453</v>
      </c>
      <c r="M14" s="1183"/>
      <c r="N14" s="1183"/>
      <c r="O14" s="1183"/>
      <c r="P14" s="1183"/>
      <c r="Q14" s="1183"/>
      <c r="R14" s="1183"/>
      <c r="S14" s="1183"/>
      <c r="T14" s="1183"/>
      <c r="U14" s="1183"/>
      <c r="V14" s="1183"/>
      <c r="W14" s="1183"/>
      <c r="X14" s="1183"/>
      <c r="Y14" s="1183"/>
      <c r="Z14" s="1183"/>
      <c r="AA14" s="1183"/>
      <c r="AB14" s="1183"/>
      <c r="AC14" s="1183"/>
      <c r="AD14" s="1183"/>
      <c r="AE14" s="1183"/>
      <c r="AF14" s="1183"/>
      <c r="AG14" s="1183" t="s">
        <v>454</v>
      </c>
    </row>
    <row r="15" spans="1:37" ht="14.25" customHeight="1">
      <c r="J15" s="481"/>
      <c r="K15" s="481"/>
      <c r="L15" s="1255" t="s">
        <v>91</v>
      </c>
      <c r="M15" s="1255" t="s">
        <v>674</v>
      </c>
      <c r="N15" s="1291" t="s">
        <v>627</v>
      </c>
      <c r="O15" s="1291"/>
      <c r="P15" s="1291"/>
      <c r="Q15" s="1291"/>
      <c r="R15" s="1291" t="s">
        <v>628</v>
      </c>
      <c r="S15" s="1291"/>
      <c r="T15" s="1291"/>
      <c r="U15" s="1291"/>
      <c r="V15" s="1291" t="s">
        <v>629</v>
      </c>
      <c r="W15" s="1291"/>
      <c r="X15" s="1291"/>
      <c r="Y15" s="1291"/>
      <c r="Z15" s="1255" t="s">
        <v>640</v>
      </c>
      <c r="AA15" s="1255"/>
      <c r="AB15" s="1255"/>
      <c r="AC15" s="1255"/>
      <c r="AD15" s="1255"/>
      <c r="AE15" s="1255" t="s">
        <v>340</v>
      </c>
      <c r="AF15" s="1269" t="s">
        <v>274</v>
      </c>
      <c r="AG15" s="1183"/>
    </row>
    <row r="16" spans="1:37" s="522" customFormat="1" ht="27.75" customHeight="1">
      <c r="A16" s="584"/>
      <c r="B16" s="584"/>
      <c r="C16" s="584"/>
      <c r="D16" s="584"/>
      <c r="E16" s="584"/>
      <c r="F16" s="584"/>
      <c r="G16" s="590"/>
      <c r="H16" s="590"/>
      <c r="I16" s="530"/>
      <c r="J16" s="528"/>
      <c r="K16" s="528"/>
      <c r="L16" s="1255"/>
      <c r="M16" s="1255"/>
      <c r="N16" s="1291"/>
      <c r="O16" s="1291"/>
      <c r="P16" s="1291"/>
      <c r="Q16" s="1291"/>
      <c r="R16" s="1291"/>
      <c r="S16" s="1291"/>
      <c r="T16" s="1291"/>
      <c r="U16" s="1291"/>
      <c r="V16" s="1291"/>
      <c r="W16" s="1291"/>
      <c r="X16" s="1291"/>
      <c r="Y16" s="1291"/>
      <c r="Z16" s="1183" t="s">
        <v>677</v>
      </c>
      <c r="AA16" s="1183"/>
      <c r="AB16" s="1183" t="s">
        <v>653</v>
      </c>
      <c r="AC16" s="1183"/>
      <c r="AD16" s="1183"/>
      <c r="AE16" s="1255"/>
      <c r="AF16" s="1269"/>
      <c r="AG16" s="1183"/>
      <c r="AH16" s="584"/>
      <c r="AI16" s="584"/>
      <c r="AJ16" s="584"/>
      <c r="AK16" s="584"/>
    </row>
    <row r="17" spans="1:37" ht="14.25" customHeight="1">
      <c r="J17" s="481"/>
      <c r="K17" s="481"/>
      <c r="L17" s="1255"/>
      <c r="M17" s="1255"/>
      <c r="N17" s="1291"/>
      <c r="O17" s="1291"/>
      <c r="P17" s="1291"/>
      <c r="Q17" s="1291"/>
      <c r="R17" s="1291"/>
      <c r="S17" s="1291"/>
      <c r="T17" s="1291"/>
      <c r="U17" s="1291"/>
      <c r="V17" s="1291"/>
      <c r="W17" s="1291"/>
      <c r="X17" s="1291"/>
      <c r="Y17" s="1291"/>
      <c r="Z17" s="533" t="s">
        <v>675</v>
      </c>
      <c r="AA17" s="533" t="s">
        <v>676</v>
      </c>
      <c r="AB17" s="535" t="s">
        <v>273</v>
      </c>
      <c r="AC17" s="1279" t="s">
        <v>272</v>
      </c>
      <c r="AD17" s="1279"/>
      <c r="AE17" s="1255"/>
      <c r="AF17" s="1269"/>
      <c r="AG17" s="1183"/>
    </row>
    <row r="18" spans="1:37">
      <c r="J18" s="481"/>
      <c r="K18" s="489">
        <v>1</v>
      </c>
      <c r="L18" s="478" t="s">
        <v>92</v>
      </c>
      <c r="M18" s="478" t="s">
        <v>48</v>
      </c>
      <c r="N18" s="1284">
        <f ca="1">OFFSET(N18,0,-1)+1</f>
        <v>3</v>
      </c>
      <c r="O18" s="1284"/>
      <c r="P18" s="1284"/>
      <c r="Q18" s="1284"/>
      <c r="R18" s="1284">
        <f ca="1">OFFSET(N18,0,0)+1</f>
        <v>4</v>
      </c>
      <c r="S18" s="1284"/>
      <c r="T18" s="1284"/>
      <c r="U18" s="1284"/>
      <c r="V18" s="673"/>
      <c r="W18" s="673"/>
      <c r="X18" s="673"/>
      <c r="Y18" s="674">
        <f ca="1">OFFSET(R18,0,0)+1</f>
        <v>5</v>
      </c>
      <c r="Z18" s="487">
        <f ca="1">OFFSET(Z18,0,-1)+1</f>
        <v>6</v>
      </c>
      <c r="AA18" s="487">
        <f ca="1">OFFSET(AA18,0,-1)+1</f>
        <v>7</v>
      </c>
      <c r="AB18" s="487">
        <f ca="1">OFFSET(AB18,0,-1)+1</f>
        <v>8</v>
      </c>
      <c r="AC18" s="1284">
        <f ca="1">OFFSET(AC18,0,-1)+1</f>
        <v>9</v>
      </c>
      <c r="AD18" s="1284"/>
      <c r="AE18" s="487">
        <f ca="1">OFFSET(AE18,0,-2)+1</f>
        <v>10</v>
      </c>
      <c r="AF18" s="522"/>
      <c r="AG18" s="487">
        <f ca="1">OFFSET(AG18,0,-2)+1</f>
        <v>11</v>
      </c>
    </row>
    <row r="19" spans="1:37" ht="22.5">
      <c r="A19" s="1228">
        <v>1</v>
      </c>
      <c r="B19" s="1014"/>
      <c r="C19" s="1014"/>
      <c r="D19" s="1014"/>
      <c r="E19" s="1014"/>
      <c r="F19" s="1007"/>
      <c r="G19" s="1013"/>
      <c r="H19" s="1013"/>
      <c r="I19" s="995"/>
      <c r="J19" s="994"/>
      <c r="K19" s="994"/>
      <c r="L19" s="592">
        <f>mergeValue(A19)</f>
        <v>1</v>
      </c>
      <c r="M19" s="640" t="s">
        <v>20</v>
      </c>
      <c r="N19" s="1285"/>
      <c r="O19" s="1285"/>
      <c r="P19" s="1285"/>
      <c r="Q19" s="1285"/>
      <c r="R19" s="1285"/>
      <c r="S19" s="1285"/>
      <c r="T19" s="1285"/>
      <c r="U19" s="1285"/>
      <c r="V19" s="1285"/>
      <c r="W19" s="1285"/>
      <c r="X19" s="1285"/>
      <c r="Y19" s="1285"/>
      <c r="Z19" s="1285"/>
      <c r="AA19" s="1285"/>
      <c r="AB19" s="1285"/>
      <c r="AC19" s="1285"/>
      <c r="AD19" s="1285"/>
      <c r="AE19" s="1285"/>
      <c r="AF19" s="1285"/>
      <c r="AG19" s="580" t="s">
        <v>475</v>
      </c>
    </row>
    <row r="20" spans="1:37" ht="22.5">
      <c r="A20" s="1228"/>
      <c r="B20" s="1228">
        <v>1</v>
      </c>
      <c r="C20" s="1014"/>
      <c r="D20" s="1014"/>
      <c r="E20" s="1014"/>
      <c r="F20" s="1007"/>
      <c r="G20" s="1016"/>
      <c r="H20" s="1017"/>
      <c r="I20" s="996"/>
      <c r="J20" s="991"/>
      <c r="K20" s="989"/>
      <c r="L20" s="592" t="str">
        <f>mergeValue(A20) &amp;"."&amp; mergeValue(B20)</f>
        <v>1.1</v>
      </c>
      <c r="M20" s="545" t="s">
        <v>16</v>
      </c>
      <c r="N20" s="1286"/>
      <c r="O20" s="1286"/>
      <c r="P20" s="1286"/>
      <c r="Q20" s="1286"/>
      <c r="R20" s="1286"/>
      <c r="S20" s="1286"/>
      <c r="T20" s="1286"/>
      <c r="U20" s="1286"/>
      <c r="V20" s="1286"/>
      <c r="W20" s="1286"/>
      <c r="X20" s="1286"/>
      <c r="Y20" s="1286"/>
      <c r="Z20" s="1286"/>
      <c r="AA20" s="1286"/>
      <c r="AB20" s="1286"/>
      <c r="AC20" s="1286"/>
      <c r="AD20" s="1286"/>
      <c r="AE20" s="1286"/>
      <c r="AF20" s="1286"/>
      <c r="AG20" s="580" t="s">
        <v>476</v>
      </c>
    </row>
    <row r="21" spans="1:37" ht="22.5">
      <c r="A21" s="1228"/>
      <c r="B21" s="1228"/>
      <c r="C21" s="1228">
        <v>1</v>
      </c>
      <c r="D21" s="1014"/>
      <c r="E21" s="1014"/>
      <c r="F21" s="1007"/>
      <c r="G21" s="1016"/>
      <c r="H21" s="1017"/>
      <c r="I21" s="996"/>
      <c r="J21" s="991"/>
      <c r="K21" s="989"/>
      <c r="L21" s="592" t="str">
        <f>mergeValue(A21) &amp;"."&amp; mergeValue(B21)&amp;"."&amp; mergeValue(C21)</f>
        <v>1.1.1</v>
      </c>
      <c r="M21" s="546" t="s">
        <v>7</v>
      </c>
      <c r="N21" s="1286"/>
      <c r="O21" s="1286"/>
      <c r="P21" s="1286"/>
      <c r="Q21" s="1286"/>
      <c r="R21" s="1286"/>
      <c r="S21" s="1286"/>
      <c r="T21" s="1286"/>
      <c r="U21" s="1286"/>
      <c r="V21" s="1286"/>
      <c r="W21" s="1286"/>
      <c r="X21" s="1286"/>
      <c r="Y21" s="1286"/>
      <c r="Z21" s="1286"/>
      <c r="AA21" s="1286"/>
      <c r="AB21" s="1286"/>
      <c r="AC21" s="1286"/>
      <c r="AD21" s="1286"/>
      <c r="AE21" s="1286"/>
      <c r="AF21" s="1286"/>
      <c r="AG21" s="580" t="s">
        <v>632</v>
      </c>
    </row>
    <row r="22" spans="1:37" ht="15" customHeight="1">
      <c r="A22" s="1228"/>
      <c r="B22" s="1228"/>
      <c r="C22" s="1228"/>
      <c r="D22" s="1228">
        <v>1</v>
      </c>
      <c r="E22" s="1014"/>
      <c r="F22" s="1007"/>
      <c r="G22" s="1016"/>
      <c r="H22" s="1017"/>
      <c r="I22" s="996"/>
      <c r="J22" s="991"/>
      <c r="K22" s="989"/>
      <c r="L22" s="592" t="str">
        <f>mergeValue(A22) &amp;"."&amp; mergeValue(B22)&amp;"."&amp; mergeValue(C22)&amp;"."&amp; mergeValue(D22)</f>
        <v>1.1.1.1</v>
      </c>
      <c r="M22" s="547" t="s">
        <v>22</v>
      </c>
      <c r="N22" s="1286"/>
      <c r="O22" s="1286"/>
      <c r="P22" s="1286"/>
      <c r="Q22" s="1286"/>
      <c r="R22" s="1286"/>
      <c r="S22" s="1286"/>
      <c r="T22" s="1286"/>
      <c r="U22" s="1286"/>
      <c r="V22" s="1286"/>
      <c r="W22" s="1286"/>
      <c r="X22" s="1286"/>
      <c r="Y22" s="1286"/>
      <c r="Z22" s="1286"/>
      <c r="AA22" s="1286"/>
      <c r="AB22" s="1286"/>
      <c r="AC22" s="1286"/>
      <c r="AD22" s="1286"/>
      <c r="AE22" s="1286"/>
      <c r="AF22" s="1286"/>
      <c r="AG22" s="580" t="s">
        <v>678</v>
      </c>
    </row>
    <row r="23" spans="1:37" ht="20.100000000000001" customHeight="1">
      <c r="A23" s="1228"/>
      <c r="B23" s="1228"/>
      <c r="C23" s="1228"/>
      <c r="D23" s="1228"/>
      <c r="E23" s="1228">
        <v>1</v>
      </c>
      <c r="F23" s="1007"/>
      <c r="G23" s="1016"/>
      <c r="H23" s="1017"/>
      <c r="I23" s="1018"/>
      <c r="J23" s="1008"/>
      <c r="K23" s="1186"/>
      <c r="L23" s="1289" t="str">
        <f>mergeValue(A23) &amp;"."&amp; mergeValue(B23)&amp;"."&amp; mergeValue(C23)&amp;"."&amp; mergeValue(D23)&amp;"."&amp; mergeValue(E23)</f>
        <v>1.1.1.1.1</v>
      </c>
      <c r="M23" s="1290"/>
      <c r="N23" s="1235" t="s">
        <v>84</v>
      </c>
      <c r="O23" s="1297"/>
      <c r="P23" s="1295">
        <v>1</v>
      </c>
      <c r="Q23" s="1287"/>
      <c r="R23" s="1235" t="s">
        <v>84</v>
      </c>
      <c r="S23" s="1297"/>
      <c r="T23" s="1295">
        <v>1</v>
      </c>
      <c r="U23" s="1287"/>
      <c r="V23" s="1235" t="s">
        <v>84</v>
      </c>
      <c r="W23" s="560"/>
      <c r="X23" s="538">
        <v>1</v>
      </c>
      <c r="Y23" s="1091"/>
      <c r="Z23" s="670"/>
      <c r="AA23" s="670"/>
      <c r="AB23" s="1263"/>
      <c r="AC23" s="1235" t="s">
        <v>83</v>
      </c>
      <c r="AD23" s="1263"/>
      <c r="AE23" s="1235" t="s">
        <v>84</v>
      </c>
      <c r="AF23" s="577"/>
      <c r="AG23" s="1292" t="s">
        <v>679</v>
      </c>
      <c r="AH23" s="499" t="str">
        <f>strCheckDate(Z24:AF24)</f>
        <v/>
      </c>
      <c r="AI23" s="503" t="str">
        <f>IF(AND(COUNTIF(AJ18:AJ27,AJ23)&gt;1,AJ23&lt;&gt;""),"ErrUnique:HasDoubleConn","")</f>
        <v/>
      </c>
      <c r="AJ23" s="503"/>
      <c r="AK23" s="503"/>
    </row>
    <row r="24" spans="1:37" ht="20.100000000000001" customHeight="1">
      <c r="A24" s="1228"/>
      <c r="B24" s="1228"/>
      <c r="C24" s="1228"/>
      <c r="D24" s="1228"/>
      <c r="E24" s="1228"/>
      <c r="F24" s="1007"/>
      <c r="G24" s="1016"/>
      <c r="H24" s="1017"/>
      <c r="I24" s="1018"/>
      <c r="J24" s="1008"/>
      <c r="K24" s="1186"/>
      <c r="L24" s="1289"/>
      <c r="M24" s="1290"/>
      <c r="N24" s="1235"/>
      <c r="O24" s="1297"/>
      <c r="P24" s="1295"/>
      <c r="Q24" s="1296"/>
      <c r="R24" s="1235"/>
      <c r="S24" s="1297"/>
      <c r="T24" s="1295"/>
      <c r="U24" s="1288"/>
      <c r="V24" s="1235"/>
      <c r="W24" s="600"/>
      <c r="X24" s="564"/>
      <c r="Y24" s="564"/>
      <c r="Z24" s="571"/>
      <c r="AA24" s="602" t="str">
        <f>AB23 &amp; "-" &amp; AD23</f>
        <v>-</v>
      </c>
      <c r="AB24" s="1234"/>
      <c r="AC24" s="1235"/>
      <c r="AD24" s="1234"/>
      <c r="AE24" s="1235"/>
      <c r="AF24" s="672"/>
      <c r="AG24" s="1293"/>
      <c r="AI24" s="503"/>
      <c r="AJ24" s="503"/>
      <c r="AK24" s="503"/>
    </row>
    <row r="25" spans="1:37" ht="20.100000000000001" customHeight="1">
      <c r="A25" s="1228"/>
      <c r="B25" s="1228"/>
      <c r="C25" s="1228"/>
      <c r="D25" s="1228"/>
      <c r="E25" s="1228"/>
      <c r="F25" s="1007"/>
      <c r="G25" s="1016"/>
      <c r="H25" s="1017"/>
      <c r="I25" s="1018"/>
      <c r="J25" s="1008"/>
      <c r="K25" s="1186"/>
      <c r="L25" s="1289"/>
      <c r="M25" s="1290"/>
      <c r="N25" s="1235"/>
      <c r="O25" s="1297"/>
      <c r="P25" s="1295"/>
      <c r="Q25" s="1288"/>
      <c r="R25" s="1235"/>
      <c r="S25" s="601"/>
      <c r="T25" s="557"/>
      <c r="U25" s="564"/>
      <c r="V25" s="570"/>
      <c r="W25" s="570"/>
      <c r="X25" s="570"/>
      <c r="Y25" s="570"/>
      <c r="Z25" s="571"/>
      <c r="AA25" s="571"/>
      <c r="AB25" s="572"/>
      <c r="AC25" s="563"/>
      <c r="AD25" s="563"/>
      <c r="AE25" s="572"/>
      <c r="AF25" s="563"/>
      <c r="AG25" s="1293"/>
      <c r="AI25" s="503"/>
      <c r="AJ25" s="503"/>
      <c r="AK25" s="503"/>
    </row>
    <row r="26" spans="1:37" ht="20.100000000000001" customHeight="1">
      <c r="A26" s="1228"/>
      <c r="B26" s="1228"/>
      <c r="C26" s="1228"/>
      <c r="D26" s="1228"/>
      <c r="E26" s="1228"/>
      <c r="F26" s="1007"/>
      <c r="G26" s="1016"/>
      <c r="H26" s="1017"/>
      <c r="I26" s="1018"/>
      <c r="J26" s="1008"/>
      <c r="K26" s="1186"/>
      <c r="L26" s="1289"/>
      <c r="M26" s="1290"/>
      <c r="N26" s="1235"/>
      <c r="O26" s="573"/>
      <c r="P26" s="575"/>
      <c r="Q26" s="574"/>
      <c r="R26" s="570"/>
      <c r="S26" s="570"/>
      <c r="T26" s="570"/>
      <c r="U26" s="570"/>
      <c r="V26" s="570"/>
      <c r="W26" s="570"/>
      <c r="X26" s="570"/>
      <c r="Y26" s="570"/>
      <c r="Z26" s="571"/>
      <c r="AA26" s="571"/>
      <c r="AB26" s="572"/>
      <c r="AC26" s="563"/>
      <c r="AD26" s="563"/>
      <c r="AE26" s="572"/>
      <c r="AF26" s="563"/>
      <c r="AG26" s="1293"/>
      <c r="AI26" s="503"/>
      <c r="AJ26" s="503"/>
      <c r="AK26" s="503"/>
    </row>
    <row r="27" spans="1:37" s="475" customFormat="1" ht="15" customHeight="1">
      <c r="A27" s="1228"/>
      <c r="B27" s="1228"/>
      <c r="C27" s="1228"/>
      <c r="D27" s="1228"/>
      <c r="E27" s="1015"/>
      <c r="F27" s="1009"/>
      <c r="G27" s="1011"/>
      <c r="H27" s="1009"/>
      <c r="I27" s="1018"/>
      <c r="J27" s="1008"/>
      <c r="K27" s="1002"/>
      <c r="L27" s="537"/>
      <c r="M27" s="550" t="s">
        <v>5</v>
      </c>
      <c r="N27" s="550"/>
      <c r="O27" s="550"/>
      <c r="P27" s="550"/>
      <c r="Q27" s="550"/>
      <c r="R27" s="550"/>
      <c r="S27" s="550"/>
      <c r="T27" s="550"/>
      <c r="U27" s="550"/>
      <c r="V27" s="550"/>
      <c r="W27" s="550"/>
      <c r="X27" s="550"/>
      <c r="Y27" s="550"/>
      <c r="Z27" s="550"/>
      <c r="AA27" s="550"/>
      <c r="AB27" s="550"/>
      <c r="AC27" s="550"/>
      <c r="AD27" s="550"/>
      <c r="AE27" s="550"/>
      <c r="AF27" s="550"/>
      <c r="AG27" s="1294"/>
      <c r="AH27" s="500"/>
      <c r="AI27" s="500"/>
      <c r="AJ27" s="213"/>
      <c r="AK27" s="213"/>
    </row>
    <row r="28" spans="1:37" s="475" customFormat="1" ht="15" customHeight="1">
      <c r="A28" s="1228"/>
      <c r="B28" s="1228"/>
      <c r="C28" s="1228"/>
      <c r="D28" s="1015"/>
      <c r="E28" s="1015"/>
      <c r="F28" s="1009"/>
      <c r="G28" s="1016"/>
      <c r="H28" s="1009"/>
      <c r="I28" s="1002"/>
      <c r="J28" s="993"/>
      <c r="K28" s="1002"/>
      <c r="L28" s="537"/>
      <c r="M28" s="549" t="s">
        <v>17</v>
      </c>
      <c r="N28" s="549"/>
      <c r="O28" s="549"/>
      <c r="P28" s="549"/>
      <c r="Q28" s="549"/>
      <c r="R28" s="549"/>
      <c r="S28" s="549"/>
      <c r="T28" s="549"/>
      <c r="U28" s="549"/>
      <c r="V28" s="549"/>
      <c r="W28" s="549"/>
      <c r="X28" s="549"/>
      <c r="Y28" s="549"/>
      <c r="Z28" s="549"/>
      <c r="AA28" s="549"/>
      <c r="AB28" s="549"/>
      <c r="AC28" s="549"/>
      <c r="AD28" s="549"/>
      <c r="AE28" s="549"/>
      <c r="AF28" s="563"/>
      <c r="AG28" s="559"/>
      <c r="AH28" s="500"/>
      <c r="AI28" s="500"/>
      <c r="AJ28" s="213"/>
      <c r="AK28" s="213"/>
    </row>
    <row r="29" spans="1:37" s="475" customFormat="1" ht="15" customHeight="1">
      <c r="A29" s="1228"/>
      <c r="B29" s="1228"/>
      <c r="C29" s="1015"/>
      <c r="D29" s="1015"/>
      <c r="E29" s="1015"/>
      <c r="F29" s="1009"/>
      <c r="G29" s="1016"/>
      <c r="H29" s="1009"/>
      <c r="I29" s="1002"/>
      <c r="J29" s="993"/>
      <c r="K29" s="1002"/>
      <c r="L29" s="537"/>
      <c r="M29" s="548" t="s">
        <v>18</v>
      </c>
      <c r="N29" s="548"/>
      <c r="O29" s="548"/>
      <c r="P29" s="548"/>
      <c r="Q29" s="548"/>
      <c r="R29" s="548"/>
      <c r="S29" s="548"/>
      <c r="T29" s="548"/>
      <c r="U29" s="548"/>
      <c r="V29" s="548"/>
      <c r="W29" s="548"/>
      <c r="X29" s="548"/>
      <c r="Y29" s="548"/>
      <c r="Z29" s="544"/>
      <c r="AA29" s="544"/>
      <c r="AB29" s="572"/>
      <c r="AC29" s="563"/>
      <c r="AD29" s="562"/>
      <c r="AE29" s="548"/>
      <c r="AF29" s="563"/>
      <c r="AG29" s="559"/>
      <c r="AH29" s="500"/>
      <c r="AI29" s="500"/>
      <c r="AJ29" s="500"/>
      <c r="AK29" s="500"/>
    </row>
    <row r="30" spans="1:37" s="475" customFormat="1" ht="15" customHeight="1">
      <c r="A30" s="1228"/>
      <c r="B30" s="1015"/>
      <c r="C30" s="1015"/>
      <c r="D30" s="1015"/>
      <c r="E30" s="1015"/>
      <c r="F30" s="1009"/>
      <c r="G30" s="1016"/>
      <c r="H30" s="1009"/>
      <c r="I30" s="1002"/>
      <c r="J30" s="993"/>
      <c r="K30" s="1002"/>
      <c r="L30" s="537"/>
      <c r="M30" s="557" t="s">
        <v>19</v>
      </c>
      <c r="N30" s="557"/>
      <c r="O30" s="557"/>
      <c r="P30" s="557"/>
      <c r="Q30" s="557"/>
      <c r="R30" s="557"/>
      <c r="S30" s="557"/>
      <c r="T30" s="557"/>
      <c r="U30" s="557"/>
      <c r="V30" s="557"/>
      <c r="W30" s="557"/>
      <c r="X30" s="557"/>
      <c r="Y30" s="557"/>
      <c r="Z30" s="544"/>
      <c r="AA30" s="544"/>
      <c r="AB30" s="572"/>
      <c r="AC30" s="563"/>
      <c r="AD30" s="562"/>
      <c r="AE30" s="548"/>
      <c r="AF30" s="563"/>
      <c r="AG30" s="559"/>
      <c r="AH30" s="500"/>
      <c r="AI30" s="500"/>
      <c r="AJ30" s="500"/>
      <c r="AK30" s="500"/>
    </row>
    <row r="31" spans="1:37" s="475" customFormat="1" ht="15" customHeight="1">
      <c r="A31" s="988"/>
      <c r="B31" s="988"/>
      <c r="C31" s="988"/>
      <c r="D31" s="988"/>
      <c r="E31" s="988"/>
      <c r="F31" s="988"/>
      <c r="G31" s="1001"/>
      <c r="H31" s="1002"/>
      <c r="I31" s="992"/>
      <c r="J31" s="993"/>
      <c r="K31" s="988"/>
      <c r="L31" s="537"/>
      <c r="M31" s="564" t="s">
        <v>308</v>
      </c>
      <c r="N31" s="564"/>
      <c r="O31" s="564"/>
      <c r="P31" s="564"/>
      <c r="Q31" s="564"/>
      <c r="R31" s="564"/>
      <c r="S31" s="564"/>
      <c r="T31" s="564"/>
      <c r="U31" s="564"/>
      <c r="V31" s="564"/>
      <c r="W31" s="564"/>
      <c r="X31" s="564"/>
      <c r="Y31" s="564"/>
      <c r="Z31" s="544"/>
      <c r="AA31" s="544"/>
      <c r="AB31" s="572"/>
      <c r="AC31" s="563"/>
      <c r="AD31" s="562"/>
      <c r="AE31" s="548"/>
      <c r="AF31" s="563"/>
      <c r="AG31" s="559"/>
      <c r="AH31" s="500"/>
      <c r="AI31" s="500"/>
      <c r="AJ31" s="500"/>
      <c r="AK31" s="500"/>
    </row>
    <row r="33" spans="12:37" ht="102" customHeight="1">
      <c r="L33" s="1">
        <v>1</v>
      </c>
      <c r="M33" s="1221" t="s">
        <v>680</v>
      </c>
      <c r="N33" s="1221"/>
      <c r="O33" s="1221"/>
      <c r="P33" s="1221"/>
      <c r="Q33" s="1221"/>
      <c r="R33" s="1221"/>
      <c r="S33" s="1221"/>
      <c r="T33" s="1221"/>
      <c r="U33" s="1221"/>
      <c r="V33" s="1221"/>
      <c r="W33" s="1221"/>
      <c r="X33" s="1221"/>
      <c r="Y33" s="1221"/>
      <c r="Z33" s="1221"/>
      <c r="AA33" s="1221"/>
      <c r="AB33" s="1221"/>
      <c r="AC33" s="1221"/>
      <c r="AD33" s="1221"/>
      <c r="AE33" s="1221"/>
      <c r="AF33" s="1221"/>
      <c r="AG33" s="1221"/>
      <c r="AH33" s="505"/>
      <c r="AI33" s="505"/>
      <c r="AJ33" s="505"/>
      <c r="AK33" s="505"/>
    </row>
    <row r="34" spans="12:37" ht="14.25" customHeight="1">
      <c r="L34" s="512"/>
      <c r="M34" s="513"/>
      <c r="N34" s="513"/>
      <c r="O34" s="513"/>
      <c r="P34" s="513"/>
      <c r="Q34" s="513"/>
      <c r="R34" s="513"/>
      <c r="S34" s="513"/>
      <c r="T34" s="513"/>
      <c r="U34" s="513"/>
      <c r="V34" s="513"/>
      <c r="W34" s="513"/>
      <c r="X34" s="513"/>
      <c r="Y34" s="513"/>
      <c r="Z34" s="516"/>
      <c r="AA34" s="516"/>
      <c r="AB34" s="516"/>
      <c r="AC34" s="516"/>
      <c r="AD34" s="516"/>
      <c r="AE34" s="516"/>
      <c r="AF34" s="516"/>
      <c r="AG34" s="516"/>
      <c r="AH34" s="517"/>
      <c r="AI34" s="517"/>
      <c r="AJ34" s="517"/>
      <c r="AK34" s="517"/>
    </row>
  </sheetData>
  <sheetProtection algorithmName="SHA-512" hashValue="7BKh25BSI/JiNYuZ3gbbSp0km063krRzHKqWa0vxS55oCAt/6DyFySr1dy7+pTigbp3AstXgUOCtFkJBgkbBZQ==" saltValue="uCZdauetQb80voaBJJ+HSw==" spinCount="100000"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60" t="str">
        <f>"Код отчёта: " &amp; GetCode()</f>
        <v>Код отчёта: FAS.JKH.OPEN.INFO.PRICE.WARM</v>
      </c>
      <c r="C2" s="1160"/>
      <c r="D2" s="1160"/>
      <c r="E2" s="1160"/>
      <c r="F2" s="1160"/>
      <c r="G2" s="1160"/>
      <c r="Q2" s="231"/>
      <c r="R2" s="231"/>
      <c r="S2" s="231"/>
      <c r="T2" s="231"/>
      <c r="U2" s="231"/>
      <c r="V2" s="231"/>
      <c r="W2" s="231"/>
    </row>
    <row r="3" spans="1:27" ht="18" customHeight="1">
      <c r="B3" s="1161" t="str">
        <f>"Версия " &amp; GetVersion()</f>
        <v>Версия 1.0.2</v>
      </c>
      <c r="C3" s="116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64" t="s">
        <v>767</v>
      </c>
      <c r="C5" s="1165"/>
      <c r="D5" s="1165"/>
      <c r="E5" s="1165"/>
      <c r="F5" s="1165"/>
      <c r="G5" s="1165"/>
      <c r="H5" s="1165"/>
      <c r="I5" s="1165"/>
      <c r="J5" s="1165"/>
      <c r="K5" s="1165"/>
      <c r="L5" s="1165"/>
      <c r="M5" s="1165"/>
      <c r="N5" s="1165"/>
      <c r="O5" s="1165"/>
      <c r="P5" s="1165"/>
      <c r="Q5" s="1165"/>
      <c r="R5" s="1165"/>
      <c r="S5" s="1165"/>
      <c r="T5" s="1165"/>
      <c r="U5" s="1165"/>
      <c r="V5" s="1165"/>
      <c r="W5" s="1165"/>
      <c r="X5" s="1165"/>
      <c r="Y5" s="116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62" t="s">
        <v>588</v>
      </c>
      <c r="F7" s="1162"/>
      <c r="G7" s="1162"/>
      <c r="H7" s="1162"/>
      <c r="I7" s="1162"/>
      <c r="J7" s="1162"/>
      <c r="K7" s="1162"/>
      <c r="L7" s="1162"/>
      <c r="M7" s="1162"/>
      <c r="N7" s="1162"/>
      <c r="O7" s="1162"/>
      <c r="P7" s="1162"/>
      <c r="Q7" s="1162"/>
      <c r="R7" s="1162"/>
      <c r="S7" s="1162"/>
      <c r="T7" s="1162"/>
      <c r="U7" s="1162"/>
      <c r="V7" s="1162"/>
      <c r="W7" s="1162"/>
      <c r="X7" s="1162"/>
      <c r="Y7" s="59"/>
    </row>
    <row r="8" spans="1:27" ht="15" customHeight="1">
      <c r="A8" s="43"/>
      <c r="B8" s="78"/>
      <c r="C8" s="77"/>
      <c r="D8" s="60"/>
      <c r="E8" s="1162"/>
      <c r="F8" s="1162"/>
      <c r="G8" s="1162"/>
      <c r="H8" s="1162"/>
      <c r="I8" s="1162"/>
      <c r="J8" s="1162"/>
      <c r="K8" s="1162"/>
      <c r="L8" s="1162"/>
      <c r="M8" s="1162"/>
      <c r="N8" s="1162"/>
      <c r="O8" s="1162"/>
      <c r="P8" s="1162"/>
      <c r="Q8" s="1162"/>
      <c r="R8" s="1162"/>
      <c r="S8" s="1162"/>
      <c r="T8" s="1162"/>
      <c r="U8" s="1162"/>
      <c r="V8" s="1162"/>
      <c r="W8" s="1162"/>
      <c r="X8" s="1162"/>
      <c r="Y8" s="59"/>
    </row>
    <row r="9" spans="1:27" ht="15" customHeight="1">
      <c r="A9" s="43"/>
      <c r="B9" s="78"/>
      <c r="C9" s="77"/>
      <c r="D9" s="60"/>
      <c r="E9" s="1162"/>
      <c r="F9" s="1162"/>
      <c r="G9" s="1162"/>
      <c r="H9" s="1162"/>
      <c r="I9" s="1162"/>
      <c r="J9" s="1162"/>
      <c r="K9" s="1162"/>
      <c r="L9" s="1162"/>
      <c r="M9" s="1162"/>
      <c r="N9" s="1162"/>
      <c r="O9" s="1162"/>
      <c r="P9" s="1162"/>
      <c r="Q9" s="1162"/>
      <c r="R9" s="1162"/>
      <c r="S9" s="1162"/>
      <c r="T9" s="1162"/>
      <c r="U9" s="1162"/>
      <c r="V9" s="1162"/>
      <c r="W9" s="1162"/>
      <c r="X9" s="1162"/>
      <c r="Y9" s="59"/>
    </row>
    <row r="10" spans="1:27" ht="10.5" customHeight="1">
      <c r="A10" s="43"/>
      <c r="B10" s="78"/>
      <c r="C10" s="77"/>
      <c r="D10" s="60"/>
      <c r="E10" s="1162"/>
      <c r="F10" s="1162"/>
      <c r="G10" s="1162"/>
      <c r="H10" s="1162"/>
      <c r="I10" s="1162"/>
      <c r="J10" s="1162"/>
      <c r="K10" s="1162"/>
      <c r="L10" s="1162"/>
      <c r="M10" s="1162"/>
      <c r="N10" s="1162"/>
      <c r="O10" s="1162"/>
      <c r="P10" s="1162"/>
      <c r="Q10" s="1162"/>
      <c r="R10" s="1162"/>
      <c r="S10" s="1162"/>
      <c r="T10" s="1162"/>
      <c r="U10" s="1162"/>
      <c r="V10" s="1162"/>
      <c r="W10" s="1162"/>
      <c r="X10" s="1162"/>
      <c r="Y10" s="59"/>
    </row>
    <row r="11" spans="1:27" ht="27" customHeight="1">
      <c r="A11" s="43"/>
      <c r="B11" s="78"/>
      <c r="C11" s="77"/>
      <c r="D11" s="60"/>
      <c r="E11" s="1162"/>
      <c r="F11" s="1162"/>
      <c r="G11" s="1162"/>
      <c r="H11" s="1162"/>
      <c r="I11" s="1162"/>
      <c r="J11" s="1162"/>
      <c r="K11" s="1162"/>
      <c r="L11" s="1162"/>
      <c r="M11" s="1162"/>
      <c r="N11" s="1162"/>
      <c r="O11" s="1162"/>
      <c r="P11" s="1162"/>
      <c r="Q11" s="1162"/>
      <c r="R11" s="1162"/>
      <c r="S11" s="1162"/>
      <c r="T11" s="1162"/>
      <c r="U11" s="1162"/>
      <c r="V11" s="1162"/>
      <c r="W11" s="1162"/>
      <c r="X11" s="1162"/>
      <c r="Y11" s="59"/>
    </row>
    <row r="12" spans="1:27" ht="12" customHeight="1">
      <c r="A12" s="43"/>
      <c r="B12" s="78"/>
      <c r="C12" s="77"/>
      <c r="D12" s="60"/>
      <c r="E12" s="1162"/>
      <c r="F12" s="1162"/>
      <c r="G12" s="1162"/>
      <c r="H12" s="1162"/>
      <c r="I12" s="1162"/>
      <c r="J12" s="1162"/>
      <c r="K12" s="1162"/>
      <c r="L12" s="1162"/>
      <c r="M12" s="1162"/>
      <c r="N12" s="1162"/>
      <c r="O12" s="1162"/>
      <c r="P12" s="1162"/>
      <c r="Q12" s="1162"/>
      <c r="R12" s="1162"/>
      <c r="S12" s="1162"/>
      <c r="T12" s="1162"/>
      <c r="U12" s="1162"/>
      <c r="V12" s="1162"/>
      <c r="W12" s="1162"/>
      <c r="X12" s="1162"/>
      <c r="Y12" s="59"/>
    </row>
    <row r="13" spans="1:27" ht="38.25" customHeight="1">
      <c r="A13" s="43"/>
      <c r="B13" s="78"/>
      <c r="C13" s="77"/>
      <c r="D13" s="60"/>
      <c r="E13" s="1162"/>
      <c r="F13" s="1162"/>
      <c r="G13" s="1162"/>
      <c r="H13" s="1162"/>
      <c r="I13" s="1162"/>
      <c r="J13" s="1162"/>
      <c r="K13" s="1162"/>
      <c r="L13" s="1162"/>
      <c r="M13" s="1162"/>
      <c r="N13" s="1162"/>
      <c r="O13" s="1162"/>
      <c r="P13" s="1162"/>
      <c r="Q13" s="1162"/>
      <c r="R13" s="1162"/>
      <c r="S13" s="1162"/>
      <c r="T13" s="1162"/>
      <c r="U13" s="1162"/>
      <c r="V13" s="1162"/>
      <c r="W13" s="1162"/>
      <c r="X13" s="1162"/>
      <c r="Y13" s="73"/>
    </row>
    <row r="14" spans="1:27" ht="15" customHeight="1">
      <c r="A14" s="43"/>
      <c r="B14" s="78"/>
      <c r="C14" s="77"/>
      <c r="D14" s="60"/>
      <c r="E14" s="1162"/>
      <c r="F14" s="1162"/>
      <c r="G14" s="1162"/>
      <c r="H14" s="1162"/>
      <c r="I14" s="1162"/>
      <c r="J14" s="1162"/>
      <c r="K14" s="1162"/>
      <c r="L14" s="1162"/>
      <c r="M14" s="1162"/>
      <c r="N14" s="1162"/>
      <c r="O14" s="1162"/>
      <c r="P14" s="1162"/>
      <c r="Q14" s="1162"/>
      <c r="R14" s="1162"/>
      <c r="S14" s="1162"/>
      <c r="T14" s="1162"/>
      <c r="U14" s="1162"/>
      <c r="V14" s="1162"/>
      <c r="W14" s="1162"/>
      <c r="X14" s="1162"/>
      <c r="Y14" s="59"/>
    </row>
    <row r="15" spans="1:27" ht="15">
      <c r="A15" s="43"/>
      <c r="B15" s="78"/>
      <c r="C15" s="77"/>
      <c r="D15" s="60"/>
      <c r="E15" s="1162"/>
      <c r="F15" s="1162"/>
      <c r="G15" s="1162"/>
      <c r="H15" s="1162"/>
      <c r="I15" s="1162"/>
      <c r="J15" s="1162"/>
      <c r="K15" s="1162"/>
      <c r="L15" s="1162"/>
      <c r="M15" s="1162"/>
      <c r="N15" s="1162"/>
      <c r="O15" s="1162"/>
      <c r="P15" s="1162"/>
      <c r="Q15" s="1162"/>
      <c r="R15" s="1162"/>
      <c r="S15" s="1162"/>
      <c r="T15" s="1162"/>
      <c r="U15" s="1162"/>
      <c r="V15" s="1162"/>
      <c r="W15" s="1162"/>
      <c r="X15" s="1162"/>
      <c r="Y15" s="59"/>
    </row>
    <row r="16" spans="1:27" ht="15">
      <c r="A16" s="43"/>
      <c r="B16" s="78"/>
      <c r="C16" s="77"/>
      <c r="D16" s="60"/>
      <c r="E16" s="1162"/>
      <c r="F16" s="1162"/>
      <c r="G16" s="1162"/>
      <c r="H16" s="1162"/>
      <c r="I16" s="1162"/>
      <c r="J16" s="1162"/>
      <c r="K16" s="1162"/>
      <c r="L16" s="1162"/>
      <c r="M16" s="1162"/>
      <c r="N16" s="1162"/>
      <c r="O16" s="1162"/>
      <c r="P16" s="1162"/>
      <c r="Q16" s="1162"/>
      <c r="R16" s="1162"/>
      <c r="S16" s="1162"/>
      <c r="T16" s="1162"/>
      <c r="U16" s="1162"/>
      <c r="V16" s="1162"/>
      <c r="W16" s="1162"/>
      <c r="X16" s="1162"/>
      <c r="Y16" s="59"/>
    </row>
    <row r="17" spans="1:25" ht="15" customHeight="1">
      <c r="A17" s="43"/>
      <c r="B17" s="78"/>
      <c r="C17" s="77"/>
      <c r="D17" s="60"/>
      <c r="E17" s="1162"/>
      <c r="F17" s="1162"/>
      <c r="G17" s="1162"/>
      <c r="H17" s="1162"/>
      <c r="I17" s="1162"/>
      <c r="J17" s="1162"/>
      <c r="K17" s="1162"/>
      <c r="L17" s="1162"/>
      <c r="M17" s="1162"/>
      <c r="N17" s="1162"/>
      <c r="O17" s="1162"/>
      <c r="P17" s="1162"/>
      <c r="Q17" s="1162"/>
      <c r="R17" s="1162"/>
      <c r="S17" s="1162"/>
      <c r="T17" s="1162"/>
      <c r="U17" s="1162"/>
      <c r="V17" s="1162"/>
      <c r="W17" s="1162"/>
      <c r="X17" s="1162"/>
      <c r="Y17" s="59"/>
    </row>
    <row r="18" spans="1:25" ht="15">
      <c r="A18" s="43"/>
      <c r="B18" s="78"/>
      <c r="C18" s="77"/>
      <c r="D18" s="60"/>
      <c r="E18" s="1162"/>
      <c r="F18" s="1162"/>
      <c r="G18" s="1162"/>
      <c r="H18" s="1162"/>
      <c r="I18" s="1162"/>
      <c r="J18" s="1162"/>
      <c r="K18" s="1162"/>
      <c r="L18" s="1162"/>
      <c r="M18" s="1162"/>
      <c r="N18" s="1162"/>
      <c r="O18" s="1162"/>
      <c r="P18" s="1162"/>
      <c r="Q18" s="1162"/>
      <c r="R18" s="1162"/>
      <c r="S18" s="1162"/>
      <c r="T18" s="1162"/>
      <c r="U18" s="1162"/>
      <c r="V18" s="1162"/>
      <c r="W18" s="1162"/>
      <c r="X18" s="1162"/>
      <c r="Y18" s="59"/>
    </row>
    <row r="19" spans="1:25" ht="59.25" customHeight="1">
      <c r="A19" s="43"/>
      <c r="B19" s="78"/>
      <c r="C19" s="77"/>
      <c r="D19" s="66"/>
      <c r="E19" s="1162"/>
      <c r="F19" s="1162"/>
      <c r="G19" s="1162"/>
      <c r="H19" s="1162"/>
      <c r="I19" s="1162"/>
      <c r="J19" s="1162"/>
      <c r="K19" s="1162"/>
      <c r="L19" s="1162"/>
      <c r="M19" s="1162"/>
      <c r="N19" s="1162"/>
      <c r="O19" s="1162"/>
      <c r="P19" s="1162"/>
      <c r="Q19" s="1162"/>
      <c r="R19" s="1162"/>
      <c r="S19" s="1162"/>
      <c r="T19" s="1162"/>
      <c r="U19" s="1162"/>
      <c r="V19" s="1162"/>
      <c r="W19" s="1162"/>
      <c r="X19" s="116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67" t="s">
        <v>253</v>
      </c>
      <c r="G21" s="1168"/>
      <c r="H21" s="1168"/>
      <c r="I21" s="1168"/>
      <c r="J21" s="1168"/>
      <c r="K21" s="1168"/>
      <c r="L21" s="1168"/>
      <c r="M21" s="1168"/>
      <c r="N21" s="60"/>
      <c r="O21" s="71" t="s">
        <v>236</v>
      </c>
      <c r="P21" s="1169" t="s">
        <v>237</v>
      </c>
      <c r="Q21" s="1170"/>
      <c r="R21" s="1170"/>
      <c r="S21" s="1170"/>
      <c r="T21" s="1170"/>
      <c r="U21" s="1170"/>
      <c r="V21" s="1170"/>
      <c r="W21" s="1170"/>
      <c r="X21" s="1170"/>
      <c r="Y21" s="59"/>
    </row>
    <row r="22" spans="1:25" ht="14.25" hidden="1" customHeight="1">
      <c r="A22" s="43"/>
      <c r="B22" s="78"/>
      <c r="C22" s="77"/>
      <c r="D22" s="61"/>
      <c r="E22" s="94" t="s">
        <v>236</v>
      </c>
      <c r="F22" s="1167" t="s">
        <v>239</v>
      </c>
      <c r="G22" s="1168"/>
      <c r="H22" s="1168"/>
      <c r="I22" s="1168"/>
      <c r="J22" s="1168"/>
      <c r="K22" s="1168"/>
      <c r="L22" s="1168"/>
      <c r="M22" s="1168"/>
      <c r="N22" s="60"/>
      <c r="O22" s="74" t="s">
        <v>236</v>
      </c>
      <c r="P22" s="1169" t="s">
        <v>586</v>
      </c>
      <c r="Q22" s="1170"/>
      <c r="R22" s="1170"/>
      <c r="S22" s="1170"/>
      <c r="T22" s="1170"/>
      <c r="U22" s="1170"/>
      <c r="V22" s="1170"/>
      <c r="W22" s="1170"/>
      <c r="X22" s="1170"/>
      <c r="Y22" s="59"/>
    </row>
    <row r="23" spans="1:25" ht="27" hidden="1" customHeight="1">
      <c r="A23" s="43"/>
      <c r="B23" s="78"/>
      <c r="C23" s="77"/>
      <c r="D23" s="61"/>
      <c r="E23" s="60"/>
      <c r="F23" s="60"/>
      <c r="G23" s="60"/>
      <c r="H23" s="60"/>
      <c r="I23" s="60"/>
      <c r="J23" s="60"/>
      <c r="K23" s="60"/>
      <c r="L23" s="60"/>
      <c r="M23" s="60"/>
      <c r="N23" s="60"/>
      <c r="O23" s="60"/>
      <c r="P23" s="1163"/>
      <c r="Q23" s="1163"/>
      <c r="R23" s="1163"/>
      <c r="S23" s="1163"/>
      <c r="T23" s="1163"/>
      <c r="U23" s="1163"/>
      <c r="V23" s="1163"/>
      <c r="W23" s="116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66" t="s">
        <v>393</v>
      </c>
      <c r="F35" s="1166"/>
      <c r="G35" s="1166"/>
      <c r="H35" s="1166"/>
      <c r="I35" s="1166"/>
      <c r="J35" s="1166"/>
      <c r="K35" s="1166"/>
      <c r="L35" s="1166"/>
      <c r="M35" s="1166"/>
      <c r="N35" s="1166"/>
      <c r="O35" s="1166"/>
      <c r="P35" s="1166"/>
      <c r="Q35" s="1166"/>
      <c r="R35" s="1166"/>
      <c r="S35" s="1166"/>
      <c r="T35" s="1166"/>
      <c r="U35" s="1166"/>
      <c r="V35" s="1166"/>
      <c r="W35" s="1166"/>
      <c r="X35" s="1166"/>
      <c r="Y35" s="59"/>
    </row>
    <row r="36" spans="1:25" ht="38.25" hidden="1" customHeight="1">
      <c r="A36" s="43"/>
      <c r="B36" s="78"/>
      <c r="C36" s="77"/>
      <c r="D36" s="61"/>
      <c r="E36" s="1166"/>
      <c r="F36" s="1166"/>
      <c r="G36" s="1166"/>
      <c r="H36" s="1166"/>
      <c r="I36" s="1166"/>
      <c r="J36" s="1166"/>
      <c r="K36" s="1166"/>
      <c r="L36" s="1166"/>
      <c r="M36" s="1166"/>
      <c r="N36" s="1166"/>
      <c r="O36" s="1166"/>
      <c r="P36" s="1166"/>
      <c r="Q36" s="1166"/>
      <c r="R36" s="1166"/>
      <c r="S36" s="1166"/>
      <c r="T36" s="1166"/>
      <c r="U36" s="1166"/>
      <c r="V36" s="1166"/>
      <c r="W36" s="1166"/>
      <c r="X36" s="1166"/>
      <c r="Y36" s="59"/>
    </row>
    <row r="37" spans="1:25" ht="9.75" hidden="1" customHeight="1">
      <c r="A37" s="43"/>
      <c r="B37" s="78"/>
      <c r="C37" s="77"/>
      <c r="D37" s="61"/>
      <c r="E37" s="1166"/>
      <c r="F37" s="1166"/>
      <c r="G37" s="1166"/>
      <c r="H37" s="1166"/>
      <c r="I37" s="1166"/>
      <c r="J37" s="1166"/>
      <c r="K37" s="1166"/>
      <c r="L37" s="1166"/>
      <c r="M37" s="1166"/>
      <c r="N37" s="1166"/>
      <c r="O37" s="1166"/>
      <c r="P37" s="1166"/>
      <c r="Q37" s="1166"/>
      <c r="R37" s="1166"/>
      <c r="S37" s="1166"/>
      <c r="T37" s="1166"/>
      <c r="U37" s="1166"/>
      <c r="V37" s="1166"/>
      <c r="W37" s="1166"/>
      <c r="X37" s="1166"/>
      <c r="Y37" s="59"/>
    </row>
    <row r="38" spans="1:25" ht="51" hidden="1" customHeight="1">
      <c r="A38" s="43"/>
      <c r="B38" s="78"/>
      <c r="C38" s="77"/>
      <c r="D38" s="61"/>
      <c r="E38" s="1166"/>
      <c r="F38" s="1166"/>
      <c r="G38" s="1166"/>
      <c r="H38" s="1166"/>
      <c r="I38" s="1166"/>
      <c r="J38" s="1166"/>
      <c r="K38" s="1166"/>
      <c r="L38" s="1166"/>
      <c r="M38" s="1166"/>
      <c r="N38" s="1166"/>
      <c r="O38" s="1166"/>
      <c r="P38" s="1166"/>
      <c r="Q38" s="1166"/>
      <c r="R38" s="1166"/>
      <c r="S38" s="1166"/>
      <c r="T38" s="1166"/>
      <c r="U38" s="1166"/>
      <c r="V38" s="1166"/>
      <c r="W38" s="1166"/>
      <c r="X38" s="1166"/>
      <c r="Y38" s="59"/>
    </row>
    <row r="39" spans="1:25" ht="15" hidden="1" customHeight="1">
      <c r="A39" s="43"/>
      <c r="B39" s="78"/>
      <c r="C39" s="77"/>
      <c r="D39" s="61"/>
      <c r="E39" s="1166"/>
      <c r="F39" s="1166"/>
      <c r="G39" s="1166"/>
      <c r="H39" s="1166"/>
      <c r="I39" s="1166"/>
      <c r="J39" s="1166"/>
      <c r="K39" s="1166"/>
      <c r="L39" s="1166"/>
      <c r="M39" s="1166"/>
      <c r="N39" s="1166"/>
      <c r="O39" s="1166"/>
      <c r="P39" s="1166"/>
      <c r="Q39" s="1166"/>
      <c r="R39" s="1166"/>
      <c r="S39" s="1166"/>
      <c r="T39" s="1166"/>
      <c r="U39" s="1166"/>
      <c r="V39" s="1166"/>
      <c r="W39" s="1166"/>
      <c r="X39" s="1166"/>
      <c r="Y39" s="59"/>
    </row>
    <row r="40" spans="1:25" ht="12" hidden="1" customHeight="1">
      <c r="A40" s="43"/>
      <c r="B40" s="78"/>
      <c r="C40" s="77"/>
      <c r="D40" s="61"/>
      <c r="E40" s="1152"/>
      <c r="F40" s="1153"/>
      <c r="G40" s="1153"/>
      <c r="H40" s="1153"/>
      <c r="I40" s="1153"/>
      <c r="J40" s="1153"/>
      <c r="K40" s="1153"/>
      <c r="L40" s="1153"/>
      <c r="M40" s="1153"/>
      <c r="N40" s="1153"/>
      <c r="O40" s="1153"/>
      <c r="P40" s="1153"/>
      <c r="Q40" s="1153"/>
      <c r="R40" s="1153"/>
      <c r="S40" s="1153"/>
      <c r="T40" s="1153"/>
      <c r="U40" s="1153"/>
      <c r="V40" s="1153"/>
      <c r="W40" s="1153"/>
      <c r="X40" s="1153"/>
      <c r="Y40" s="59"/>
    </row>
    <row r="41" spans="1:25" ht="38.25" hidden="1" customHeight="1">
      <c r="A41" s="43"/>
      <c r="B41" s="78"/>
      <c r="C41" s="77"/>
      <c r="D41" s="61"/>
      <c r="E41" s="1166"/>
      <c r="F41" s="1166"/>
      <c r="G41" s="1166"/>
      <c r="H41" s="1166"/>
      <c r="I41" s="1166"/>
      <c r="J41" s="1166"/>
      <c r="K41" s="1166"/>
      <c r="L41" s="1166"/>
      <c r="M41" s="1166"/>
      <c r="N41" s="1166"/>
      <c r="O41" s="1166"/>
      <c r="P41" s="1166"/>
      <c r="Q41" s="1166"/>
      <c r="R41" s="1166"/>
      <c r="S41" s="1166"/>
      <c r="T41" s="1166"/>
      <c r="U41" s="1166"/>
      <c r="V41" s="1166"/>
      <c r="W41" s="1166"/>
      <c r="X41" s="1166"/>
      <c r="Y41" s="59"/>
    </row>
    <row r="42" spans="1:25" ht="15" hidden="1">
      <c r="A42" s="43"/>
      <c r="B42" s="78"/>
      <c r="C42" s="77"/>
      <c r="D42" s="61"/>
      <c r="E42" s="1166"/>
      <c r="F42" s="1166"/>
      <c r="G42" s="1166"/>
      <c r="H42" s="1166"/>
      <c r="I42" s="1166"/>
      <c r="J42" s="1166"/>
      <c r="K42" s="1166"/>
      <c r="L42" s="1166"/>
      <c r="M42" s="1166"/>
      <c r="N42" s="1166"/>
      <c r="O42" s="1166"/>
      <c r="P42" s="1166"/>
      <c r="Q42" s="1166"/>
      <c r="R42" s="1166"/>
      <c r="S42" s="1166"/>
      <c r="T42" s="1166"/>
      <c r="U42" s="1166"/>
      <c r="V42" s="1166"/>
      <c r="W42" s="1166"/>
      <c r="X42" s="1166"/>
      <c r="Y42" s="59"/>
    </row>
    <row r="43" spans="1:25" ht="15" hidden="1">
      <c r="A43" s="43"/>
      <c r="B43" s="78"/>
      <c r="C43" s="77"/>
      <c r="D43" s="61"/>
      <c r="E43" s="1166"/>
      <c r="F43" s="1166"/>
      <c r="G43" s="1166"/>
      <c r="H43" s="1166"/>
      <c r="I43" s="1166"/>
      <c r="J43" s="1166"/>
      <c r="K43" s="1166"/>
      <c r="L43" s="1166"/>
      <c r="M43" s="1166"/>
      <c r="N43" s="1166"/>
      <c r="O43" s="1166"/>
      <c r="P43" s="1166"/>
      <c r="Q43" s="1166"/>
      <c r="R43" s="1166"/>
      <c r="S43" s="1166"/>
      <c r="T43" s="1166"/>
      <c r="U43" s="1166"/>
      <c r="V43" s="1166"/>
      <c r="W43" s="1166"/>
      <c r="X43" s="1166"/>
      <c r="Y43" s="59"/>
    </row>
    <row r="44" spans="1:25" ht="33.75" hidden="1" customHeight="1">
      <c r="A44" s="43"/>
      <c r="B44" s="78"/>
      <c r="C44" s="77"/>
      <c r="D44" s="66"/>
      <c r="E44" s="1166"/>
      <c r="F44" s="1166"/>
      <c r="G44" s="1166"/>
      <c r="H44" s="1166"/>
      <c r="I44" s="1166"/>
      <c r="J44" s="1166"/>
      <c r="K44" s="1166"/>
      <c r="L44" s="1166"/>
      <c r="M44" s="1166"/>
      <c r="N44" s="1166"/>
      <c r="O44" s="1166"/>
      <c r="P44" s="1166"/>
      <c r="Q44" s="1166"/>
      <c r="R44" s="1166"/>
      <c r="S44" s="1166"/>
      <c r="T44" s="1166"/>
      <c r="U44" s="1166"/>
      <c r="V44" s="1166"/>
      <c r="W44" s="1166"/>
      <c r="X44" s="1166"/>
      <c r="Y44" s="59"/>
    </row>
    <row r="45" spans="1:25" ht="15" hidden="1">
      <c r="A45" s="43"/>
      <c r="B45" s="78"/>
      <c r="C45" s="77"/>
      <c r="D45" s="66"/>
      <c r="E45" s="1166"/>
      <c r="F45" s="1166"/>
      <c r="G45" s="1166"/>
      <c r="H45" s="1166"/>
      <c r="I45" s="1166"/>
      <c r="J45" s="1166"/>
      <c r="K45" s="1166"/>
      <c r="L45" s="1166"/>
      <c r="M45" s="1166"/>
      <c r="N45" s="1166"/>
      <c r="O45" s="1166"/>
      <c r="P45" s="1166"/>
      <c r="Q45" s="1166"/>
      <c r="R45" s="1166"/>
      <c r="S45" s="1166"/>
      <c r="T45" s="1166"/>
      <c r="U45" s="1166"/>
      <c r="V45" s="1166"/>
      <c r="W45" s="1166"/>
      <c r="X45" s="1166"/>
      <c r="Y45" s="59"/>
    </row>
    <row r="46" spans="1:25" ht="24" hidden="1" customHeight="1">
      <c r="A46" s="43"/>
      <c r="B46" s="78"/>
      <c r="C46" s="77"/>
      <c r="D46" s="61"/>
      <c r="E46" s="1154" t="s">
        <v>235</v>
      </c>
      <c r="F46" s="1154"/>
      <c r="G46" s="1154"/>
      <c r="H46" s="1154"/>
      <c r="I46" s="1154"/>
      <c r="J46" s="1154"/>
      <c r="K46" s="1154"/>
      <c r="L46" s="1154"/>
      <c r="M46" s="1154"/>
      <c r="N46" s="1154"/>
      <c r="O46" s="1154"/>
      <c r="P46" s="1154"/>
      <c r="Q46" s="1154"/>
      <c r="R46" s="1154"/>
      <c r="S46" s="1154"/>
      <c r="T46" s="1154"/>
      <c r="U46" s="1154"/>
      <c r="V46" s="1154"/>
      <c r="W46" s="1154"/>
      <c r="X46" s="1154"/>
      <c r="Y46" s="59"/>
    </row>
    <row r="47" spans="1:25" ht="37.5" hidden="1" customHeight="1">
      <c r="A47" s="43"/>
      <c r="B47" s="78"/>
      <c r="C47" s="77"/>
      <c r="D47" s="61"/>
      <c r="E47" s="1154"/>
      <c r="F47" s="1154"/>
      <c r="G47" s="1154"/>
      <c r="H47" s="1154"/>
      <c r="I47" s="1154"/>
      <c r="J47" s="1154"/>
      <c r="K47" s="1154"/>
      <c r="L47" s="1154"/>
      <c r="M47" s="1154"/>
      <c r="N47" s="1154"/>
      <c r="O47" s="1154"/>
      <c r="P47" s="1154"/>
      <c r="Q47" s="1154"/>
      <c r="R47" s="1154"/>
      <c r="S47" s="1154"/>
      <c r="T47" s="1154"/>
      <c r="U47" s="1154"/>
      <c r="V47" s="1154"/>
      <c r="W47" s="1154"/>
      <c r="X47" s="1154"/>
      <c r="Y47" s="59"/>
    </row>
    <row r="48" spans="1:25" ht="24" hidden="1" customHeight="1">
      <c r="A48" s="43"/>
      <c r="B48" s="78"/>
      <c r="C48" s="77"/>
      <c r="D48" s="61"/>
      <c r="E48" s="1154"/>
      <c r="F48" s="1154"/>
      <c r="G48" s="1154"/>
      <c r="H48" s="1154"/>
      <c r="I48" s="1154"/>
      <c r="J48" s="1154"/>
      <c r="K48" s="1154"/>
      <c r="L48" s="1154"/>
      <c r="M48" s="1154"/>
      <c r="N48" s="1154"/>
      <c r="O48" s="1154"/>
      <c r="P48" s="1154"/>
      <c r="Q48" s="1154"/>
      <c r="R48" s="1154"/>
      <c r="S48" s="1154"/>
      <c r="T48" s="1154"/>
      <c r="U48" s="1154"/>
      <c r="V48" s="1154"/>
      <c r="W48" s="1154"/>
      <c r="X48" s="1154"/>
      <c r="Y48" s="59"/>
    </row>
    <row r="49" spans="1:25" ht="51" hidden="1" customHeight="1">
      <c r="A49" s="43"/>
      <c r="B49" s="78"/>
      <c r="C49" s="77"/>
      <c r="D49" s="61"/>
      <c r="E49" s="1154"/>
      <c r="F49" s="1154"/>
      <c r="G49" s="1154"/>
      <c r="H49" s="1154"/>
      <c r="I49" s="1154"/>
      <c r="J49" s="1154"/>
      <c r="K49" s="1154"/>
      <c r="L49" s="1154"/>
      <c r="M49" s="1154"/>
      <c r="N49" s="1154"/>
      <c r="O49" s="1154"/>
      <c r="P49" s="1154"/>
      <c r="Q49" s="1154"/>
      <c r="R49" s="1154"/>
      <c r="S49" s="1154"/>
      <c r="T49" s="1154"/>
      <c r="U49" s="1154"/>
      <c r="V49" s="1154"/>
      <c r="W49" s="1154"/>
      <c r="X49" s="1154"/>
      <c r="Y49" s="59"/>
    </row>
    <row r="50" spans="1:25" ht="15" hidden="1">
      <c r="A50" s="43"/>
      <c r="B50" s="78"/>
      <c r="C50" s="77"/>
      <c r="D50" s="61"/>
      <c r="E50" s="1154"/>
      <c r="F50" s="1154"/>
      <c r="G50" s="1154"/>
      <c r="H50" s="1154"/>
      <c r="I50" s="1154"/>
      <c r="J50" s="1154"/>
      <c r="K50" s="1154"/>
      <c r="L50" s="1154"/>
      <c r="M50" s="1154"/>
      <c r="N50" s="1154"/>
      <c r="O50" s="1154"/>
      <c r="P50" s="1154"/>
      <c r="Q50" s="1154"/>
      <c r="R50" s="1154"/>
      <c r="S50" s="1154"/>
      <c r="T50" s="1154"/>
      <c r="U50" s="1154"/>
      <c r="V50" s="1154"/>
      <c r="W50" s="1154"/>
      <c r="X50" s="1154"/>
      <c r="Y50" s="59"/>
    </row>
    <row r="51" spans="1:25" ht="15" hidden="1">
      <c r="A51" s="43"/>
      <c r="B51" s="78"/>
      <c r="C51" s="77"/>
      <c r="D51" s="61"/>
      <c r="E51" s="1154"/>
      <c r="F51" s="1154"/>
      <c r="G51" s="1154"/>
      <c r="H51" s="1154"/>
      <c r="I51" s="1154"/>
      <c r="J51" s="1154"/>
      <c r="K51" s="1154"/>
      <c r="L51" s="1154"/>
      <c r="M51" s="1154"/>
      <c r="N51" s="1154"/>
      <c r="O51" s="1154"/>
      <c r="P51" s="1154"/>
      <c r="Q51" s="1154"/>
      <c r="R51" s="1154"/>
      <c r="S51" s="1154"/>
      <c r="T51" s="1154"/>
      <c r="U51" s="1154"/>
      <c r="V51" s="1154"/>
      <c r="W51" s="1154"/>
      <c r="X51" s="1154"/>
      <c r="Y51" s="59"/>
    </row>
    <row r="52" spans="1:25" ht="15" hidden="1">
      <c r="A52" s="43"/>
      <c r="B52" s="78"/>
      <c r="C52" s="77"/>
      <c r="D52" s="61"/>
      <c r="E52" s="1154"/>
      <c r="F52" s="1154"/>
      <c r="G52" s="1154"/>
      <c r="H52" s="1154"/>
      <c r="I52" s="1154"/>
      <c r="J52" s="1154"/>
      <c r="K52" s="1154"/>
      <c r="L52" s="1154"/>
      <c r="M52" s="1154"/>
      <c r="N52" s="1154"/>
      <c r="O52" s="1154"/>
      <c r="P52" s="1154"/>
      <c r="Q52" s="1154"/>
      <c r="R52" s="1154"/>
      <c r="S52" s="1154"/>
      <c r="T52" s="1154"/>
      <c r="U52" s="1154"/>
      <c r="V52" s="1154"/>
      <c r="W52" s="1154"/>
      <c r="X52" s="1154"/>
      <c r="Y52" s="59"/>
    </row>
    <row r="53" spans="1:25" ht="15" hidden="1">
      <c r="A53" s="43"/>
      <c r="B53" s="78"/>
      <c r="C53" s="77"/>
      <c r="D53" s="61"/>
      <c r="E53" s="1154"/>
      <c r="F53" s="1154"/>
      <c r="G53" s="1154"/>
      <c r="H53" s="1154"/>
      <c r="I53" s="1154"/>
      <c r="J53" s="1154"/>
      <c r="K53" s="1154"/>
      <c r="L53" s="1154"/>
      <c r="M53" s="1154"/>
      <c r="N53" s="1154"/>
      <c r="O53" s="1154"/>
      <c r="P53" s="1154"/>
      <c r="Q53" s="1154"/>
      <c r="R53" s="1154"/>
      <c r="S53" s="1154"/>
      <c r="T53" s="1154"/>
      <c r="U53" s="1154"/>
      <c r="V53" s="1154"/>
      <c r="W53" s="1154"/>
      <c r="X53" s="1154"/>
      <c r="Y53" s="59"/>
    </row>
    <row r="54" spans="1:25" ht="15" hidden="1">
      <c r="A54" s="43"/>
      <c r="B54" s="78"/>
      <c r="C54" s="77"/>
      <c r="D54" s="61"/>
      <c r="E54" s="1154"/>
      <c r="F54" s="1154"/>
      <c r="G54" s="1154"/>
      <c r="H54" s="1154"/>
      <c r="I54" s="1154"/>
      <c r="J54" s="1154"/>
      <c r="K54" s="1154"/>
      <c r="L54" s="1154"/>
      <c r="M54" s="1154"/>
      <c r="N54" s="1154"/>
      <c r="O54" s="1154"/>
      <c r="P54" s="1154"/>
      <c r="Q54" s="1154"/>
      <c r="R54" s="1154"/>
      <c r="S54" s="1154"/>
      <c r="T54" s="1154"/>
      <c r="U54" s="1154"/>
      <c r="V54" s="1154"/>
      <c r="W54" s="1154"/>
      <c r="X54" s="1154"/>
      <c r="Y54" s="59"/>
    </row>
    <row r="55" spans="1:25" ht="15" hidden="1">
      <c r="A55" s="43"/>
      <c r="B55" s="78"/>
      <c r="C55" s="77"/>
      <c r="D55" s="61"/>
      <c r="E55" s="1154"/>
      <c r="F55" s="1154"/>
      <c r="G55" s="1154"/>
      <c r="H55" s="1154"/>
      <c r="I55" s="1154"/>
      <c r="J55" s="1154"/>
      <c r="K55" s="1154"/>
      <c r="L55" s="1154"/>
      <c r="M55" s="1154"/>
      <c r="N55" s="1154"/>
      <c r="O55" s="1154"/>
      <c r="P55" s="1154"/>
      <c r="Q55" s="1154"/>
      <c r="R55" s="1154"/>
      <c r="S55" s="1154"/>
      <c r="T55" s="1154"/>
      <c r="U55" s="1154"/>
      <c r="V55" s="1154"/>
      <c r="W55" s="1154"/>
      <c r="X55" s="1154"/>
      <c r="Y55" s="59"/>
    </row>
    <row r="56" spans="1:25" ht="25.5" hidden="1" customHeight="1">
      <c r="A56" s="43"/>
      <c r="B56" s="78"/>
      <c r="C56" s="77"/>
      <c r="D56" s="66"/>
      <c r="E56" s="1154"/>
      <c r="F56" s="1154"/>
      <c r="G56" s="1154"/>
      <c r="H56" s="1154"/>
      <c r="I56" s="1154"/>
      <c r="J56" s="1154"/>
      <c r="K56" s="1154"/>
      <c r="L56" s="1154"/>
      <c r="M56" s="1154"/>
      <c r="N56" s="1154"/>
      <c r="O56" s="1154"/>
      <c r="P56" s="1154"/>
      <c r="Q56" s="1154"/>
      <c r="R56" s="1154"/>
      <c r="S56" s="1154"/>
      <c r="T56" s="1154"/>
      <c r="U56" s="1154"/>
      <c r="V56" s="1154"/>
      <c r="W56" s="1154"/>
      <c r="X56" s="1154"/>
      <c r="Y56" s="59"/>
    </row>
    <row r="57" spans="1:25" ht="15" hidden="1">
      <c r="A57" s="43"/>
      <c r="B57" s="78"/>
      <c r="C57" s="77"/>
      <c r="D57" s="66"/>
      <c r="E57" s="1154"/>
      <c r="F57" s="1154"/>
      <c r="G57" s="1154"/>
      <c r="H57" s="1154"/>
      <c r="I57" s="1154"/>
      <c r="J57" s="1154"/>
      <c r="K57" s="1154"/>
      <c r="L57" s="1154"/>
      <c r="M57" s="1154"/>
      <c r="N57" s="1154"/>
      <c r="O57" s="1154"/>
      <c r="P57" s="1154"/>
      <c r="Q57" s="1154"/>
      <c r="R57" s="1154"/>
      <c r="S57" s="1154"/>
      <c r="T57" s="1154"/>
      <c r="U57" s="1154"/>
      <c r="V57" s="1154"/>
      <c r="W57" s="1154"/>
      <c r="X57" s="1154"/>
      <c r="Y57" s="59"/>
    </row>
    <row r="58" spans="1:25" ht="15" hidden="1" customHeight="1">
      <c r="A58" s="43"/>
      <c r="B58" s="78"/>
      <c r="C58" s="77"/>
      <c r="D58" s="61"/>
      <c r="E58" s="1155" t="s">
        <v>394</v>
      </c>
      <c r="F58" s="1155"/>
      <c r="G58" s="1155"/>
      <c r="H58" s="1155"/>
      <c r="I58" s="1155"/>
      <c r="J58" s="1155"/>
      <c r="K58" s="1155"/>
      <c r="L58" s="1155"/>
      <c r="M58" s="1155"/>
      <c r="N58" s="1155"/>
      <c r="O58" s="1155"/>
      <c r="P58" s="1155"/>
      <c r="Q58" s="1155"/>
      <c r="R58" s="1155"/>
      <c r="S58" s="1155"/>
      <c r="T58" s="1155"/>
      <c r="U58" s="1155"/>
      <c r="V58" s="231"/>
      <c r="W58" s="231"/>
      <c r="X58" s="231"/>
      <c r="Y58" s="59"/>
    </row>
    <row r="59" spans="1:25" ht="15" hidden="1" customHeight="1">
      <c r="A59" s="43"/>
      <c r="B59" s="78"/>
      <c r="C59" s="77"/>
      <c r="D59" s="61"/>
      <c r="E59" s="1157"/>
      <c r="F59" s="1157"/>
      <c r="G59" s="1157"/>
      <c r="H59" s="1152"/>
      <c r="I59" s="1153"/>
      <c r="J59" s="1153"/>
      <c r="K59" s="1153"/>
      <c r="L59" s="1153"/>
      <c r="M59" s="1153"/>
      <c r="N59" s="1153"/>
      <c r="O59" s="1153"/>
      <c r="P59" s="1153"/>
      <c r="Q59" s="1153"/>
      <c r="R59" s="1153"/>
      <c r="S59" s="1153"/>
      <c r="T59" s="1153"/>
      <c r="U59" s="1153"/>
      <c r="V59" s="1153"/>
      <c r="W59" s="1153"/>
      <c r="X59" s="1153"/>
      <c r="Y59" s="59"/>
    </row>
    <row r="60" spans="1:25" ht="15" hidden="1" customHeight="1">
      <c r="A60" s="43"/>
      <c r="B60" s="78"/>
      <c r="C60" s="77"/>
      <c r="D60" s="61"/>
      <c r="E60" s="1156"/>
      <c r="F60" s="1156"/>
      <c r="G60" s="1156"/>
      <c r="H60" s="1151"/>
      <c r="I60" s="1151"/>
      <c r="J60" s="1151"/>
      <c r="K60" s="1151"/>
      <c r="L60" s="1151"/>
      <c r="M60" s="1151"/>
      <c r="N60" s="1151"/>
      <c r="O60" s="1151"/>
      <c r="P60" s="1151"/>
      <c r="Q60" s="1151"/>
      <c r="R60" s="1151"/>
      <c r="S60" s="1151"/>
      <c r="T60" s="1151"/>
      <c r="U60" s="1151"/>
      <c r="V60" s="1151"/>
      <c r="W60" s="1151"/>
      <c r="X60" s="1151"/>
      <c r="Y60" s="59"/>
    </row>
    <row r="61" spans="1:25" ht="15" hidden="1">
      <c r="A61" s="43"/>
      <c r="B61" s="78"/>
      <c r="C61" s="77"/>
      <c r="D61" s="61"/>
      <c r="E61" s="70"/>
      <c r="F61" s="68"/>
      <c r="G61" s="69"/>
      <c r="H61" s="1151"/>
      <c r="I61" s="1151"/>
      <c r="J61" s="1151"/>
      <c r="K61" s="1151"/>
      <c r="L61" s="1151"/>
      <c r="M61" s="1151"/>
      <c r="N61" s="1151"/>
      <c r="O61" s="1151"/>
      <c r="P61" s="1151"/>
      <c r="Q61" s="1151"/>
      <c r="R61" s="1151"/>
      <c r="S61" s="1151"/>
      <c r="T61" s="1151"/>
      <c r="U61" s="1151"/>
      <c r="V61" s="1151"/>
      <c r="W61" s="1151"/>
      <c r="X61" s="115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55" t="s">
        <v>395</v>
      </c>
      <c r="F70" s="1155"/>
      <c r="G70" s="1155"/>
      <c r="H70" s="1155"/>
      <c r="I70" s="1155"/>
      <c r="J70" s="1155"/>
      <c r="K70" s="1155"/>
      <c r="L70" s="1155"/>
      <c r="M70" s="1155"/>
      <c r="N70" s="1155"/>
      <c r="O70" s="1155"/>
      <c r="P70" s="1155"/>
      <c r="Q70" s="1155"/>
      <c r="R70" s="1155"/>
      <c r="S70" s="1155"/>
      <c r="T70" s="1155"/>
      <c r="U70" s="448"/>
      <c r="V70" s="448"/>
      <c r="W70" s="448"/>
      <c r="X70" s="448"/>
      <c r="Y70" s="59"/>
    </row>
    <row r="71" spans="1:25" ht="15" hidden="1">
      <c r="A71" s="43"/>
      <c r="B71" s="78"/>
      <c r="C71" s="77"/>
      <c r="D71" s="61"/>
      <c r="E71" s="1155" t="s">
        <v>585</v>
      </c>
      <c r="F71" s="1155"/>
      <c r="G71" s="1155"/>
      <c r="H71" s="1155"/>
      <c r="I71" s="1155"/>
      <c r="J71" s="1155"/>
      <c r="K71" s="1155"/>
      <c r="L71" s="1155"/>
      <c r="M71" s="1155"/>
      <c r="N71" s="1155"/>
      <c r="O71" s="1155"/>
      <c r="P71" s="1155"/>
      <c r="Q71" s="1155"/>
      <c r="R71" s="1155"/>
      <c r="S71" s="1155"/>
      <c r="T71" s="1155"/>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55" t="s">
        <v>394</v>
      </c>
      <c r="F81" s="1155"/>
      <c r="G81" s="1155"/>
      <c r="H81" s="1155"/>
      <c r="I81" s="1155"/>
      <c r="J81" s="1155"/>
      <c r="K81" s="1155"/>
      <c r="L81" s="1155"/>
      <c r="M81" s="1155"/>
      <c r="N81" s="1155"/>
      <c r="O81" s="1155"/>
      <c r="P81" s="1155"/>
      <c r="Q81" s="1155"/>
      <c r="R81" s="1155"/>
      <c r="S81" s="1155"/>
      <c r="T81" s="1155"/>
      <c r="U81" s="1155"/>
      <c r="V81" s="231"/>
      <c r="W81" s="231"/>
      <c r="X81" s="231"/>
      <c r="Y81" s="59"/>
    </row>
    <row r="82" spans="1:25" ht="15" hidden="1" customHeight="1">
      <c r="A82" s="43"/>
      <c r="B82" s="78"/>
      <c r="C82" s="77"/>
      <c r="D82" s="61"/>
      <c r="E82" s="1156"/>
      <c r="F82" s="1156"/>
      <c r="G82" s="1156"/>
      <c r="H82" s="1152"/>
      <c r="I82" s="1153"/>
      <c r="J82" s="1153"/>
      <c r="K82" s="1153"/>
      <c r="L82" s="1153"/>
      <c r="M82" s="1153"/>
      <c r="N82" s="1153"/>
      <c r="O82" s="1153"/>
      <c r="P82" s="1153"/>
      <c r="Q82" s="1153"/>
      <c r="R82" s="1153"/>
      <c r="S82" s="1153"/>
      <c r="T82" s="1153"/>
      <c r="U82" s="1153"/>
      <c r="V82" s="1153"/>
      <c r="W82" s="1153"/>
      <c r="X82" s="1153"/>
      <c r="Y82" s="59"/>
    </row>
    <row r="83" spans="1:25" ht="15" hidden="1" customHeight="1">
      <c r="A83" s="43"/>
      <c r="B83" s="78"/>
      <c r="C83" s="77"/>
      <c r="D83" s="61"/>
      <c r="Y83" s="59"/>
    </row>
    <row r="84" spans="1:25" ht="15" hidden="1" customHeight="1">
      <c r="A84" s="43"/>
      <c r="B84" s="78"/>
      <c r="C84" s="77"/>
      <c r="D84" s="61"/>
      <c r="E84" s="70"/>
      <c r="F84" s="68"/>
      <c r="G84" s="69"/>
      <c r="H84" s="1151"/>
      <c r="I84" s="1151"/>
      <c r="J84" s="1151"/>
      <c r="K84" s="1151"/>
      <c r="L84" s="1151"/>
      <c r="M84" s="1151"/>
      <c r="N84" s="1151"/>
      <c r="O84" s="1151"/>
      <c r="P84" s="1151"/>
      <c r="Q84" s="1151"/>
      <c r="R84" s="1151"/>
      <c r="S84" s="1151"/>
      <c r="T84" s="1151"/>
      <c r="U84" s="1151"/>
      <c r="V84" s="1151"/>
      <c r="W84" s="1151"/>
      <c r="X84" s="115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59" t="s">
        <v>234</v>
      </c>
      <c r="F98" s="1159"/>
      <c r="G98" s="1159"/>
      <c r="H98" s="1159"/>
      <c r="I98" s="1159"/>
      <c r="J98" s="1159"/>
      <c r="K98" s="1159"/>
      <c r="L98" s="1159"/>
      <c r="M98" s="1159"/>
      <c r="N98" s="1159"/>
      <c r="O98" s="1159"/>
      <c r="P98" s="1159"/>
      <c r="Q98" s="1159"/>
      <c r="R98" s="1159"/>
      <c r="S98" s="1159"/>
      <c r="T98" s="1159"/>
      <c r="U98" s="1159"/>
      <c r="V98" s="1159"/>
      <c r="W98" s="1159"/>
      <c r="X98" s="115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58" t="s">
        <v>233</v>
      </c>
      <c r="G100" s="1158"/>
      <c r="H100" s="1158"/>
      <c r="I100" s="1158"/>
      <c r="J100" s="1158"/>
      <c r="K100" s="1158"/>
      <c r="L100" s="1158"/>
      <c r="M100" s="1158"/>
      <c r="N100" s="1158"/>
      <c r="O100" s="1158"/>
      <c r="P100" s="1158"/>
      <c r="Q100" s="1158"/>
      <c r="R100" s="1158"/>
      <c r="S100" s="1158"/>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58" t="s">
        <v>232</v>
      </c>
      <c r="G102" s="1158"/>
      <c r="H102" s="1158"/>
      <c r="I102" s="1158"/>
      <c r="J102" s="1158"/>
      <c r="K102" s="1158"/>
      <c r="L102" s="1158"/>
      <c r="M102" s="1158"/>
      <c r="N102" s="1158"/>
      <c r="O102" s="1158"/>
      <c r="P102" s="1158"/>
      <c r="Q102" s="1158"/>
      <c r="R102" s="1158"/>
      <c r="S102" s="1158"/>
      <c r="T102" s="1158"/>
      <c r="U102" s="1158"/>
      <c r="V102" s="1158"/>
      <c r="W102" s="1158"/>
      <c r="X102" s="115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wA5iFRL5rZMxSdqK+Y8qtW54THCoI6bj+a9aEGjDHvejNbzgLoOS7wd/vid5recD9xyYxzzjsGwDLKDAfXEMfA==" saltValue="BavTz0dV2k1t+ZbsybIIl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22" t="s">
        <v>490</v>
      </c>
      <c r="G2" s="1223"/>
      <c r="H2" s="1224"/>
      <c r="I2" s="434"/>
    </row>
    <row r="3" spans="1:20" ht="3" customHeight="1"/>
    <row r="4" spans="1:20" s="190" customFormat="1" ht="11.25">
      <c r="A4" s="214"/>
      <c r="B4" s="214"/>
      <c r="C4" s="214"/>
      <c r="D4" s="214"/>
      <c r="F4" s="1183" t="s">
        <v>453</v>
      </c>
      <c r="G4" s="1183"/>
      <c r="H4" s="1183"/>
      <c r="I4" s="1225"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5"/>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19.12.2019</v>
      </c>
      <c r="I7" s="196" t="s">
        <v>492</v>
      </c>
      <c r="J7" s="332"/>
      <c r="K7" s="214"/>
      <c r="L7" s="214"/>
      <c r="M7" s="214"/>
      <c r="N7" s="214"/>
      <c r="O7" s="214"/>
      <c r="P7" s="214"/>
      <c r="Q7" s="214"/>
      <c r="R7" s="214"/>
      <c r="S7" s="214"/>
      <c r="T7" s="214"/>
    </row>
    <row r="8" spans="1:20" s="190" customFormat="1" ht="45">
      <c r="A8" s="1226">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26"/>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26"/>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6"/>
      <c r="B11" s="1226">
        <v>1</v>
      </c>
      <c r="C11" s="342"/>
      <c r="D11" s="342"/>
      <c r="F11" s="333" t="str">
        <f>"4."&amp;mergeValue(A11) &amp;"."&amp;mergeValue(B11)</f>
        <v>4.1.1</v>
      </c>
      <c r="G11" s="323" t="s">
        <v>591</v>
      </c>
      <c r="H11" s="316" t="str">
        <f>IF(region_name="","",region_name)</f>
        <v>Ленинградская область</v>
      </c>
      <c r="I11" s="196" t="s">
        <v>498</v>
      </c>
      <c r="J11" s="332"/>
      <c r="K11" s="214"/>
      <c r="L11" s="214"/>
      <c r="M11" s="214"/>
      <c r="N11" s="214"/>
      <c r="O11" s="214"/>
      <c r="P11" s="214"/>
      <c r="Q11" s="214"/>
      <c r="R11" s="214"/>
      <c r="S11" s="214"/>
      <c r="T11" s="214"/>
    </row>
    <row r="12" spans="1:20" s="190" customFormat="1" ht="22.5">
      <c r="A12" s="1226"/>
      <c r="B12" s="1226"/>
      <c r="C12" s="1226">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6"/>
      <c r="B13" s="1226"/>
      <c r="C13" s="1226"/>
      <c r="D13" s="342">
        <v>1</v>
      </c>
      <c r="F13" s="333" t="str">
        <f>"4."&amp;mergeValue(A13) &amp;"."&amp;mergeValue(B13)&amp;"."&amp;mergeValue(C13)&amp;"."&amp;mergeValue(D13)</f>
        <v>4.1.1.1.1</v>
      </c>
      <c r="G13" s="418" t="s">
        <v>497</v>
      </c>
      <c r="H13" s="316"/>
      <c r="I13" s="1227" t="s">
        <v>590</v>
      </c>
      <c r="J13" s="332"/>
      <c r="K13" s="214"/>
      <c r="L13" s="214"/>
      <c r="M13" s="214"/>
      <c r="N13" s="214"/>
      <c r="O13" s="214"/>
      <c r="P13" s="214"/>
      <c r="Q13" s="214"/>
      <c r="R13" s="214"/>
      <c r="S13" s="214"/>
      <c r="T13" s="214"/>
    </row>
    <row r="14" spans="1:20" s="190" customFormat="1" ht="18.75">
      <c r="A14" s="1226"/>
      <c r="B14" s="1226"/>
      <c r="C14" s="1226"/>
      <c r="D14" s="342"/>
      <c r="F14" s="336"/>
      <c r="G14" s="150" t="s">
        <v>4</v>
      </c>
      <c r="H14" s="341"/>
      <c r="I14" s="1227"/>
      <c r="J14" s="332"/>
      <c r="K14" s="214"/>
      <c r="L14" s="214"/>
      <c r="M14" s="214"/>
      <c r="N14" s="214"/>
      <c r="O14" s="214"/>
      <c r="P14" s="214"/>
      <c r="Q14" s="214"/>
      <c r="R14" s="214"/>
      <c r="S14" s="214"/>
      <c r="T14" s="214"/>
    </row>
    <row r="15" spans="1:20" s="190" customFormat="1" ht="18.75">
      <c r="A15" s="1226"/>
      <c r="B15" s="1226"/>
      <c r="C15" s="342"/>
      <c r="D15" s="342"/>
      <c r="F15" s="419"/>
      <c r="G15" s="195" t="s">
        <v>402</v>
      </c>
      <c r="H15" s="420"/>
      <c r="I15" s="421"/>
      <c r="J15" s="332"/>
      <c r="K15" s="214"/>
      <c r="L15" s="214"/>
      <c r="M15" s="214"/>
      <c r="N15" s="214"/>
      <c r="O15" s="214"/>
      <c r="P15" s="214"/>
      <c r="Q15" s="214"/>
      <c r="R15" s="214"/>
      <c r="S15" s="214"/>
      <c r="T15" s="214"/>
    </row>
    <row r="16" spans="1:20" s="190" customFormat="1" ht="18.75">
      <c r="A16" s="1226"/>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21" t="s">
        <v>592</v>
      </c>
      <c r="H19" s="1221"/>
      <c r="I19" s="226"/>
      <c r="J19" s="326"/>
      <c r="K19" s="326"/>
      <c r="L19" s="326"/>
      <c r="M19" s="326"/>
      <c r="N19" s="326"/>
      <c r="O19" s="326"/>
      <c r="P19" s="326"/>
      <c r="Q19" s="326"/>
      <c r="R19" s="326"/>
      <c r="S19" s="326"/>
      <c r="T19" s="326"/>
    </row>
  </sheetData>
  <sheetProtection algorithmName="SHA-512" hashValue="snW7NbiPXrB6Id+0l+cQdOozzFs0z0ZEMnt3PWLdDd7tqscmMjpdaBoIX/SG/86l6mdblDUZTpoUbG1r+4/8iA==" saltValue="NjlF4smArb5wALCXHHdT5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499"/>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42" t="s">
        <v>684</v>
      </c>
      <c r="M5" s="1242"/>
      <c r="N5" s="1242"/>
      <c r="O5" s="1242"/>
      <c r="P5" s="1242"/>
      <c r="Q5" s="1242"/>
      <c r="R5" s="1242"/>
      <c r="S5" s="1242"/>
      <c r="T5" s="1242"/>
      <c r="U5" s="578"/>
      <c r="V5" s="496"/>
    </row>
    <row r="6" spans="1:29" ht="3" customHeight="1">
      <c r="J6" s="481"/>
      <c r="K6" s="481"/>
      <c r="L6" s="477"/>
      <c r="M6" s="477"/>
      <c r="N6" s="477"/>
      <c r="O6" s="480"/>
      <c r="P6" s="480"/>
      <c r="Q6" s="480"/>
      <c r="R6" s="480"/>
      <c r="S6" s="480"/>
      <c r="T6" s="480"/>
      <c r="U6" s="477"/>
    </row>
    <row r="7" spans="1:29" s="491" customFormat="1" ht="22.5">
      <c r="A7" s="504"/>
      <c r="B7" s="504"/>
      <c r="C7" s="504"/>
      <c r="D7" s="504"/>
      <c r="E7" s="504"/>
      <c r="F7" s="504"/>
      <c r="G7" s="504"/>
      <c r="H7" s="504"/>
      <c r="L7" s="498"/>
      <c r="M7" s="616" t="s">
        <v>501</v>
      </c>
      <c r="N7" s="665"/>
      <c r="O7" s="1275" t="str">
        <f>IF(NameOrPr_ch="",IF(NameOrPr="","",NameOrPr),NameOrPr_ch)</f>
        <v>Комитет по тарифам и ценовой политике Лен.области (ЛенРТК)</v>
      </c>
      <c r="P7" s="1276"/>
      <c r="Q7" s="1276"/>
      <c r="R7" s="1276"/>
      <c r="S7" s="1276"/>
      <c r="T7" s="1277"/>
      <c r="U7" s="666"/>
      <c r="Y7" s="1012"/>
      <c r="Z7" s="504"/>
      <c r="AA7" s="504"/>
      <c r="AB7" s="504"/>
      <c r="AC7" s="504"/>
    </row>
    <row r="8" spans="1:29" s="569" customFormat="1" ht="18.75">
      <c r="A8" s="589"/>
      <c r="B8" s="589"/>
      <c r="C8" s="589"/>
      <c r="D8" s="589"/>
      <c r="E8" s="589"/>
      <c r="F8" s="589"/>
      <c r="G8" s="589"/>
      <c r="H8" s="589"/>
      <c r="L8" s="498"/>
      <c r="M8" s="616" t="s">
        <v>595</v>
      </c>
      <c r="N8" s="665"/>
      <c r="O8" s="1275" t="str">
        <f>IF(datePr_ch="",IF(datePr="","",datePr),datePr_ch)</f>
        <v>19.12.2019</v>
      </c>
      <c r="P8" s="1276"/>
      <c r="Q8" s="1276"/>
      <c r="R8" s="1276"/>
      <c r="S8" s="1276"/>
      <c r="T8" s="1277"/>
      <c r="U8" s="666"/>
      <c r="Y8" s="1012"/>
      <c r="Z8" s="589"/>
      <c r="AA8" s="589"/>
      <c r="AB8" s="589"/>
      <c r="AC8" s="589"/>
    </row>
    <row r="9" spans="1:29" s="491" customFormat="1" ht="18.75">
      <c r="A9" s="504"/>
      <c r="B9" s="504"/>
      <c r="C9" s="504"/>
      <c r="D9" s="504"/>
      <c r="E9" s="504"/>
      <c r="F9" s="504"/>
      <c r="G9" s="504"/>
      <c r="H9" s="504"/>
      <c r="L9" s="551"/>
      <c r="M9" s="616" t="s">
        <v>594</v>
      </c>
      <c r="N9" s="665"/>
      <c r="O9" s="1275" t="str">
        <f>IF(numberPr_ch="",IF(numberPr="","",numberPr),numberPr_ch)</f>
        <v>512-п</v>
      </c>
      <c r="P9" s="1276"/>
      <c r="Q9" s="1276"/>
      <c r="R9" s="1276"/>
      <c r="S9" s="1276"/>
      <c r="T9" s="1277"/>
      <c r="U9" s="666"/>
      <c r="Y9" s="1012"/>
      <c r="Z9" s="504"/>
      <c r="AA9" s="504"/>
      <c r="AB9" s="504"/>
      <c r="AC9" s="504"/>
    </row>
    <row r="10" spans="1:29" s="491" customFormat="1" ht="18.75">
      <c r="A10" s="504"/>
      <c r="B10" s="504"/>
      <c r="C10" s="504"/>
      <c r="D10" s="504"/>
      <c r="E10" s="504"/>
      <c r="F10" s="504"/>
      <c r="G10" s="504"/>
      <c r="H10" s="504"/>
      <c r="L10" s="551"/>
      <c r="M10" s="616" t="s">
        <v>500</v>
      </c>
      <c r="N10" s="665"/>
      <c r="O10" s="1275" t="str">
        <f>IF(IstPub_ch="",IF(IstPub="","",IstPub),IstPub_ch)</f>
        <v>http://tarif.lenobl.ru/dokumenty/docs_category_3/</v>
      </c>
      <c r="P10" s="1276"/>
      <c r="Q10" s="1276"/>
      <c r="R10" s="1276"/>
      <c r="S10" s="1276"/>
      <c r="T10" s="1277"/>
      <c r="U10" s="666"/>
      <c r="Y10" s="1012"/>
      <c r="Z10" s="504"/>
      <c r="AA10" s="504"/>
      <c r="AB10" s="504"/>
      <c r="AC10" s="504"/>
    </row>
    <row r="11" spans="1:29" s="612" customFormat="1" ht="18.75" hidden="1">
      <c r="A11" s="613"/>
      <c r="B11" s="613"/>
      <c r="C11" s="613"/>
      <c r="D11" s="613"/>
      <c r="E11" s="613"/>
      <c r="F11" s="613"/>
      <c r="G11" s="613"/>
      <c r="H11" s="613"/>
      <c r="L11" s="751"/>
      <c r="M11" s="749"/>
      <c r="O11" s="748"/>
      <c r="P11" s="748"/>
      <c r="Q11" s="770" t="s">
        <v>719</v>
      </c>
      <c r="R11" s="770" t="s">
        <v>720</v>
      </c>
      <c r="S11" s="748"/>
      <c r="T11" s="748"/>
      <c r="U11" s="666"/>
      <c r="Y11" s="772"/>
      <c r="Z11" s="613"/>
      <c r="AA11" s="613"/>
      <c r="AB11" s="613"/>
      <c r="AC11" s="613"/>
    </row>
    <row r="12" spans="1:29" s="491" customFormat="1" ht="11.25" hidden="1">
      <c r="A12" s="504"/>
      <c r="B12" s="504"/>
      <c r="C12" s="504"/>
      <c r="D12" s="504"/>
      <c r="E12" s="504"/>
      <c r="F12" s="504"/>
      <c r="G12" s="504"/>
      <c r="H12" s="504"/>
      <c r="L12" s="1243"/>
      <c r="M12" s="1243"/>
      <c r="N12" s="488"/>
      <c r="O12" s="766"/>
      <c r="P12" s="766"/>
      <c r="Q12" s="766"/>
      <c r="R12" s="766"/>
      <c r="S12" s="766"/>
      <c r="T12" s="766"/>
      <c r="U12" s="486"/>
      <c r="V12" s="502" t="s">
        <v>372</v>
      </c>
      <c r="Y12" s="1012"/>
      <c r="Z12" s="504"/>
      <c r="AA12" s="504"/>
      <c r="AB12" s="504"/>
      <c r="AC12" s="504"/>
    </row>
    <row r="13" spans="1:29" ht="15" customHeight="1">
      <c r="J13" s="481"/>
      <c r="K13" s="481"/>
      <c r="L13" s="477"/>
      <c r="M13" s="477"/>
      <c r="N13" s="477"/>
      <c r="O13" s="598"/>
      <c r="P13" s="598"/>
      <c r="Q13" s="1270"/>
      <c r="R13" s="1270"/>
      <c r="S13" s="1270"/>
      <c r="T13" s="1270"/>
      <c r="U13" s="1270"/>
      <c r="V13" s="1270"/>
    </row>
    <row r="14" spans="1:29">
      <c r="J14" s="481"/>
      <c r="K14" s="481"/>
      <c r="L14" s="1183" t="s">
        <v>453</v>
      </c>
      <c r="M14" s="1183"/>
      <c r="N14" s="1183"/>
      <c r="O14" s="1183"/>
      <c r="P14" s="1183"/>
      <c r="Q14" s="1183"/>
      <c r="R14" s="1183"/>
      <c r="S14" s="1183"/>
      <c r="T14" s="1183"/>
      <c r="U14" s="1183"/>
      <c r="V14" s="1183"/>
      <c r="W14" s="1183"/>
      <c r="X14" s="1183" t="s">
        <v>454</v>
      </c>
    </row>
    <row r="15" spans="1:29" ht="14.25" customHeight="1">
      <c r="J15" s="481"/>
      <c r="K15" s="481"/>
      <c r="L15" s="1255" t="s">
        <v>91</v>
      </c>
      <c r="M15" s="1255" t="s">
        <v>625</v>
      </c>
      <c r="N15" s="533"/>
      <c r="O15" s="1255" t="s">
        <v>626</v>
      </c>
      <c r="P15" s="1291" t="s">
        <v>627</v>
      </c>
      <c r="Q15" s="1291" t="s">
        <v>640</v>
      </c>
      <c r="R15" s="1291"/>
      <c r="S15" s="1291"/>
      <c r="T15" s="1291"/>
      <c r="U15" s="1291"/>
      <c r="V15" s="1255" t="s">
        <v>340</v>
      </c>
      <c r="W15" s="1269" t="s">
        <v>274</v>
      </c>
      <c r="X15" s="1183"/>
    </row>
    <row r="16" spans="1:29" s="522" customFormat="1" ht="25.5" customHeight="1">
      <c r="A16" s="584"/>
      <c r="B16" s="584"/>
      <c r="C16" s="584"/>
      <c r="D16" s="584"/>
      <c r="E16" s="584"/>
      <c r="F16" s="584"/>
      <c r="G16" s="590"/>
      <c r="H16" s="590"/>
      <c r="I16" s="530"/>
      <c r="J16" s="528"/>
      <c r="K16" s="528"/>
      <c r="L16" s="1255"/>
      <c r="M16" s="1255"/>
      <c r="N16" s="533"/>
      <c r="O16" s="1255"/>
      <c r="P16" s="1291"/>
      <c r="Q16" s="1291" t="s">
        <v>677</v>
      </c>
      <c r="R16" s="1291"/>
      <c r="S16" s="1282" t="s">
        <v>653</v>
      </c>
      <c r="T16" s="1282"/>
      <c r="U16" s="1282"/>
      <c r="V16" s="1255"/>
      <c r="W16" s="1269"/>
      <c r="X16" s="1183"/>
      <c r="Y16" s="1007"/>
      <c r="Z16" s="584"/>
      <c r="AA16" s="584"/>
      <c r="AB16" s="584"/>
      <c r="AC16" s="584"/>
    </row>
    <row r="17" spans="1:29" ht="14.25" customHeight="1">
      <c r="J17" s="481"/>
      <c r="K17" s="481"/>
      <c r="L17" s="1255"/>
      <c r="M17" s="1255"/>
      <c r="N17" s="533"/>
      <c r="O17" s="1255"/>
      <c r="P17" s="1291"/>
      <c r="Q17" s="533" t="s">
        <v>675</v>
      </c>
      <c r="R17" s="533" t="s">
        <v>676</v>
      </c>
      <c r="S17" s="535" t="s">
        <v>273</v>
      </c>
      <c r="T17" s="1279" t="s">
        <v>272</v>
      </c>
      <c r="U17" s="1279"/>
      <c r="V17" s="1255"/>
      <c r="W17" s="1269"/>
      <c r="X17" s="1183"/>
    </row>
    <row r="18" spans="1:29">
      <c r="J18" s="481"/>
      <c r="K18" s="489">
        <v>1</v>
      </c>
      <c r="L18" s="478" t="s">
        <v>92</v>
      </c>
      <c r="M18" s="478" t="s">
        <v>48</v>
      </c>
      <c r="N18" s="495" t="s">
        <v>48</v>
      </c>
      <c r="O18" s="487">
        <f t="shared" ref="O18:T18" ca="1" si="0">OFFSET(O18,0,-1)+1</f>
        <v>3</v>
      </c>
      <c r="P18" s="487">
        <f t="shared" ca="1" si="0"/>
        <v>4</v>
      </c>
      <c r="Q18" s="487">
        <f t="shared" ca="1" si="0"/>
        <v>5</v>
      </c>
      <c r="R18" s="487">
        <f t="shared" ca="1" si="0"/>
        <v>6</v>
      </c>
      <c r="S18" s="487">
        <f t="shared" ca="1" si="0"/>
        <v>7</v>
      </c>
      <c r="T18" s="1284">
        <f t="shared" ca="1" si="0"/>
        <v>8</v>
      </c>
      <c r="U18" s="1284"/>
      <c r="V18" s="487">
        <f ca="1">OFFSET(V18,0,-2)+1</f>
        <v>9</v>
      </c>
      <c r="W18" s="522"/>
      <c r="X18" s="487">
        <f ca="1">OFFSET(X18,0,-2)+1</f>
        <v>10</v>
      </c>
    </row>
    <row r="19" spans="1:29" ht="22.5">
      <c r="A19" s="1228">
        <v>1</v>
      </c>
      <c r="B19" s="979"/>
      <c r="C19" s="979"/>
      <c r="D19" s="979"/>
      <c r="E19" s="979"/>
      <c r="F19" s="979"/>
      <c r="G19" s="980"/>
      <c r="H19" s="980"/>
      <c r="I19" s="982"/>
      <c r="J19" s="974"/>
      <c r="K19" s="974"/>
      <c r="L19" s="592">
        <f>mergeValue(A19)</f>
        <v>1</v>
      </c>
      <c r="M19" s="640" t="s">
        <v>20</v>
      </c>
      <c r="N19" s="579"/>
      <c r="O19" s="1271"/>
      <c r="P19" s="1271"/>
      <c r="Q19" s="1271"/>
      <c r="R19" s="1271"/>
      <c r="S19" s="1271"/>
      <c r="T19" s="1271"/>
      <c r="U19" s="1271"/>
      <c r="V19" s="1271"/>
      <c r="W19" s="1271"/>
      <c r="X19" s="580" t="s">
        <v>475</v>
      </c>
    </row>
    <row r="20" spans="1:29" ht="22.5">
      <c r="A20" s="1228"/>
      <c r="B20" s="1228">
        <v>1</v>
      </c>
      <c r="C20" s="979"/>
      <c r="D20" s="979"/>
      <c r="E20" s="979"/>
      <c r="F20" s="979"/>
      <c r="G20" s="984"/>
      <c r="H20" s="981"/>
      <c r="I20" s="986"/>
      <c r="J20" s="971"/>
      <c r="K20" s="970"/>
      <c r="L20" s="592" t="str">
        <f>mergeValue(A20) &amp;"."&amp; mergeValue(B20)</f>
        <v>1.1</v>
      </c>
      <c r="M20" s="545" t="s">
        <v>16</v>
      </c>
      <c r="N20" s="579"/>
      <c r="O20" s="1271"/>
      <c r="P20" s="1271"/>
      <c r="Q20" s="1271"/>
      <c r="R20" s="1271"/>
      <c r="S20" s="1271"/>
      <c r="T20" s="1271"/>
      <c r="U20" s="1271"/>
      <c r="V20" s="1271"/>
      <c r="W20" s="1271"/>
      <c r="X20" s="580" t="s">
        <v>476</v>
      </c>
    </row>
    <row r="21" spans="1:29" ht="22.5">
      <c r="A21" s="1228"/>
      <c r="B21" s="1228"/>
      <c r="C21" s="1228">
        <v>1</v>
      </c>
      <c r="D21" s="979"/>
      <c r="E21" s="979"/>
      <c r="F21" s="979"/>
      <c r="G21" s="984"/>
      <c r="H21" s="981"/>
      <c r="I21" s="987"/>
      <c r="J21" s="971"/>
      <c r="K21" s="970"/>
      <c r="L21" s="592" t="str">
        <f>mergeValue(A21) &amp;"."&amp; mergeValue(B21)&amp;"."&amp; mergeValue(C21)</f>
        <v>1.1.1</v>
      </c>
      <c r="M21" s="546" t="s">
        <v>7</v>
      </c>
      <c r="N21" s="579"/>
      <c r="O21" s="1271"/>
      <c r="P21" s="1271"/>
      <c r="Q21" s="1271"/>
      <c r="R21" s="1271"/>
      <c r="S21" s="1271"/>
      <c r="T21" s="1271"/>
      <c r="U21" s="1271"/>
      <c r="V21" s="1271"/>
      <c r="W21" s="1271"/>
      <c r="X21" s="580" t="s">
        <v>632</v>
      </c>
    </row>
    <row r="22" spans="1:29">
      <c r="A22" s="1228"/>
      <c r="B22" s="1228"/>
      <c r="C22" s="1228"/>
      <c r="D22" s="1228">
        <v>1</v>
      </c>
      <c r="E22" s="979"/>
      <c r="F22" s="979"/>
      <c r="G22" s="984"/>
      <c r="H22" s="981"/>
      <c r="I22" s="987"/>
      <c r="J22" s="985"/>
      <c r="K22" s="970"/>
      <c r="L22" s="592" t="str">
        <f>mergeValue(A22) &amp;"."&amp; mergeValue(B22)&amp;"."&amp; mergeValue(C22)&amp;"."&amp; mergeValue(D22)</f>
        <v>1.1.1.1</v>
      </c>
      <c r="M22" s="547" t="s">
        <v>22</v>
      </c>
      <c r="N22" s="579"/>
      <c r="O22" s="1271"/>
      <c r="P22" s="1271"/>
      <c r="Q22" s="1271"/>
      <c r="R22" s="1271"/>
      <c r="S22" s="1271"/>
      <c r="T22" s="1271"/>
      <c r="U22" s="1271"/>
      <c r="V22" s="1271"/>
      <c r="W22" s="1271"/>
      <c r="X22" s="1019" t="s">
        <v>685</v>
      </c>
    </row>
    <row r="23" spans="1:29" ht="42.95" customHeight="1">
      <c r="A23" s="1228"/>
      <c r="B23" s="1228"/>
      <c r="C23" s="1228"/>
      <c r="D23" s="1228"/>
      <c r="E23" s="979">
        <v>1</v>
      </c>
      <c r="F23" s="979"/>
      <c r="G23" s="984"/>
      <c r="H23" s="981"/>
      <c r="I23" s="987"/>
      <c r="J23" s="985"/>
      <c r="K23" s="975"/>
      <c r="L23" s="592" t="str">
        <f>mergeValue(A23) &amp;"."&amp; mergeValue(B23)&amp;"."&amp; mergeValue(C23)&amp;"."&amp; mergeValue(D23)&amp;"."&amp; mergeValue(E23)</f>
        <v>1.1.1.1.1</v>
      </c>
      <c r="M23" s="1067"/>
      <c r="N23" s="541"/>
      <c r="O23" s="1069"/>
      <c r="P23" s="1070"/>
      <c r="Q23" s="670"/>
      <c r="R23" s="670"/>
      <c r="S23" s="1094"/>
      <c r="T23" s="649" t="s">
        <v>84</v>
      </c>
      <c r="U23" s="1092"/>
      <c r="V23" s="773" t="s">
        <v>84</v>
      </c>
      <c r="W23" s="838"/>
      <c r="X23" s="1245" t="s">
        <v>686</v>
      </c>
      <c r="Y23" s="1007" t="str">
        <f>strCheckDateTwo(N23:W23)</f>
        <v/>
      </c>
    </row>
    <row r="24" spans="1:29" hidden="1">
      <c r="A24" s="1228"/>
      <c r="B24" s="1228"/>
      <c r="C24" s="1228"/>
      <c r="D24" s="1228"/>
      <c r="E24" s="979"/>
      <c r="F24" s="979"/>
      <c r="G24" s="984"/>
      <c r="H24" s="981"/>
      <c r="I24" s="987"/>
      <c r="J24" s="985"/>
      <c r="K24" s="975"/>
      <c r="L24" s="630"/>
      <c r="M24" s="560"/>
      <c r="N24" s="645"/>
      <c r="O24" s="645"/>
      <c r="P24" s="645"/>
      <c r="Q24" s="645"/>
      <c r="R24" s="583" t="str">
        <f>S23 &amp; "-" &amp; U23</f>
        <v>-</v>
      </c>
      <c r="S24" s="511"/>
      <c r="T24" s="585"/>
      <c r="U24" s="511"/>
      <c r="V24" s="645"/>
      <c r="W24" s="837"/>
      <c r="X24" s="1246"/>
    </row>
    <row r="25" spans="1:29" ht="15" customHeight="1">
      <c r="A25" s="1228"/>
      <c r="B25" s="1228"/>
      <c r="C25" s="1228"/>
      <c r="D25" s="1228"/>
      <c r="E25" s="979"/>
      <c r="F25" s="979"/>
      <c r="G25" s="984"/>
      <c r="H25" s="981"/>
      <c r="I25" s="987"/>
      <c r="J25" s="985"/>
      <c r="K25" s="975"/>
      <c r="L25" s="537"/>
      <c r="M25" s="550" t="s">
        <v>5</v>
      </c>
      <c r="N25" s="548"/>
      <c r="O25" s="544"/>
      <c r="P25" s="544"/>
      <c r="Q25" s="544"/>
      <c r="R25" s="544"/>
      <c r="S25" s="572"/>
      <c r="T25" s="563"/>
      <c r="U25" s="562"/>
      <c r="V25" s="548"/>
      <c r="W25" s="548"/>
      <c r="X25" s="1247"/>
    </row>
    <row r="26" spans="1:29" s="475" customFormat="1" ht="15" customHeight="1">
      <c r="A26" s="1228"/>
      <c r="B26" s="1228"/>
      <c r="C26" s="1228"/>
      <c r="D26" s="983"/>
      <c r="E26" s="983"/>
      <c r="F26" s="983"/>
      <c r="G26" s="984"/>
      <c r="H26" s="983"/>
      <c r="I26" s="987"/>
      <c r="J26" s="973"/>
      <c r="K26" s="977"/>
      <c r="L26" s="537"/>
      <c r="M26" s="549" t="s">
        <v>17</v>
      </c>
      <c r="N26" s="548"/>
      <c r="O26" s="544"/>
      <c r="P26" s="544"/>
      <c r="Q26" s="544"/>
      <c r="R26" s="544"/>
      <c r="S26" s="572"/>
      <c r="T26" s="563"/>
      <c r="U26" s="562"/>
      <c r="V26" s="548"/>
      <c r="W26" s="563"/>
      <c r="X26" s="1003"/>
      <c r="Y26" s="1072"/>
      <c r="Z26" s="500"/>
      <c r="AA26" s="500"/>
      <c r="AB26" s="500"/>
      <c r="AC26" s="500"/>
    </row>
    <row r="27" spans="1:29" s="475" customFormat="1" ht="15" customHeight="1">
      <c r="A27" s="1228"/>
      <c r="B27" s="1228"/>
      <c r="C27" s="983"/>
      <c r="D27" s="983"/>
      <c r="E27" s="983"/>
      <c r="F27" s="983"/>
      <c r="G27" s="984"/>
      <c r="H27" s="983"/>
      <c r="I27" s="978"/>
      <c r="J27" s="973"/>
      <c r="K27" s="977"/>
      <c r="L27" s="537"/>
      <c r="M27" s="548" t="s">
        <v>18</v>
      </c>
      <c r="N27" s="548"/>
      <c r="O27" s="544"/>
      <c r="P27" s="544"/>
      <c r="Q27" s="544"/>
      <c r="R27" s="544"/>
      <c r="S27" s="572"/>
      <c r="T27" s="563"/>
      <c r="U27" s="562"/>
      <c r="V27" s="548"/>
      <c r="W27" s="563"/>
      <c r="X27" s="559"/>
      <c r="Y27" s="1072"/>
      <c r="Z27" s="500"/>
      <c r="AA27" s="500"/>
      <c r="AB27" s="500"/>
      <c r="AC27" s="500"/>
    </row>
    <row r="28" spans="1:29" s="475" customFormat="1" ht="15" customHeight="1">
      <c r="A28" s="1228"/>
      <c r="B28" s="983"/>
      <c r="C28" s="983"/>
      <c r="D28" s="983"/>
      <c r="E28" s="983"/>
      <c r="F28" s="983"/>
      <c r="G28" s="984"/>
      <c r="H28" s="983"/>
      <c r="I28" s="978"/>
      <c r="J28" s="973"/>
      <c r="K28" s="977"/>
      <c r="L28" s="537"/>
      <c r="M28" s="557" t="s">
        <v>19</v>
      </c>
      <c r="N28" s="548"/>
      <c r="O28" s="544"/>
      <c r="P28" s="544"/>
      <c r="Q28" s="544"/>
      <c r="R28" s="544"/>
      <c r="S28" s="572"/>
      <c r="T28" s="563"/>
      <c r="U28" s="562"/>
      <c r="V28" s="548"/>
      <c r="W28" s="563"/>
      <c r="X28" s="559"/>
      <c r="Y28" s="1072"/>
      <c r="Z28" s="500"/>
      <c r="AA28" s="500"/>
      <c r="AB28" s="500"/>
      <c r="AC28" s="500"/>
    </row>
    <row r="29" spans="1:29" s="475" customFormat="1" ht="15" customHeight="1">
      <c r="A29" s="969"/>
      <c r="B29" s="969"/>
      <c r="C29" s="969"/>
      <c r="D29" s="969"/>
      <c r="E29" s="969"/>
      <c r="F29" s="969"/>
      <c r="G29" s="976"/>
      <c r="H29" s="977"/>
      <c r="I29" s="972"/>
      <c r="J29" s="973"/>
      <c r="K29" s="969"/>
      <c r="L29" s="537"/>
      <c r="M29" s="564" t="s">
        <v>308</v>
      </c>
      <c r="N29" s="548"/>
      <c r="O29" s="544"/>
      <c r="P29" s="544"/>
      <c r="Q29" s="544"/>
      <c r="R29" s="544"/>
      <c r="S29" s="572"/>
      <c r="T29" s="563"/>
      <c r="U29" s="562"/>
      <c r="V29" s="548"/>
      <c r="W29" s="563"/>
      <c r="X29" s="559"/>
      <c r="Y29" s="1072"/>
      <c r="Z29" s="500"/>
      <c r="AA29" s="500"/>
      <c r="AB29" s="500"/>
      <c r="AC29" s="500"/>
    </row>
    <row r="30" spans="1:29" ht="3" customHeight="1"/>
    <row r="31" spans="1:29" ht="96" customHeight="1">
      <c r="L31" s="1">
        <v>1</v>
      </c>
      <c r="M31" s="1221" t="s">
        <v>687</v>
      </c>
      <c r="N31" s="1221"/>
      <c r="O31" s="1221"/>
      <c r="P31" s="1221"/>
      <c r="Q31" s="1221"/>
      <c r="R31" s="1221"/>
      <c r="S31" s="1221"/>
      <c r="T31" s="1221"/>
      <c r="U31" s="1221"/>
      <c r="V31" s="1221"/>
      <c r="W31" s="1221"/>
      <c r="X31" s="1221"/>
      <c r="Y31" s="1093"/>
      <c r="Z31" s="515"/>
      <c r="AA31" s="515"/>
      <c r="AB31" s="515"/>
      <c r="AC31" s="515"/>
    </row>
    <row r="32" spans="1:29">
      <c r="M32" s="514"/>
      <c r="N32" s="514"/>
      <c r="O32" s="514"/>
      <c r="P32" s="514"/>
      <c r="Q32" s="514"/>
      <c r="R32" s="514"/>
      <c r="S32" s="514"/>
      <c r="T32" s="514"/>
      <c r="U32" s="514"/>
      <c r="V32" s="514"/>
      <c r="W32" s="514"/>
      <c r="X32" s="514"/>
      <c r="Y32" s="1013"/>
      <c r="Z32" s="505"/>
      <c r="AA32" s="505"/>
      <c r="AB32" s="505"/>
      <c r="AC32" s="505"/>
    </row>
  </sheetData>
  <sheetProtection algorithmName="SHA-512" hashValue="hmy2blFwW5tSsQ8LSVOzOGECKYrl2ZyHZL88Mqu+W1PEu9DesnWhSv5ISs+Hlv+h97tpgzmaznmcfnYjA+cHUg==" saltValue="9UKMmvnF5qAhbspQl5vsvg==" spinCount="100000"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22" t="s">
        <v>490</v>
      </c>
      <c r="G2" s="1223"/>
      <c r="H2" s="1224"/>
      <c r="I2" s="434"/>
    </row>
    <row r="3" spans="1:20" ht="3" customHeight="1"/>
    <row r="4" spans="1:20" s="190" customFormat="1" ht="11.25">
      <c r="A4" s="214"/>
      <c r="B4" s="214"/>
      <c r="C4" s="214"/>
      <c r="D4" s="214"/>
      <c r="F4" s="1183" t="s">
        <v>453</v>
      </c>
      <c r="G4" s="1183"/>
      <c r="H4" s="1183"/>
      <c r="I4" s="1225"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5"/>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19.12.2019</v>
      </c>
      <c r="I7" s="196" t="s">
        <v>492</v>
      </c>
      <c r="J7" s="332"/>
      <c r="K7" s="214"/>
      <c r="L7" s="214"/>
      <c r="M7" s="214"/>
      <c r="N7" s="214"/>
      <c r="O7" s="214"/>
      <c r="P7" s="214"/>
      <c r="Q7" s="214"/>
      <c r="R7" s="214"/>
      <c r="S7" s="214"/>
      <c r="T7" s="214"/>
    </row>
    <row r="8" spans="1:20" s="190" customFormat="1" ht="45">
      <c r="A8" s="1226">
        <v>1</v>
      </c>
      <c r="B8" s="214"/>
      <c r="C8" s="214"/>
      <c r="D8" s="214"/>
      <c r="F8" s="333" t="str">
        <f>"2." &amp;mergeValue(A8)</f>
        <v>2.1</v>
      </c>
      <c r="G8" s="415" t="s">
        <v>493</v>
      </c>
      <c r="H8" s="316" t="str">
        <f>IF('Перечень тарифов'!R21="","наименование отсутствует","" &amp; 'Перечень тарифов'!R21 &amp; "")</f>
        <v>наименование отсутствует</v>
      </c>
      <c r="I8" s="196" t="s">
        <v>589</v>
      </c>
      <c r="J8" s="332"/>
      <c r="K8" s="214"/>
      <c r="L8" s="214"/>
      <c r="M8" s="214"/>
      <c r="N8" s="214"/>
      <c r="O8" s="214"/>
      <c r="P8" s="214"/>
      <c r="Q8" s="214"/>
      <c r="R8" s="214"/>
      <c r="S8" s="214"/>
      <c r="T8" s="214"/>
    </row>
    <row r="9" spans="1:20" s="190" customFormat="1" ht="22.5">
      <c r="A9" s="1226"/>
      <c r="B9" s="214"/>
      <c r="C9" s="214"/>
      <c r="D9" s="214"/>
      <c r="F9" s="333" t="str">
        <f>"3." &amp;mergeValue(A9)</f>
        <v>3.1</v>
      </c>
      <c r="G9" s="415" t="s">
        <v>494</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2"/>
      <c r="K9" s="214"/>
      <c r="L9" s="214"/>
      <c r="M9" s="214"/>
      <c r="N9" s="214"/>
      <c r="O9" s="214"/>
      <c r="P9" s="214"/>
      <c r="Q9" s="214"/>
      <c r="R9" s="214"/>
      <c r="S9" s="214"/>
      <c r="T9" s="214"/>
    </row>
    <row r="10" spans="1:20" s="190" customFormat="1" ht="22.5">
      <c r="A10" s="1226"/>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6"/>
      <c r="B11" s="1226">
        <v>1</v>
      </c>
      <c r="C11" s="439"/>
      <c r="D11" s="439"/>
      <c r="F11" s="333" t="str">
        <f>"4."&amp;mergeValue(A11) &amp;"."&amp;mergeValue(B11)</f>
        <v>4.1.1</v>
      </c>
      <c r="G11" s="323" t="s">
        <v>591</v>
      </c>
      <c r="H11" s="316" t="str">
        <f>IF(region_name="","",region_name)</f>
        <v>Ленинградская область</v>
      </c>
      <c r="I11" s="196" t="s">
        <v>498</v>
      </c>
      <c r="J11" s="332"/>
      <c r="K11" s="214"/>
      <c r="L11" s="214"/>
      <c r="M11" s="214"/>
      <c r="N11" s="214"/>
      <c r="O11" s="214"/>
      <c r="P11" s="214"/>
      <c r="Q11" s="214"/>
      <c r="R11" s="214"/>
      <c r="S11" s="214"/>
      <c r="T11" s="214"/>
    </row>
    <row r="12" spans="1:20" s="190" customFormat="1" ht="22.5">
      <c r="A12" s="1226"/>
      <c r="B12" s="1226"/>
      <c r="C12" s="1226">
        <v>1</v>
      </c>
      <c r="D12" s="439"/>
      <c r="F12" s="333" t="str">
        <f>"4."&amp;mergeValue(A12) &amp;"."&amp;mergeValue(B12)&amp;"."&amp;mergeValue(C12)</f>
        <v>4.1.1.1</v>
      </c>
      <c r="G12" s="339" t="s">
        <v>496</v>
      </c>
      <c r="H12" s="316" t="str">
        <f>IF(Территории!H13="","","" &amp; Территории!H13 &amp; "")</f>
        <v>Тосненский муниципальный район</v>
      </c>
      <c r="I12" s="196" t="s">
        <v>499</v>
      </c>
      <c r="J12" s="332"/>
      <c r="K12" s="214"/>
      <c r="L12" s="214"/>
      <c r="M12" s="214"/>
      <c r="N12" s="214"/>
      <c r="O12" s="214"/>
      <c r="P12" s="214"/>
      <c r="Q12" s="214"/>
      <c r="R12" s="214"/>
      <c r="S12" s="214"/>
      <c r="T12" s="214"/>
    </row>
    <row r="13" spans="1:20" s="190" customFormat="1" ht="56.25">
      <c r="A13" s="1226"/>
      <c r="B13" s="1226"/>
      <c r="C13" s="1226"/>
      <c r="D13" s="439">
        <v>1</v>
      </c>
      <c r="F13" s="333" t="str">
        <f>"4."&amp;mergeValue(A13) &amp;"."&amp;mergeValue(B13)&amp;"."&amp;mergeValue(C13)&amp;"."&amp;mergeValue(D13)</f>
        <v>4.1.1.1.1</v>
      </c>
      <c r="G13" s="418" t="s">
        <v>497</v>
      </c>
      <c r="H13" s="316" t="str">
        <f>IF(Территории!R14="","","" &amp; Территории!R14 &amp; "")</f>
        <v>Тельмановское (41648443)</v>
      </c>
      <c r="I13" s="1100" t="s">
        <v>590</v>
      </c>
      <c r="J13" s="332"/>
      <c r="K13" s="214"/>
      <c r="L13" s="214"/>
      <c r="M13" s="214"/>
      <c r="N13" s="214"/>
      <c r="O13" s="214"/>
      <c r="P13" s="214"/>
      <c r="Q13" s="214"/>
      <c r="R13" s="214"/>
      <c r="S13" s="214"/>
      <c r="T13" s="214"/>
    </row>
    <row r="14" spans="1:20" s="1006" customFormat="1" ht="45">
      <c r="A14" s="1226">
        <v>2</v>
      </c>
      <c r="B14" s="1012"/>
      <c r="C14" s="1012"/>
      <c r="D14" s="1012"/>
      <c r="F14" s="1028" t="str">
        <f>"2." &amp;mergeValue(A14)</f>
        <v>2.2</v>
      </c>
      <c r="G14" s="814" t="s">
        <v>493</v>
      </c>
      <c r="H14" s="1105" t="str">
        <f>IF('Перечень тарифов'!R26="","наименование отсутствует","" &amp; 'Перечень тарифов'!R26 &amp; "")</f>
        <v>наименование отсутствует</v>
      </c>
      <c r="I14" s="815" t="s">
        <v>589</v>
      </c>
      <c r="J14" s="614"/>
      <c r="K14" s="1012"/>
      <c r="L14" s="1012"/>
      <c r="M14" s="1012"/>
      <c r="N14" s="1012"/>
      <c r="O14" s="1012"/>
      <c r="P14" s="1012"/>
      <c r="Q14" s="1012"/>
      <c r="R14" s="1012"/>
      <c r="S14" s="1012"/>
      <c r="T14" s="1012"/>
    </row>
    <row r="15" spans="1:20" s="1006" customFormat="1" ht="22.5">
      <c r="A15" s="1226"/>
      <c r="B15" s="1012"/>
      <c r="C15" s="1012"/>
      <c r="D15" s="1012"/>
      <c r="F15" s="1028" t="str">
        <f>"3." &amp;mergeValue(A15)</f>
        <v>3.2</v>
      </c>
      <c r="G15" s="814" t="s">
        <v>494</v>
      </c>
      <c r="H15" s="1105"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5" t="s">
        <v>587</v>
      </c>
      <c r="J15" s="614"/>
      <c r="K15" s="1012"/>
      <c r="L15" s="1012"/>
      <c r="M15" s="1012"/>
      <c r="N15" s="1012"/>
      <c r="O15" s="1012"/>
      <c r="P15" s="1012"/>
      <c r="Q15" s="1012"/>
      <c r="R15" s="1012"/>
      <c r="S15" s="1012"/>
      <c r="T15" s="1012"/>
    </row>
    <row r="16" spans="1:20" s="1006" customFormat="1" ht="22.5">
      <c r="A16" s="1226"/>
      <c r="B16" s="1012"/>
      <c r="C16" s="1012"/>
      <c r="D16" s="1012"/>
      <c r="F16" s="1028" t="str">
        <f>"4."&amp;mergeValue(A16)</f>
        <v>4.2</v>
      </c>
      <c r="G16" s="814" t="s">
        <v>495</v>
      </c>
      <c r="H16" s="1114" t="s">
        <v>457</v>
      </c>
      <c r="I16" s="815"/>
      <c r="J16" s="614"/>
      <c r="K16" s="1012"/>
      <c r="L16" s="1012"/>
      <c r="M16" s="1012"/>
      <c r="N16" s="1012"/>
      <c r="O16" s="1012"/>
      <c r="P16" s="1012"/>
      <c r="Q16" s="1012"/>
      <c r="R16" s="1012"/>
      <c r="S16" s="1012"/>
      <c r="T16" s="1012"/>
    </row>
    <row r="17" spans="1:20" s="1006" customFormat="1" ht="18.75">
      <c r="A17" s="1226"/>
      <c r="B17" s="1226">
        <v>1</v>
      </c>
      <c r="C17" s="1099"/>
      <c r="D17" s="1099"/>
      <c r="F17" s="1028" t="str">
        <f>"4."&amp;mergeValue(A17) &amp;"."&amp;mergeValue(B17)</f>
        <v>4.2.1</v>
      </c>
      <c r="G17" s="829" t="s">
        <v>591</v>
      </c>
      <c r="H17" s="1105" t="str">
        <f>IF(region_name="","",region_name)</f>
        <v>Ленинградская область</v>
      </c>
      <c r="I17" s="815" t="s">
        <v>498</v>
      </c>
      <c r="J17" s="614"/>
      <c r="K17" s="1012"/>
      <c r="L17" s="1012"/>
      <c r="M17" s="1012"/>
      <c r="N17" s="1012"/>
      <c r="O17" s="1012"/>
      <c r="P17" s="1012"/>
      <c r="Q17" s="1012"/>
      <c r="R17" s="1012"/>
      <c r="S17" s="1012"/>
      <c r="T17" s="1012"/>
    </row>
    <row r="18" spans="1:20" s="1006" customFormat="1" ht="22.5">
      <c r="A18" s="1226"/>
      <c r="B18" s="1226"/>
      <c r="C18" s="1226">
        <v>1</v>
      </c>
      <c r="D18" s="1099"/>
      <c r="F18" s="1028" t="str">
        <f>"4."&amp;mergeValue(A18) &amp;"."&amp;mergeValue(B18)&amp;"."&amp;mergeValue(C18)</f>
        <v>4.2.1.1</v>
      </c>
      <c r="G18" s="816" t="s">
        <v>496</v>
      </c>
      <c r="H18" s="1105" t="str">
        <f>IF(Территории!H13="","","" &amp; Территории!H13 &amp; "")</f>
        <v>Тосненский муниципальный район</v>
      </c>
      <c r="I18" s="815" t="s">
        <v>499</v>
      </c>
      <c r="J18" s="614"/>
      <c r="K18" s="1012"/>
      <c r="L18" s="1012"/>
      <c r="M18" s="1012"/>
      <c r="N18" s="1012"/>
      <c r="O18" s="1012"/>
      <c r="P18" s="1012"/>
      <c r="Q18" s="1012"/>
      <c r="R18" s="1012"/>
      <c r="S18" s="1012"/>
      <c r="T18" s="1012"/>
    </row>
    <row r="19" spans="1:20" s="1006" customFormat="1" ht="56.25">
      <c r="A19" s="1226"/>
      <c r="B19" s="1226"/>
      <c r="C19" s="1226"/>
      <c r="D19" s="1099">
        <v>1</v>
      </c>
      <c r="F19" s="1028" t="str">
        <f>"4."&amp;mergeValue(A19) &amp;"."&amp;mergeValue(B19)&amp;"."&amp;mergeValue(C19)&amp;"."&amp;mergeValue(D19)</f>
        <v>4.2.1.1.1</v>
      </c>
      <c r="G19" s="817" t="s">
        <v>497</v>
      </c>
      <c r="H19" s="1105" t="str">
        <f>IF(Территории!R14="","","" &amp; Территории!R14 &amp; "")</f>
        <v>Тельмановское (41648443)</v>
      </c>
      <c r="I19" s="1100" t="s">
        <v>590</v>
      </c>
      <c r="J19" s="614"/>
      <c r="K19" s="1012"/>
      <c r="L19" s="1012"/>
      <c r="M19" s="1012"/>
      <c r="N19" s="1012"/>
      <c r="O19" s="1012"/>
      <c r="P19" s="1012"/>
      <c r="Q19" s="1012"/>
      <c r="R19" s="1012"/>
      <c r="S19" s="1012"/>
      <c r="T19" s="1012"/>
    </row>
    <row r="20" spans="1:20" s="1006" customFormat="1" ht="45">
      <c r="A20" s="1226">
        <v>3</v>
      </c>
      <c r="B20" s="1012"/>
      <c r="C20" s="1012"/>
      <c r="D20" s="1012"/>
      <c r="F20" s="1028" t="str">
        <f>"2." &amp;mergeValue(A20)</f>
        <v>2.3</v>
      </c>
      <c r="G20" s="814" t="s">
        <v>493</v>
      </c>
      <c r="H20" s="1105" t="str">
        <f>IF('Перечень тарифов'!R31="","наименование отсутствует","" &amp; 'Перечень тарифов'!R31 &amp; "")</f>
        <v>наименование отсутствует</v>
      </c>
      <c r="I20" s="815" t="s">
        <v>589</v>
      </c>
      <c r="J20" s="614"/>
      <c r="K20" s="1012"/>
      <c r="L20" s="1012"/>
      <c r="M20" s="1012"/>
      <c r="N20" s="1012"/>
      <c r="O20" s="1012"/>
      <c r="P20" s="1012"/>
      <c r="Q20" s="1012"/>
      <c r="R20" s="1012"/>
      <c r="S20" s="1012"/>
      <c r="T20" s="1012"/>
    </row>
    <row r="21" spans="1:20" s="1006" customFormat="1" ht="22.5">
      <c r="A21" s="1226"/>
      <c r="B21" s="1012"/>
      <c r="C21" s="1012"/>
      <c r="D21" s="1012"/>
      <c r="F21" s="1028" t="str">
        <f>"3." &amp;mergeValue(A21)</f>
        <v>3.3</v>
      </c>
      <c r="G21" s="814" t="s">
        <v>494</v>
      </c>
      <c r="H21" s="1105"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815" t="s">
        <v>587</v>
      </c>
      <c r="J21" s="614"/>
      <c r="K21" s="1012"/>
      <c r="L21" s="1012"/>
      <c r="M21" s="1012"/>
      <c r="N21" s="1012"/>
      <c r="O21" s="1012"/>
      <c r="P21" s="1012"/>
      <c r="Q21" s="1012"/>
      <c r="R21" s="1012"/>
      <c r="S21" s="1012"/>
      <c r="T21" s="1012"/>
    </row>
    <row r="22" spans="1:20" s="1006" customFormat="1" ht="22.5">
      <c r="A22" s="1226"/>
      <c r="B22" s="1012"/>
      <c r="C22" s="1012"/>
      <c r="D22" s="1012"/>
      <c r="F22" s="1028" t="str">
        <f>"4."&amp;mergeValue(A22)</f>
        <v>4.3</v>
      </c>
      <c r="G22" s="814" t="s">
        <v>495</v>
      </c>
      <c r="H22" s="1114" t="s">
        <v>457</v>
      </c>
      <c r="I22" s="815"/>
      <c r="J22" s="614"/>
      <c r="K22" s="1012"/>
      <c r="L22" s="1012"/>
      <c r="M22" s="1012"/>
      <c r="N22" s="1012"/>
      <c r="O22" s="1012"/>
      <c r="P22" s="1012"/>
      <c r="Q22" s="1012"/>
      <c r="R22" s="1012"/>
      <c r="S22" s="1012"/>
      <c r="T22" s="1012"/>
    </row>
    <row r="23" spans="1:20" s="1006" customFormat="1" ht="18.75">
      <c r="A23" s="1226"/>
      <c r="B23" s="1226">
        <v>1</v>
      </c>
      <c r="C23" s="1099"/>
      <c r="D23" s="1099"/>
      <c r="F23" s="1028" t="str">
        <f>"4."&amp;mergeValue(A23) &amp;"."&amp;mergeValue(B23)</f>
        <v>4.3.1</v>
      </c>
      <c r="G23" s="829" t="s">
        <v>591</v>
      </c>
      <c r="H23" s="1105" t="str">
        <f>IF(region_name="","",region_name)</f>
        <v>Ленинградская область</v>
      </c>
      <c r="I23" s="815" t="s">
        <v>498</v>
      </c>
      <c r="J23" s="614"/>
      <c r="K23" s="1012"/>
      <c r="L23" s="1012"/>
      <c r="M23" s="1012"/>
      <c r="N23" s="1012"/>
      <c r="O23" s="1012"/>
      <c r="P23" s="1012"/>
      <c r="Q23" s="1012"/>
      <c r="R23" s="1012"/>
      <c r="S23" s="1012"/>
      <c r="T23" s="1012"/>
    </row>
    <row r="24" spans="1:20" s="1006" customFormat="1" ht="22.5">
      <c r="A24" s="1226"/>
      <c r="B24" s="1226"/>
      <c r="C24" s="1226">
        <v>1</v>
      </c>
      <c r="D24" s="1099"/>
      <c r="F24" s="1028" t="str">
        <f>"4."&amp;mergeValue(A24) &amp;"."&amp;mergeValue(B24)&amp;"."&amp;mergeValue(C24)</f>
        <v>4.3.1.1</v>
      </c>
      <c r="G24" s="816" t="s">
        <v>496</v>
      </c>
      <c r="H24" s="1105" t="str">
        <f>IF(Территории!H13="","","" &amp; Территории!H13 &amp; "")</f>
        <v>Тосненский муниципальный район</v>
      </c>
      <c r="I24" s="815" t="s">
        <v>499</v>
      </c>
      <c r="J24" s="614"/>
      <c r="K24" s="1012"/>
      <c r="L24" s="1012"/>
      <c r="M24" s="1012"/>
      <c r="N24" s="1012"/>
      <c r="O24" s="1012"/>
      <c r="P24" s="1012"/>
      <c r="Q24" s="1012"/>
      <c r="R24" s="1012"/>
      <c r="S24" s="1012"/>
      <c r="T24" s="1012"/>
    </row>
    <row r="25" spans="1:20" s="1006" customFormat="1" ht="56.25">
      <c r="A25" s="1226"/>
      <c r="B25" s="1226"/>
      <c r="C25" s="1226"/>
      <c r="D25" s="1099">
        <v>1</v>
      </c>
      <c r="F25" s="1028" t="str">
        <f>"4."&amp;mergeValue(A25) &amp;"."&amp;mergeValue(B25)&amp;"."&amp;mergeValue(C25)&amp;"."&amp;mergeValue(D25)</f>
        <v>4.3.1.1.1</v>
      </c>
      <c r="G25" s="817" t="s">
        <v>497</v>
      </c>
      <c r="H25" s="1105" t="str">
        <f>IF(Территории!R14="","","" &amp; Территории!R14 &amp; "")</f>
        <v>Тельмановское (41648443)</v>
      </c>
      <c r="I25" s="1100" t="s">
        <v>590</v>
      </c>
      <c r="J25" s="614"/>
      <c r="K25" s="1012"/>
      <c r="L25" s="1012"/>
      <c r="M25" s="1012"/>
      <c r="N25" s="1012"/>
      <c r="O25" s="1012"/>
      <c r="P25" s="1012"/>
      <c r="Q25" s="1012"/>
      <c r="R25" s="1012"/>
      <c r="S25" s="1012"/>
      <c r="T25" s="1012"/>
    </row>
    <row r="26" spans="1:20" s="325" customFormat="1" ht="3" customHeight="1">
      <c r="A26" s="326"/>
      <c r="B26" s="326"/>
      <c r="C26" s="326"/>
      <c r="D26" s="326"/>
      <c r="F26" s="324"/>
      <c r="G26" s="416"/>
      <c r="H26" s="417"/>
      <c r="I26" s="226"/>
      <c r="J26" s="326"/>
      <c r="K26" s="326"/>
      <c r="L26" s="326"/>
      <c r="M26" s="326"/>
      <c r="N26" s="326"/>
      <c r="O26" s="326"/>
      <c r="P26" s="326"/>
      <c r="Q26" s="326"/>
      <c r="R26" s="326"/>
      <c r="S26" s="326"/>
      <c r="T26" s="326"/>
    </row>
    <row r="27" spans="1:20" s="325" customFormat="1" ht="15" customHeight="1">
      <c r="A27" s="326"/>
      <c r="B27" s="326"/>
      <c r="C27" s="326"/>
      <c r="D27" s="326"/>
      <c r="F27" s="324"/>
      <c r="G27" s="1221" t="s">
        <v>592</v>
      </c>
      <c r="H27" s="1221"/>
      <c r="I27" s="226"/>
      <c r="J27" s="326"/>
      <c r="K27" s="326"/>
      <c r="L27" s="326"/>
      <c r="M27" s="326"/>
      <c r="N27" s="326"/>
      <c r="O27" s="326"/>
      <c r="P27" s="326"/>
      <c r="Q27" s="326"/>
      <c r="R27" s="326"/>
      <c r="S27" s="326"/>
      <c r="T27" s="326"/>
    </row>
  </sheetData>
  <sheetProtection algorithmName="SHA-512" hashValue="+lziTBwSzVCw+1wt8sVRzR+sby/UPaVswU71bo8xSWfyY2BO4AOHEqvgYnBdQYUDZbPj7xtjBmtO954XVFMALw==" saltValue="I5CyKLIUjPa0DJWmsh9u5w=="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13" zoomScaleNormal="100" workbookViewId="0">
      <selection activeCell="F27" sqref="F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42" t="s">
        <v>728</v>
      </c>
      <c r="E5" s="1242"/>
      <c r="F5" s="1242"/>
      <c r="G5" s="436"/>
    </row>
    <row r="6" spans="1:16" ht="3" customHeight="1">
      <c r="C6" s="86"/>
      <c r="D6" s="37"/>
      <c r="E6" s="84"/>
      <c r="F6" s="83"/>
      <c r="G6" s="286"/>
    </row>
    <row r="7" spans="1:16">
      <c r="C7" s="86"/>
      <c r="D7" s="1255" t="s">
        <v>453</v>
      </c>
      <c r="E7" s="1255"/>
      <c r="F7" s="1255"/>
      <c r="G7" s="1298" t="s">
        <v>454</v>
      </c>
    </row>
    <row r="8" spans="1:16">
      <c r="C8" s="86"/>
      <c r="D8" s="103" t="s">
        <v>91</v>
      </c>
      <c r="E8" s="113" t="s">
        <v>456</v>
      </c>
      <c r="F8" s="113" t="s">
        <v>455</v>
      </c>
      <c r="G8" s="1298"/>
    </row>
    <row r="9" spans="1:16" ht="12" customHeight="1">
      <c r="C9" s="86"/>
      <c r="D9" s="42" t="s">
        <v>92</v>
      </c>
      <c r="E9" s="42" t="s">
        <v>48</v>
      </c>
      <c r="F9" s="42" t="s">
        <v>49</v>
      </c>
      <c r="G9" s="42" t="s">
        <v>50</v>
      </c>
    </row>
    <row r="10" spans="1:16" ht="22.5">
      <c r="A10" s="285"/>
      <c r="C10" s="86"/>
      <c r="D10" s="187">
        <v>1</v>
      </c>
      <c r="E10" s="293" t="s">
        <v>690</v>
      </c>
      <c r="F10" s="294" t="s">
        <v>457</v>
      </c>
      <c r="G10" s="196"/>
    </row>
    <row r="11" spans="1:16">
      <c r="A11" s="285"/>
      <c r="C11" s="86"/>
      <c r="D11" s="187" t="s">
        <v>294</v>
      </c>
      <c r="E11" s="287" t="s">
        <v>691</v>
      </c>
      <c r="F11" s="294" t="s">
        <v>457</v>
      </c>
      <c r="G11" s="196"/>
    </row>
    <row r="12" spans="1:16" ht="20.100000000000001" customHeight="1">
      <c r="A12" s="285"/>
      <c r="C12" s="86"/>
      <c r="D12" s="187" t="s">
        <v>8</v>
      </c>
      <c r="E12" s="1123" t="s">
        <v>1918</v>
      </c>
      <c r="F12" s="1125" t="s">
        <v>1931</v>
      </c>
      <c r="G12" s="1245" t="s">
        <v>596</v>
      </c>
    </row>
    <row r="13" spans="1:16" s="1056" customFormat="1" ht="20.100000000000001" customHeight="1">
      <c r="A13" s="97"/>
      <c r="B13" s="186"/>
      <c r="C13" s="1106" t="s">
        <v>1897</v>
      </c>
      <c r="D13" s="187" t="s">
        <v>1906</v>
      </c>
      <c r="E13" s="1124" t="s">
        <v>1919</v>
      </c>
      <c r="F13" s="1125" t="s">
        <v>1932</v>
      </c>
      <c r="G13" s="1246"/>
      <c r="I13" s="828"/>
      <c r="J13" s="828"/>
    </row>
    <row r="14" spans="1:16" s="1056" customFormat="1" ht="20.100000000000001" customHeight="1">
      <c r="A14" s="97"/>
      <c r="B14" s="186"/>
      <c r="C14" s="1106" t="s">
        <v>1897</v>
      </c>
      <c r="D14" s="187" t="s">
        <v>1907</v>
      </c>
      <c r="E14" s="1124" t="s">
        <v>1920</v>
      </c>
      <c r="F14" s="1125" t="s">
        <v>1933</v>
      </c>
      <c r="G14" s="1246"/>
      <c r="I14" s="828"/>
      <c r="J14" s="828"/>
    </row>
    <row r="15" spans="1:16" s="1056" customFormat="1" ht="20.100000000000001" customHeight="1">
      <c r="A15" s="97"/>
      <c r="B15" s="186"/>
      <c r="C15" s="1106" t="s">
        <v>1897</v>
      </c>
      <c r="D15" s="187" t="s">
        <v>1908</v>
      </c>
      <c r="E15" s="1124" t="s">
        <v>1921</v>
      </c>
      <c r="F15" s="1125" t="s">
        <v>1934</v>
      </c>
      <c r="G15" s="1246"/>
      <c r="I15" s="828"/>
      <c r="J15" s="828"/>
    </row>
    <row r="16" spans="1:16" s="1056" customFormat="1" ht="20.100000000000001" customHeight="1">
      <c r="A16" s="97"/>
      <c r="B16" s="186"/>
      <c r="C16" s="1106" t="s">
        <v>1897</v>
      </c>
      <c r="D16" s="187" t="s">
        <v>1909</v>
      </c>
      <c r="E16" s="1124" t="s">
        <v>1922</v>
      </c>
      <c r="F16" s="1125" t="s">
        <v>1935</v>
      </c>
      <c r="G16" s="1246"/>
      <c r="I16" s="828"/>
      <c r="J16" s="828"/>
    </row>
    <row r="17" spans="1:10" s="1056" customFormat="1" ht="20.100000000000001" customHeight="1">
      <c r="A17" s="97"/>
      <c r="B17" s="186"/>
      <c r="C17" s="1106" t="s">
        <v>1897</v>
      </c>
      <c r="D17" s="187" t="s">
        <v>1910</v>
      </c>
      <c r="E17" s="1124" t="s">
        <v>1923</v>
      </c>
      <c r="F17" s="1125" t="s">
        <v>1936</v>
      </c>
      <c r="G17" s="1246"/>
      <c r="I17" s="828"/>
      <c r="J17" s="828"/>
    </row>
    <row r="18" spans="1:10" s="1056" customFormat="1" ht="20.100000000000001" customHeight="1">
      <c r="A18" s="97"/>
      <c r="B18" s="186"/>
      <c r="C18" s="1106" t="s">
        <v>1897</v>
      </c>
      <c r="D18" s="187" t="s">
        <v>1911</v>
      </c>
      <c r="E18" s="1124" t="s">
        <v>1924</v>
      </c>
      <c r="F18" s="1125" t="s">
        <v>1937</v>
      </c>
      <c r="G18" s="1246"/>
      <c r="I18" s="828"/>
      <c r="J18" s="828"/>
    </row>
    <row r="19" spans="1:10" s="1056" customFormat="1" ht="20.100000000000001" customHeight="1">
      <c r="A19" s="97"/>
      <c r="B19" s="186"/>
      <c r="C19" s="1106" t="s">
        <v>1897</v>
      </c>
      <c r="D19" s="187" t="s">
        <v>1912</v>
      </c>
      <c r="E19" s="1124" t="s">
        <v>1925</v>
      </c>
      <c r="F19" s="1125" t="s">
        <v>1938</v>
      </c>
      <c r="G19" s="1246"/>
      <c r="I19" s="828"/>
      <c r="J19" s="828"/>
    </row>
    <row r="20" spans="1:10" s="1056" customFormat="1" ht="20.100000000000001" customHeight="1">
      <c r="A20" s="97"/>
      <c r="B20" s="186"/>
      <c r="C20" s="1106" t="s">
        <v>1897</v>
      </c>
      <c r="D20" s="187" t="s">
        <v>1913</v>
      </c>
      <c r="E20" s="1124" t="s">
        <v>1926</v>
      </c>
      <c r="F20" s="1125" t="s">
        <v>1939</v>
      </c>
      <c r="G20" s="1246"/>
      <c r="I20" s="828"/>
      <c r="J20" s="828"/>
    </row>
    <row r="21" spans="1:10" s="1056" customFormat="1" ht="20.100000000000001" customHeight="1">
      <c r="A21" s="97"/>
      <c r="B21" s="186"/>
      <c r="C21" s="1106" t="s">
        <v>1897</v>
      </c>
      <c r="D21" s="187" t="s">
        <v>1914</v>
      </c>
      <c r="E21" s="1124" t="s">
        <v>1927</v>
      </c>
      <c r="F21" s="1125" t="s">
        <v>1940</v>
      </c>
      <c r="G21" s="1246"/>
      <c r="I21" s="828"/>
      <c r="J21" s="828"/>
    </row>
    <row r="22" spans="1:10" s="1056" customFormat="1" ht="20.100000000000001" customHeight="1">
      <c r="A22" s="97"/>
      <c r="B22" s="186"/>
      <c r="C22" s="1106" t="s">
        <v>1897</v>
      </c>
      <c r="D22" s="187" t="s">
        <v>1915</v>
      </c>
      <c r="E22" s="1124" t="s">
        <v>1928</v>
      </c>
      <c r="F22" s="1125" t="s">
        <v>1941</v>
      </c>
      <c r="G22" s="1246"/>
      <c r="I22" s="828"/>
      <c r="J22" s="828"/>
    </row>
    <row r="23" spans="1:10" s="1056" customFormat="1" ht="20.100000000000001" customHeight="1">
      <c r="A23" s="97"/>
      <c r="B23" s="186"/>
      <c r="C23" s="1106" t="s">
        <v>1897</v>
      </c>
      <c r="D23" s="187" t="s">
        <v>1916</v>
      </c>
      <c r="E23" s="1124" t="s">
        <v>1929</v>
      </c>
      <c r="F23" s="1125" t="s">
        <v>1942</v>
      </c>
      <c r="G23" s="1246"/>
      <c r="I23" s="828"/>
      <c r="J23" s="828"/>
    </row>
    <row r="24" spans="1:10" s="1056" customFormat="1" ht="20.100000000000001" customHeight="1">
      <c r="A24" s="97"/>
      <c r="B24" s="186"/>
      <c r="C24" s="1106" t="s">
        <v>1897</v>
      </c>
      <c r="D24" s="187" t="s">
        <v>1917</v>
      </c>
      <c r="E24" s="1124" t="s">
        <v>1930</v>
      </c>
      <c r="F24" s="1125" t="s">
        <v>1943</v>
      </c>
      <c r="G24" s="1246"/>
      <c r="I24" s="828"/>
      <c r="J24" s="828"/>
    </row>
    <row r="25" spans="1:10" ht="15" customHeight="1">
      <c r="A25" s="285"/>
      <c r="C25" s="86"/>
      <c r="D25" s="114"/>
      <c r="E25" s="300" t="s">
        <v>327</v>
      </c>
      <c r="F25" s="297"/>
      <c r="G25" s="1247"/>
    </row>
    <row r="26" spans="1:10">
      <c r="A26" s="285"/>
      <c r="C26" s="86"/>
      <c r="D26" s="187" t="s">
        <v>328</v>
      </c>
      <c r="E26" s="287" t="s">
        <v>692</v>
      </c>
      <c r="F26" s="294" t="s">
        <v>457</v>
      </c>
      <c r="G26" s="788"/>
    </row>
    <row r="27" spans="1:10" ht="42.95" customHeight="1">
      <c r="A27" s="285"/>
      <c r="C27" s="86"/>
      <c r="D27" s="187" t="s">
        <v>442</v>
      </c>
      <c r="E27" s="1126" t="s">
        <v>1944</v>
      </c>
      <c r="F27" s="1127" t="s">
        <v>1945</v>
      </c>
      <c r="G27" s="1245" t="s">
        <v>693</v>
      </c>
    </row>
    <row r="28" spans="1:10" s="798" customFormat="1" ht="15" customHeight="1">
      <c r="A28" s="802"/>
      <c r="B28" s="186"/>
      <c r="C28" s="685"/>
      <c r="D28" s="823"/>
      <c r="E28" s="826" t="s">
        <v>327</v>
      </c>
      <c r="F28" s="789"/>
      <c r="G28" s="1247"/>
      <c r="I28" s="828"/>
      <c r="J28" s="828"/>
    </row>
    <row r="29" spans="1:10" s="798" customFormat="1">
      <c r="A29" s="802"/>
      <c r="B29" s="186"/>
      <c r="C29" s="685"/>
      <c r="D29" s="187" t="s">
        <v>731</v>
      </c>
      <c r="E29" s="781" t="s">
        <v>733</v>
      </c>
      <c r="F29" s="294" t="s">
        <v>457</v>
      </c>
      <c r="G29" s="788"/>
      <c r="I29" s="828"/>
      <c r="J29" s="828"/>
    </row>
    <row r="30" spans="1:10" s="798" customFormat="1" ht="18.75" hidden="1">
      <c r="A30" s="802"/>
      <c r="B30" s="186"/>
      <c r="C30" s="685"/>
      <c r="D30" s="784" t="s">
        <v>732</v>
      </c>
      <c r="E30" s="783"/>
      <c r="F30" s="782"/>
      <c r="G30" s="797"/>
      <c r="H30" s="785"/>
      <c r="I30" s="828"/>
      <c r="J30" s="828"/>
    </row>
    <row r="31" spans="1:10" ht="15" customHeight="1">
      <c r="A31" s="285"/>
      <c r="C31" s="86"/>
      <c r="D31" s="114"/>
      <c r="E31" s="826" t="s">
        <v>327</v>
      </c>
      <c r="F31" s="789"/>
      <c r="G31" s="790"/>
    </row>
    <row r="32" spans="1:10" ht="3" customHeight="1"/>
    <row r="33" spans="4:16">
      <c r="D33" s="787" t="s">
        <v>729</v>
      </c>
      <c r="E33" s="786" t="s">
        <v>730</v>
      </c>
      <c r="F33" s="724"/>
      <c r="G33" s="724"/>
      <c r="H33" s="724"/>
      <c r="I33" s="724"/>
      <c r="J33" s="724"/>
      <c r="K33" s="724"/>
      <c r="L33" s="724"/>
      <c r="M33" s="724"/>
      <c r="N33" s="724"/>
      <c r="O33" s="724"/>
      <c r="P33" s="724"/>
    </row>
  </sheetData>
  <sheetProtection algorithmName="SHA-512" hashValue="HCWHTZPcyM4H17d0swaxfIXGXH307Dzqogn29al0900Ljrz23afTbZWEBwbzysHyggEYW4pwzrspJBVsGPs4ZQ==" saltValue="6/7rDzN3L9gamDsV2KDjgw==" spinCount="100000"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7"/>
  <sheetViews>
    <sheetView showGridLines="0" tabSelected="1" topLeftCell="E1" zoomScaleNormal="100" workbookViewId="0">
      <selection activeCell="G26" sqref="G26"/>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56" customWidth="1"/>
    <col min="7" max="7" width="37.7109375" style="1056" customWidth="1"/>
    <col min="8" max="8" width="66.85546875" style="1056" customWidth="1"/>
    <col min="9" max="9" width="115.7109375" style="1056" customWidth="1"/>
    <col min="10" max="11" width="10.5703125" style="1007"/>
    <col min="12" max="12" width="11.140625" style="1007" customWidth="1"/>
    <col min="13" max="20" width="10.5703125" style="1007"/>
    <col min="21" max="16384" width="10.5703125" style="1056"/>
  </cols>
  <sheetData>
    <row r="1" spans="1:20" ht="3" customHeight="1">
      <c r="A1" s="1013" t="s">
        <v>209</v>
      </c>
    </row>
    <row r="2" spans="1:20" ht="22.5">
      <c r="F2" s="1222" t="s">
        <v>490</v>
      </c>
      <c r="G2" s="1223"/>
      <c r="H2" s="1224"/>
      <c r="I2" s="805"/>
    </row>
    <row r="3" spans="1:20" ht="3" customHeight="1"/>
    <row r="4" spans="1:20" s="1006" customFormat="1" ht="11.25">
      <c r="A4" s="1012"/>
      <c r="B4" s="1012"/>
      <c r="C4" s="1012"/>
      <c r="D4" s="1012"/>
      <c r="F4" s="1183" t="s">
        <v>453</v>
      </c>
      <c r="G4" s="1183"/>
      <c r="H4" s="1183"/>
      <c r="I4" s="1225" t="s">
        <v>454</v>
      </c>
      <c r="J4" s="1012"/>
      <c r="K4" s="1012"/>
      <c r="L4" s="1012"/>
      <c r="M4" s="1012"/>
      <c r="N4" s="1012"/>
      <c r="O4" s="1012"/>
      <c r="P4" s="1012"/>
      <c r="Q4" s="1012"/>
      <c r="R4" s="1012"/>
      <c r="S4" s="1012"/>
      <c r="T4" s="1012"/>
    </row>
    <row r="5" spans="1:20" s="1006" customFormat="1" ht="11.25" customHeight="1">
      <c r="A5" s="1012"/>
      <c r="B5" s="1012"/>
      <c r="C5" s="1012"/>
      <c r="D5" s="1012"/>
      <c r="F5" s="1098" t="s">
        <v>91</v>
      </c>
      <c r="G5" s="809" t="s">
        <v>456</v>
      </c>
      <c r="H5" s="1114" t="s">
        <v>441</v>
      </c>
      <c r="I5" s="1225"/>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105" t="str">
        <f>IF(dateCh="","",dateCh)</f>
        <v>19.12.2019</v>
      </c>
      <c r="I7" s="815" t="s">
        <v>492</v>
      </c>
      <c r="J7" s="614"/>
      <c r="K7" s="1012"/>
      <c r="L7" s="1012"/>
      <c r="M7" s="1012"/>
      <c r="N7" s="1012"/>
      <c r="O7" s="1012"/>
      <c r="P7" s="1012"/>
      <c r="Q7" s="1012"/>
      <c r="R7" s="1012"/>
      <c r="S7" s="1012"/>
      <c r="T7" s="1012"/>
    </row>
    <row r="8" spans="1:20" s="1006" customFormat="1" ht="45">
      <c r="A8" s="1226">
        <v>1</v>
      </c>
      <c r="B8" s="1012"/>
      <c r="C8" s="1012"/>
      <c r="D8" s="1012"/>
      <c r="F8" s="1028" t="str">
        <f>"2." &amp;mergeValue(A8)</f>
        <v>2.1</v>
      </c>
      <c r="G8" s="814" t="s">
        <v>493</v>
      </c>
      <c r="H8" s="1105" t="str">
        <f>IF('Перечень тарифов'!R21="","наименование отсутствует","" &amp; 'Перечень тарифов'!R21 &amp; "")</f>
        <v>наименование отсутствует</v>
      </c>
      <c r="I8" s="815" t="s">
        <v>589</v>
      </c>
      <c r="J8" s="614"/>
      <c r="K8" s="1012"/>
      <c r="L8" s="1012"/>
      <c r="M8" s="1012"/>
      <c r="N8" s="1012"/>
      <c r="O8" s="1012"/>
      <c r="P8" s="1012"/>
      <c r="Q8" s="1012"/>
      <c r="R8" s="1012"/>
      <c r="S8" s="1012"/>
      <c r="T8" s="1012"/>
    </row>
    <row r="9" spans="1:20" s="1006" customFormat="1" ht="22.5">
      <c r="A9" s="1226"/>
      <c r="B9" s="1012"/>
      <c r="C9" s="1012"/>
      <c r="D9" s="1012"/>
      <c r="F9" s="1028" t="str">
        <f>"3." &amp;mergeValue(A9)</f>
        <v>3.1</v>
      </c>
      <c r="G9" s="814" t="s">
        <v>494</v>
      </c>
      <c r="H9" s="110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5" t="s">
        <v>587</v>
      </c>
      <c r="J9" s="614"/>
      <c r="K9" s="1012"/>
      <c r="L9" s="1012"/>
      <c r="M9" s="1012"/>
      <c r="N9" s="1012"/>
      <c r="O9" s="1012"/>
      <c r="P9" s="1012"/>
      <c r="Q9" s="1012"/>
      <c r="R9" s="1012"/>
      <c r="S9" s="1012"/>
      <c r="T9" s="1012"/>
    </row>
    <row r="10" spans="1:20" s="1006" customFormat="1" ht="22.5">
      <c r="A10" s="1226"/>
      <c r="B10" s="1012"/>
      <c r="C10" s="1012"/>
      <c r="D10" s="1012"/>
      <c r="F10" s="1028" t="str">
        <f>"4."&amp;mergeValue(A10)</f>
        <v>4.1</v>
      </c>
      <c r="G10" s="814" t="s">
        <v>495</v>
      </c>
      <c r="H10" s="1114" t="s">
        <v>457</v>
      </c>
      <c r="I10" s="815"/>
      <c r="J10" s="614"/>
      <c r="K10" s="1012"/>
      <c r="L10" s="1012"/>
      <c r="M10" s="1012"/>
      <c r="N10" s="1012"/>
      <c r="O10" s="1012"/>
      <c r="P10" s="1012"/>
      <c r="Q10" s="1012"/>
      <c r="R10" s="1012"/>
      <c r="S10" s="1012"/>
      <c r="T10" s="1012"/>
    </row>
    <row r="11" spans="1:20" s="1006" customFormat="1" ht="18.75">
      <c r="A11" s="1226"/>
      <c r="B11" s="1226">
        <v>1</v>
      </c>
      <c r="C11" s="1099"/>
      <c r="D11" s="1099"/>
      <c r="F11" s="1028" t="str">
        <f>"4."&amp;mergeValue(A11) &amp;"."&amp;mergeValue(B11)</f>
        <v>4.1.1</v>
      </c>
      <c r="G11" s="829" t="s">
        <v>591</v>
      </c>
      <c r="H11" s="1105" t="str">
        <f>IF(region_name="","",region_name)</f>
        <v>Ленинградская область</v>
      </c>
      <c r="I11" s="815" t="s">
        <v>498</v>
      </c>
      <c r="J11" s="614"/>
      <c r="K11" s="1012"/>
      <c r="L11" s="1012"/>
      <c r="M11" s="1012"/>
      <c r="N11" s="1012"/>
      <c r="O11" s="1012"/>
      <c r="P11" s="1012"/>
      <c r="Q11" s="1012"/>
      <c r="R11" s="1012"/>
      <c r="S11" s="1012"/>
      <c r="T11" s="1012"/>
    </row>
    <row r="12" spans="1:20" s="1006" customFormat="1" ht="22.5">
      <c r="A12" s="1226"/>
      <c r="B12" s="1226"/>
      <c r="C12" s="1226">
        <v>1</v>
      </c>
      <c r="D12" s="1099"/>
      <c r="F12" s="1028" t="str">
        <f>"4."&amp;mergeValue(A12) &amp;"."&amp;mergeValue(B12)&amp;"."&amp;mergeValue(C12)</f>
        <v>4.1.1.1</v>
      </c>
      <c r="G12" s="816" t="s">
        <v>496</v>
      </c>
      <c r="H12" s="1105" t="str">
        <f>IF(Территории!H13="","","" &amp; Территории!H13 &amp; "")</f>
        <v>Тосненский муниципальный район</v>
      </c>
      <c r="I12" s="815" t="s">
        <v>499</v>
      </c>
      <c r="J12" s="614"/>
      <c r="K12" s="1012"/>
      <c r="L12" s="1012"/>
      <c r="M12" s="1012"/>
      <c r="N12" s="1012"/>
      <c r="O12" s="1012"/>
      <c r="P12" s="1012"/>
      <c r="Q12" s="1012"/>
      <c r="R12" s="1012"/>
      <c r="S12" s="1012"/>
      <c r="T12" s="1012"/>
    </row>
    <row r="13" spans="1:20" s="1006" customFormat="1" ht="56.25">
      <c r="A13" s="1226"/>
      <c r="B13" s="1226"/>
      <c r="C13" s="1226"/>
      <c r="D13" s="1099">
        <v>1</v>
      </c>
      <c r="F13" s="1028" t="str">
        <f>"4."&amp;mergeValue(A13) &amp;"."&amp;mergeValue(B13)&amp;"."&amp;mergeValue(C13)&amp;"."&amp;mergeValue(D13)</f>
        <v>4.1.1.1.1</v>
      </c>
      <c r="G13" s="817" t="s">
        <v>497</v>
      </c>
      <c r="H13" s="1105" t="str">
        <f>IF(Территории!R14="","","" &amp; Территории!R14 &amp; "")</f>
        <v>Тельмановское (41648443)</v>
      </c>
      <c r="I13" s="1100" t="s">
        <v>590</v>
      </c>
      <c r="J13" s="614"/>
      <c r="K13" s="1012"/>
      <c r="L13" s="1012"/>
      <c r="M13" s="1012"/>
      <c r="N13" s="1012"/>
      <c r="O13" s="1012"/>
      <c r="P13" s="1012"/>
      <c r="Q13" s="1012"/>
      <c r="R13" s="1012"/>
      <c r="S13" s="1012"/>
      <c r="T13" s="1012"/>
    </row>
    <row r="14" spans="1:20" s="1006" customFormat="1" ht="45">
      <c r="A14" s="1226">
        <v>2</v>
      </c>
      <c r="B14" s="1012"/>
      <c r="C14" s="1012"/>
      <c r="D14" s="1012"/>
      <c r="F14" s="1028" t="str">
        <f>"2." &amp;mergeValue(A14)</f>
        <v>2.2</v>
      </c>
      <c r="G14" s="814" t="s">
        <v>493</v>
      </c>
      <c r="H14" s="1105" t="str">
        <f>IF('Перечень тарифов'!R26="","наименование отсутствует","" &amp; 'Перечень тарифов'!R26 &amp; "")</f>
        <v>наименование отсутствует</v>
      </c>
      <c r="I14" s="815" t="s">
        <v>589</v>
      </c>
      <c r="J14" s="614"/>
      <c r="K14" s="1012"/>
      <c r="L14" s="1012"/>
      <c r="M14" s="1012"/>
      <c r="N14" s="1012"/>
      <c r="O14" s="1012"/>
      <c r="P14" s="1012"/>
      <c r="Q14" s="1012"/>
      <c r="R14" s="1012"/>
      <c r="S14" s="1012"/>
      <c r="T14" s="1012"/>
    </row>
    <row r="15" spans="1:20" s="1006" customFormat="1" ht="22.5">
      <c r="A15" s="1226"/>
      <c r="B15" s="1012"/>
      <c r="C15" s="1012"/>
      <c r="D15" s="1012"/>
      <c r="F15" s="1028" t="str">
        <f>"3." &amp;mergeValue(A15)</f>
        <v>3.2</v>
      </c>
      <c r="G15" s="814" t="s">
        <v>494</v>
      </c>
      <c r="H15" s="1105"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5" t="s">
        <v>587</v>
      </c>
      <c r="J15" s="614"/>
      <c r="K15" s="1012"/>
      <c r="L15" s="1012"/>
      <c r="M15" s="1012"/>
      <c r="N15" s="1012"/>
      <c r="O15" s="1012"/>
      <c r="P15" s="1012"/>
      <c r="Q15" s="1012"/>
      <c r="R15" s="1012"/>
      <c r="S15" s="1012"/>
      <c r="T15" s="1012"/>
    </row>
    <row r="16" spans="1:20" s="1006" customFormat="1" ht="22.5">
      <c r="A16" s="1226"/>
      <c r="B16" s="1012"/>
      <c r="C16" s="1012"/>
      <c r="D16" s="1012"/>
      <c r="F16" s="1028" t="str">
        <f>"4."&amp;mergeValue(A16)</f>
        <v>4.2</v>
      </c>
      <c r="G16" s="814" t="s">
        <v>495</v>
      </c>
      <c r="H16" s="1114" t="s">
        <v>457</v>
      </c>
      <c r="I16" s="815"/>
      <c r="J16" s="614"/>
      <c r="K16" s="1012"/>
      <c r="L16" s="1012"/>
      <c r="M16" s="1012"/>
      <c r="N16" s="1012"/>
      <c r="O16" s="1012"/>
      <c r="P16" s="1012"/>
      <c r="Q16" s="1012"/>
      <c r="R16" s="1012"/>
      <c r="S16" s="1012"/>
      <c r="T16" s="1012"/>
    </row>
    <row r="17" spans="1:20" s="1006" customFormat="1" ht="18.75">
      <c r="A17" s="1226"/>
      <c r="B17" s="1226">
        <v>1</v>
      </c>
      <c r="C17" s="1099"/>
      <c r="D17" s="1099"/>
      <c r="F17" s="1028" t="str">
        <f>"4."&amp;mergeValue(A17) &amp;"."&amp;mergeValue(B17)</f>
        <v>4.2.1</v>
      </c>
      <c r="G17" s="829" t="s">
        <v>591</v>
      </c>
      <c r="H17" s="1105" t="str">
        <f>IF(region_name="","",region_name)</f>
        <v>Ленинградская область</v>
      </c>
      <c r="I17" s="815" t="s">
        <v>498</v>
      </c>
      <c r="J17" s="614"/>
      <c r="K17" s="1012"/>
      <c r="L17" s="1012"/>
      <c r="M17" s="1012"/>
      <c r="N17" s="1012"/>
      <c r="O17" s="1012"/>
      <c r="P17" s="1012"/>
      <c r="Q17" s="1012"/>
      <c r="R17" s="1012"/>
      <c r="S17" s="1012"/>
      <c r="T17" s="1012"/>
    </row>
    <row r="18" spans="1:20" s="1006" customFormat="1" ht="22.5">
      <c r="A18" s="1226"/>
      <c r="B18" s="1226"/>
      <c r="C18" s="1226">
        <v>1</v>
      </c>
      <c r="D18" s="1099"/>
      <c r="F18" s="1028" t="str">
        <f>"4."&amp;mergeValue(A18) &amp;"."&amp;mergeValue(B18)&amp;"."&amp;mergeValue(C18)</f>
        <v>4.2.1.1</v>
      </c>
      <c r="G18" s="816" t="s">
        <v>496</v>
      </c>
      <c r="H18" s="1105" t="str">
        <f>IF(Территории!H13="","","" &amp; Территории!H13 &amp; "")</f>
        <v>Тосненский муниципальный район</v>
      </c>
      <c r="I18" s="815" t="s">
        <v>499</v>
      </c>
      <c r="J18" s="614"/>
      <c r="K18" s="1012"/>
      <c r="L18" s="1012"/>
      <c r="M18" s="1012"/>
      <c r="N18" s="1012"/>
      <c r="O18" s="1012"/>
      <c r="P18" s="1012"/>
      <c r="Q18" s="1012"/>
      <c r="R18" s="1012"/>
      <c r="S18" s="1012"/>
      <c r="T18" s="1012"/>
    </row>
    <row r="19" spans="1:20" s="1006" customFormat="1" ht="56.25">
      <c r="A19" s="1226"/>
      <c r="B19" s="1226"/>
      <c r="C19" s="1226"/>
      <c r="D19" s="1099">
        <v>1</v>
      </c>
      <c r="F19" s="1028" t="str">
        <f>"4."&amp;mergeValue(A19) &amp;"."&amp;mergeValue(B19)&amp;"."&amp;mergeValue(C19)&amp;"."&amp;mergeValue(D19)</f>
        <v>4.2.1.1.1</v>
      </c>
      <c r="G19" s="817" t="s">
        <v>497</v>
      </c>
      <c r="H19" s="1105" t="str">
        <f>IF(Территории!R14="","","" &amp; Территории!R14 &amp; "")</f>
        <v>Тельмановское (41648443)</v>
      </c>
      <c r="I19" s="1100" t="s">
        <v>590</v>
      </c>
      <c r="J19" s="614"/>
      <c r="K19" s="1012"/>
      <c r="L19" s="1012"/>
      <c r="M19" s="1012"/>
      <c r="N19" s="1012"/>
      <c r="O19" s="1012"/>
      <c r="P19" s="1012"/>
      <c r="Q19" s="1012"/>
      <c r="R19" s="1012"/>
      <c r="S19" s="1012"/>
      <c r="T19" s="1012"/>
    </row>
    <row r="20" spans="1:20" s="1006" customFormat="1" ht="45">
      <c r="A20" s="1226">
        <v>3</v>
      </c>
      <c r="B20" s="1012"/>
      <c r="C20" s="1012"/>
      <c r="D20" s="1012"/>
      <c r="F20" s="1028" t="str">
        <f>"2." &amp;mergeValue(A20)</f>
        <v>2.3</v>
      </c>
      <c r="G20" s="814" t="s">
        <v>493</v>
      </c>
      <c r="H20" s="1105" t="str">
        <f>IF('Перечень тарифов'!R31="","наименование отсутствует","" &amp; 'Перечень тарифов'!R31 &amp; "")</f>
        <v>наименование отсутствует</v>
      </c>
      <c r="I20" s="815" t="s">
        <v>589</v>
      </c>
      <c r="J20" s="614"/>
      <c r="K20" s="1012"/>
      <c r="L20" s="1012"/>
      <c r="M20" s="1012"/>
      <c r="N20" s="1012"/>
      <c r="O20" s="1012"/>
      <c r="P20" s="1012"/>
      <c r="Q20" s="1012"/>
      <c r="R20" s="1012"/>
      <c r="S20" s="1012"/>
      <c r="T20" s="1012"/>
    </row>
    <row r="21" spans="1:20" s="1006" customFormat="1" ht="22.5">
      <c r="A21" s="1226"/>
      <c r="B21" s="1012"/>
      <c r="C21" s="1012"/>
      <c r="D21" s="1012"/>
      <c r="F21" s="1028" t="str">
        <f>"3." &amp;mergeValue(A21)</f>
        <v>3.3</v>
      </c>
      <c r="G21" s="814" t="s">
        <v>494</v>
      </c>
      <c r="H21" s="1105"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815" t="s">
        <v>587</v>
      </c>
      <c r="J21" s="614"/>
      <c r="K21" s="1012"/>
      <c r="L21" s="1012"/>
      <c r="M21" s="1012"/>
      <c r="N21" s="1012"/>
      <c r="O21" s="1012"/>
      <c r="P21" s="1012"/>
      <c r="Q21" s="1012"/>
      <c r="R21" s="1012"/>
      <c r="S21" s="1012"/>
      <c r="T21" s="1012"/>
    </row>
    <row r="22" spans="1:20" s="1006" customFormat="1" ht="22.5">
      <c r="A22" s="1226"/>
      <c r="B22" s="1012"/>
      <c r="C22" s="1012"/>
      <c r="D22" s="1012"/>
      <c r="F22" s="1028" t="str">
        <f>"4."&amp;mergeValue(A22)</f>
        <v>4.3</v>
      </c>
      <c r="G22" s="814" t="s">
        <v>495</v>
      </c>
      <c r="H22" s="1114" t="s">
        <v>457</v>
      </c>
      <c r="I22" s="815"/>
      <c r="J22" s="614"/>
      <c r="K22" s="1012"/>
      <c r="L22" s="1012"/>
      <c r="M22" s="1012"/>
      <c r="N22" s="1012"/>
      <c r="O22" s="1012"/>
      <c r="P22" s="1012"/>
      <c r="Q22" s="1012"/>
      <c r="R22" s="1012"/>
      <c r="S22" s="1012"/>
      <c r="T22" s="1012"/>
    </row>
    <row r="23" spans="1:20" s="1006" customFormat="1" ht="18.75">
      <c r="A23" s="1226"/>
      <c r="B23" s="1226">
        <v>1</v>
      </c>
      <c r="C23" s="1099"/>
      <c r="D23" s="1099"/>
      <c r="F23" s="1028" t="str">
        <f>"4."&amp;mergeValue(A23) &amp;"."&amp;mergeValue(B23)</f>
        <v>4.3.1</v>
      </c>
      <c r="G23" s="829" t="s">
        <v>591</v>
      </c>
      <c r="H23" s="1105" t="str">
        <f>IF(region_name="","",region_name)</f>
        <v>Ленинградская область</v>
      </c>
      <c r="I23" s="815" t="s">
        <v>498</v>
      </c>
      <c r="J23" s="614"/>
      <c r="K23" s="1012"/>
      <c r="L23" s="1012"/>
      <c r="M23" s="1012"/>
      <c r="N23" s="1012"/>
      <c r="O23" s="1012"/>
      <c r="P23" s="1012"/>
      <c r="Q23" s="1012"/>
      <c r="R23" s="1012"/>
      <c r="S23" s="1012"/>
      <c r="T23" s="1012"/>
    </row>
    <row r="24" spans="1:20" s="1006" customFormat="1" ht="22.5">
      <c r="A24" s="1226"/>
      <c r="B24" s="1226"/>
      <c r="C24" s="1226">
        <v>1</v>
      </c>
      <c r="D24" s="1099"/>
      <c r="F24" s="1028" t="str">
        <f>"4."&amp;mergeValue(A24) &amp;"."&amp;mergeValue(B24)&amp;"."&amp;mergeValue(C24)</f>
        <v>4.3.1.1</v>
      </c>
      <c r="G24" s="816" t="s">
        <v>496</v>
      </c>
      <c r="H24" s="1105" t="str">
        <f>IF(Территории!H13="","","" &amp; Территории!H13 &amp; "")</f>
        <v>Тосненский муниципальный район</v>
      </c>
      <c r="I24" s="815" t="s">
        <v>499</v>
      </c>
      <c r="J24" s="614"/>
      <c r="K24" s="1012"/>
      <c r="L24" s="1012"/>
      <c r="M24" s="1012"/>
      <c r="N24" s="1012"/>
      <c r="O24" s="1012"/>
      <c r="P24" s="1012"/>
      <c r="Q24" s="1012"/>
      <c r="R24" s="1012"/>
      <c r="S24" s="1012"/>
      <c r="T24" s="1012"/>
    </row>
    <row r="25" spans="1:20" s="1006" customFormat="1" ht="56.25">
      <c r="A25" s="1226"/>
      <c r="B25" s="1226"/>
      <c r="C25" s="1226"/>
      <c r="D25" s="1099">
        <v>1</v>
      </c>
      <c r="F25" s="1028" t="str">
        <f>"4."&amp;mergeValue(A25) &amp;"."&amp;mergeValue(B25)&amp;"."&amp;mergeValue(C25)&amp;"."&amp;mergeValue(D25)</f>
        <v>4.3.1.1.1</v>
      </c>
      <c r="G25" s="817" t="s">
        <v>497</v>
      </c>
      <c r="H25" s="1105" t="str">
        <f>IF(Территории!R14="","","" &amp; Территории!R14 &amp; "")</f>
        <v>Тельмановское (41648443)</v>
      </c>
      <c r="I25" s="1100" t="s">
        <v>590</v>
      </c>
      <c r="J25" s="614"/>
      <c r="K25" s="1012"/>
      <c r="L25" s="1012"/>
      <c r="M25" s="1012"/>
      <c r="N25" s="1012"/>
      <c r="O25" s="1012"/>
      <c r="P25" s="1012"/>
      <c r="Q25" s="1012"/>
      <c r="R25" s="1012"/>
      <c r="S25" s="1012"/>
      <c r="T25" s="1012"/>
    </row>
    <row r="26" spans="1:20" s="771" customFormat="1" ht="3" customHeight="1">
      <c r="A26" s="772"/>
      <c r="B26" s="772"/>
      <c r="C26" s="772"/>
      <c r="D26" s="772"/>
      <c r="F26" s="821"/>
      <c r="G26" s="416"/>
      <c r="H26" s="417"/>
      <c r="I26" s="982"/>
      <c r="J26" s="772"/>
      <c r="K26" s="772"/>
      <c r="L26" s="772"/>
      <c r="M26" s="772"/>
      <c r="N26" s="772"/>
      <c r="O26" s="772"/>
      <c r="P26" s="772"/>
      <c r="Q26" s="772"/>
      <c r="R26" s="772"/>
      <c r="S26" s="772"/>
      <c r="T26" s="772"/>
    </row>
    <row r="27" spans="1:20" s="771" customFormat="1" ht="15" customHeight="1">
      <c r="A27" s="772"/>
      <c r="B27" s="772"/>
      <c r="C27" s="772"/>
      <c r="D27" s="772"/>
      <c r="F27" s="821"/>
      <c r="G27" s="1221" t="s">
        <v>592</v>
      </c>
      <c r="H27" s="1221"/>
      <c r="I27" s="982"/>
      <c r="J27" s="772"/>
      <c r="K27" s="772"/>
      <c r="L27" s="772"/>
      <c r="M27" s="772"/>
      <c r="N27" s="772"/>
      <c r="O27" s="772"/>
      <c r="P27" s="772"/>
      <c r="Q27" s="772"/>
      <c r="R27" s="772"/>
      <c r="S27" s="772"/>
      <c r="T27" s="772"/>
    </row>
  </sheetData>
  <sheetProtection algorithmName="SHA-512" hashValue="JAAGKACXHGy9YUsr3Gy2tldzHUqH5Rzz134y3/gkgrNVBX0KmVDOuA3Q/BXffRQbk6usfLzmWNVWaEnO2M7lDw==" saltValue="FuuaucMVpCqqRiEaCo3eWA==" spinCount="100000"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E4" zoomScaleNormal="100" workbookViewId="0">
      <selection activeCell="G37" sqref="G3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7" width="42.28515625" style="36" customWidth="1"/>
    <col min="8"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2" t="s">
        <v>694</v>
      </c>
      <c r="E5" s="1242"/>
      <c r="F5" s="1242"/>
      <c r="G5" s="1242"/>
      <c r="H5" s="1242"/>
      <c r="I5" s="334"/>
    </row>
    <row r="6" spans="1:9" ht="3" customHeight="1">
      <c r="C6" s="86"/>
      <c r="D6" s="37"/>
      <c r="E6" s="84"/>
      <c r="F6" s="84"/>
      <c r="G6" s="84"/>
      <c r="H6" s="83"/>
      <c r="I6" s="286"/>
    </row>
    <row r="7" spans="1:9" ht="21" customHeight="1">
      <c r="C7" s="86"/>
      <c r="D7" s="1255" t="s">
        <v>453</v>
      </c>
      <c r="E7" s="1255"/>
      <c r="F7" s="1255"/>
      <c r="G7" s="1255"/>
      <c r="H7" s="1255"/>
      <c r="I7" s="1298" t="s">
        <v>454</v>
      </c>
    </row>
    <row r="8" spans="1:9" ht="21" customHeight="1">
      <c r="C8" s="86"/>
      <c r="D8" s="103" t="s">
        <v>91</v>
      </c>
      <c r="E8" s="113" t="s">
        <v>456</v>
      </c>
      <c r="F8" s="113"/>
      <c r="G8" s="113" t="s">
        <v>441</v>
      </c>
      <c r="H8" s="113" t="s">
        <v>455</v>
      </c>
      <c r="I8" s="1298"/>
    </row>
    <row r="9" spans="1:9" ht="12" customHeight="1">
      <c r="C9" s="86"/>
      <c r="D9" s="42" t="s">
        <v>92</v>
      </c>
      <c r="E9" s="42" t="s">
        <v>48</v>
      </c>
      <c r="F9" s="42"/>
      <c r="G9" s="42" t="s">
        <v>49</v>
      </c>
      <c r="H9" s="42" t="s">
        <v>50</v>
      </c>
      <c r="I9" s="42" t="s">
        <v>67</v>
      </c>
    </row>
    <row r="10" spans="1:9">
      <c r="A10" s="285"/>
      <c r="C10" s="86"/>
      <c r="D10" s="187">
        <v>1</v>
      </c>
      <c r="E10" s="1301" t="s">
        <v>458</v>
      </c>
      <c r="F10" s="1301"/>
      <c r="G10" s="1301"/>
      <c r="H10" s="1301"/>
      <c r="I10" s="306"/>
    </row>
    <row r="11" spans="1:9" ht="20.100000000000001" customHeight="1">
      <c r="A11" s="285"/>
      <c r="C11" s="86"/>
      <c r="D11" s="187" t="s">
        <v>294</v>
      </c>
      <c r="E11" s="287" t="s">
        <v>459</v>
      </c>
      <c r="F11" s="294"/>
      <c r="G11" s="430" t="s">
        <v>1946</v>
      </c>
      <c r="H11" s="294" t="s">
        <v>457</v>
      </c>
      <c r="I11" s="196" t="s">
        <v>460</v>
      </c>
    </row>
    <row r="12" spans="1:9" ht="45">
      <c r="A12" s="285"/>
      <c r="C12" s="86"/>
      <c r="D12" s="187" t="s">
        <v>328</v>
      </c>
      <c r="E12" s="287" t="s">
        <v>461</v>
      </c>
      <c r="F12" s="294"/>
      <c r="G12" s="1129" t="s">
        <v>1947</v>
      </c>
      <c r="H12" s="1128" t="s">
        <v>1948</v>
      </c>
      <c r="I12" s="413" t="s">
        <v>695</v>
      </c>
    </row>
    <row r="13" spans="1:9" ht="33.75">
      <c r="A13" s="285"/>
      <c r="B13" s="186">
        <v>3</v>
      </c>
      <c r="C13" s="86"/>
      <c r="D13" s="187">
        <v>2</v>
      </c>
      <c r="E13" s="350" t="s">
        <v>696</v>
      </c>
      <c r="F13" s="294"/>
      <c r="G13" s="294" t="s">
        <v>457</v>
      </c>
      <c r="H13" s="1130" t="s">
        <v>1949</v>
      </c>
      <c r="I13" s="414" t="s">
        <v>462</v>
      </c>
    </row>
    <row r="14" spans="1:9" ht="39" customHeight="1">
      <c r="A14" s="285"/>
      <c r="C14" s="86"/>
      <c r="D14" s="187">
        <v>3</v>
      </c>
      <c r="E14" s="1299" t="s">
        <v>697</v>
      </c>
      <c r="F14" s="1299"/>
      <c r="G14" s="1299"/>
      <c r="H14" s="1299"/>
      <c r="I14" s="411"/>
    </row>
    <row r="15" spans="1:9" ht="45.75" customHeight="1">
      <c r="A15" s="285"/>
      <c r="C15" s="86"/>
      <c r="D15" s="187" t="s">
        <v>443</v>
      </c>
      <c r="E15" s="1131" t="s">
        <v>1950</v>
      </c>
      <c r="F15" s="294"/>
      <c r="G15" s="294" t="s">
        <v>457</v>
      </c>
      <c r="H15" s="1132" t="s">
        <v>1951</v>
      </c>
      <c r="I15" s="1245" t="s">
        <v>698</v>
      </c>
    </row>
    <row r="16" spans="1:9" ht="15" customHeight="1">
      <c r="A16" s="285"/>
      <c r="C16" s="86"/>
      <c r="D16" s="114"/>
      <c r="E16" s="299" t="s">
        <v>327</v>
      </c>
      <c r="F16" s="300"/>
      <c r="G16" s="300"/>
      <c r="H16" s="297"/>
      <c r="I16" s="1247"/>
    </row>
    <row r="17" spans="1:12" ht="69" customHeight="1">
      <c r="A17" s="285"/>
      <c r="B17" s="186">
        <v>3</v>
      </c>
      <c r="C17" s="86"/>
      <c r="D17" s="187">
        <v>4</v>
      </c>
      <c r="E17" s="1299" t="s">
        <v>699</v>
      </c>
      <c r="F17" s="1299"/>
      <c r="G17" s="1299"/>
      <c r="H17" s="1299"/>
      <c r="I17" s="411"/>
    </row>
    <row r="18" spans="1:12" ht="201" customHeight="1">
      <c r="A18" s="285"/>
      <c r="C18" s="86"/>
      <c r="D18" s="187" t="s">
        <v>444</v>
      </c>
      <c r="E18" s="301" t="s">
        <v>463</v>
      </c>
      <c r="F18" s="294"/>
      <c r="G18" s="1133" t="s">
        <v>1952</v>
      </c>
      <c r="H18" s="294" t="s">
        <v>457</v>
      </c>
      <c r="I18" s="1245" t="s">
        <v>480</v>
      </c>
    </row>
    <row r="19" spans="1:12" ht="15" customHeight="1">
      <c r="A19" s="285"/>
      <c r="C19" s="86"/>
      <c r="D19" s="114"/>
      <c r="E19" s="299" t="s">
        <v>327</v>
      </c>
      <c r="F19" s="300"/>
      <c r="G19" s="300"/>
      <c r="H19" s="297"/>
      <c r="I19" s="1247"/>
    </row>
    <row r="20" spans="1:12" ht="30" customHeight="1">
      <c r="A20" s="285"/>
      <c r="B20" s="186">
        <v>3</v>
      </c>
      <c r="C20" s="86"/>
      <c r="D20" s="187">
        <v>5</v>
      </c>
      <c r="E20" s="1299" t="s">
        <v>700</v>
      </c>
      <c r="F20" s="1299"/>
      <c r="G20" s="1299"/>
      <c r="H20" s="1299"/>
      <c r="I20" s="411"/>
    </row>
    <row r="21" spans="1:12" ht="26.1" customHeight="1">
      <c r="A21" s="285"/>
      <c r="C21" s="86"/>
      <c r="D21" s="187" t="s">
        <v>445</v>
      </c>
      <c r="E21" s="1300" t="s">
        <v>701</v>
      </c>
      <c r="F21" s="1300"/>
      <c r="G21" s="1300"/>
      <c r="H21" s="1300"/>
      <c r="I21" s="411"/>
    </row>
    <row r="22" spans="1:12" ht="32.1" customHeight="1">
      <c r="A22" s="285"/>
      <c r="C22" s="86"/>
      <c r="D22" s="187" t="s">
        <v>446</v>
      </c>
      <c r="E22" s="302" t="s">
        <v>464</v>
      </c>
      <c r="F22" s="294"/>
      <c r="G22" s="1134" t="s">
        <v>1953</v>
      </c>
      <c r="H22" s="294" t="s">
        <v>457</v>
      </c>
      <c r="I22" s="1245" t="s">
        <v>702</v>
      </c>
    </row>
    <row r="23" spans="1:12" ht="15" customHeight="1">
      <c r="A23" s="285"/>
      <c r="C23" s="86"/>
      <c r="D23" s="114"/>
      <c r="E23" s="300" t="s">
        <v>327</v>
      </c>
      <c r="F23" s="296"/>
      <c r="G23" s="296"/>
      <c r="H23" s="297"/>
      <c r="I23" s="1247"/>
    </row>
    <row r="24" spans="1:12" ht="14.25" customHeight="1">
      <c r="A24" s="285"/>
      <c r="C24" s="86"/>
      <c r="D24" s="187" t="s">
        <v>447</v>
      </c>
      <c r="E24" s="1300" t="s">
        <v>703</v>
      </c>
      <c r="F24" s="1300"/>
      <c r="G24" s="1300"/>
      <c r="H24" s="1300"/>
      <c r="I24" s="411"/>
    </row>
    <row r="25" spans="1:12" ht="42.95" customHeight="1">
      <c r="A25" s="285"/>
      <c r="C25" s="86"/>
      <c r="D25" s="187" t="s">
        <v>448</v>
      </c>
      <c r="E25" s="302" t="s">
        <v>466</v>
      </c>
      <c r="F25" s="294"/>
      <c r="G25" s="1144" t="s">
        <v>1954</v>
      </c>
      <c r="H25" s="294" t="s">
        <v>457</v>
      </c>
      <c r="I25" s="1245" t="s">
        <v>597</v>
      </c>
    </row>
    <row r="26" spans="1:12" ht="15" customHeight="1">
      <c r="A26" s="285"/>
      <c r="C26" s="86"/>
      <c r="D26" s="114"/>
      <c r="E26" s="300" t="s">
        <v>327</v>
      </c>
      <c r="F26" s="296"/>
      <c r="G26" s="296"/>
      <c r="H26" s="297"/>
      <c r="I26" s="1247"/>
    </row>
    <row r="27" spans="1:12" ht="26.1" customHeight="1">
      <c r="A27" s="285"/>
      <c r="C27" s="86"/>
      <c r="D27" s="187" t="s">
        <v>449</v>
      </c>
      <c r="E27" s="1300" t="s">
        <v>704</v>
      </c>
      <c r="F27" s="1300"/>
      <c r="G27" s="1300"/>
      <c r="H27" s="1300"/>
      <c r="I27" s="411"/>
    </row>
    <row r="28" spans="1:12" ht="67.5">
      <c r="A28" s="285"/>
      <c r="C28" s="86"/>
      <c r="D28" s="187" t="s">
        <v>450</v>
      </c>
      <c r="E28" s="302" t="s">
        <v>465</v>
      </c>
      <c r="F28" s="294"/>
      <c r="G28" s="305" t="s">
        <v>1962</v>
      </c>
      <c r="H28" s="294" t="s">
        <v>457</v>
      </c>
      <c r="I28" s="1245" t="s">
        <v>705</v>
      </c>
      <c r="K28" s="212" t="s">
        <v>1961</v>
      </c>
      <c r="L28" s="212" t="s">
        <v>1960</v>
      </c>
    </row>
    <row r="29" spans="1:12" s="1135" customFormat="1" ht="67.5">
      <c r="A29" s="1140"/>
      <c r="B29" s="1137"/>
      <c r="C29" s="1136" t="s">
        <v>1897</v>
      </c>
      <c r="D29" s="1138" t="s">
        <v>1955</v>
      </c>
      <c r="E29" s="1142" t="str">
        <f>E28</f>
        <v>график работы службы</v>
      </c>
      <c r="F29" s="1141" t="s">
        <v>457</v>
      </c>
      <c r="G29" s="1143" t="s">
        <v>1965</v>
      </c>
      <c r="H29" s="1141" t="s">
        <v>457</v>
      </c>
      <c r="I29" s="1246"/>
      <c r="K29" s="1139" t="s">
        <v>1964</v>
      </c>
      <c r="L29" s="1139" t="s">
        <v>1963</v>
      </c>
    </row>
    <row r="30" spans="1:12" ht="15" customHeight="1">
      <c r="A30" s="285"/>
      <c r="C30" s="86"/>
      <c r="D30" s="114"/>
      <c r="E30" s="300" t="s">
        <v>327</v>
      </c>
      <c r="F30" s="296"/>
      <c r="G30" s="296"/>
      <c r="H30" s="297"/>
      <c r="I30" s="1247"/>
    </row>
    <row r="31" spans="1:12" ht="49.5" customHeight="1">
      <c r="A31" s="285"/>
      <c r="B31" s="186">
        <v>3</v>
      </c>
      <c r="C31" s="86"/>
      <c r="D31" s="187" t="s">
        <v>68</v>
      </c>
      <c r="E31" s="1299" t="s">
        <v>707</v>
      </c>
      <c r="F31" s="1299"/>
      <c r="G31" s="1299"/>
      <c r="H31" s="1299"/>
      <c r="I31" s="411"/>
    </row>
    <row r="32" spans="1:12" ht="75.75" customHeight="1">
      <c r="A32" s="285"/>
      <c r="C32" s="86"/>
      <c r="D32" s="187" t="s">
        <v>451</v>
      </c>
      <c r="E32" s="1146" t="s">
        <v>1956</v>
      </c>
      <c r="F32" s="294"/>
      <c r="G32" s="294" t="s">
        <v>457</v>
      </c>
      <c r="H32" s="1147" t="s">
        <v>1957</v>
      </c>
      <c r="I32" s="1245" t="s">
        <v>479</v>
      </c>
    </row>
    <row r="33" spans="1:12" ht="15" customHeight="1">
      <c r="A33" s="285"/>
      <c r="C33" s="86"/>
      <c r="D33" s="114"/>
      <c r="E33" s="299" t="s">
        <v>327</v>
      </c>
      <c r="F33" s="296"/>
      <c r="G33" s="296"/>
      <c r="H33" s="297"/>
      <c r="I33" s="1247"/>
    </row>
    <row r="34" spans="1:12" s="174" customFormat="1" ht="3" customHeight="1">
      <c r="A34" s="285"/>
      <c r="K34" s="289"/>
      <c r="L34" s="289"/>
    </row>
    <row r="35" spans="1:12" ht="24.75" customHeight="1">
      <c r="D35" s="298">
        <v>1</v>
      </c>
      <c r="E35" s="1221" t="s">
        <v>706</v>
      </c>
      <c r="F35" s="1221"/>
      <c r="G35" s="1221"/>
      <c r="H35" s="1221"/>
      <c r="I35" s="1221"/>
    </row>
  </sheetData>
  <sheetProtection algorithmName="SHA-512" hashValue="B/5izDAIynt8PNJRD+6oovbrAR529jn6q2iWuuJXLFd82eD9vz2AnxQj5NPKrpHi2mjyiIMDkfpdq309UzNosw==" saltValue="+FMQ7iDWsGf80VGMEHJzh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02" t="s">
        <v>477</v>
      </c>
      <c r="E5" s="1302"/>
      <c r="F5" s="1302"/>
      <c r="G5" s="1302"/>
      <c r="H5" s="1302"/>
      <c r="I5" s="1302"/>
      <c r="J5" s="1302"/>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4" t="s">
        <v>453</v>
      </c>
      <c r="E8" s="1304"/>
      <c r="F8" s="1304"/>
      <c r="G8" s="1304"/>
      <c r="H8" s="1304"/>
      <c r="I8" s="1304"/>
      <c r="J8" s="1304"/>
      <c r="K8" s="1304" t="s">
        <v>454</v>
      </c>
    </row>
    <row r="9" spans="1:14">
      <c r="D9" s="1304" t="s">
        <v>91</v>
      </c>
      <c r="E9" s="1304" t="s">
        <v>481</v>
      </c>
      <c r="F9" s="1304"/>
      <c r="G9" s="1304" t="s">
        <v>482</v>
      </c>
      <c r="H9" s="1304"/>
      <c r="I9" s="1304"/>
      <c r="J9" s="1304"/>
      <c r="K9" s="1304"/>
    </row>
    <row r="10" spans="1:14" ht="22.5">
      <c r="D10" s="1304"/>
      <c r="E10" s="137" t="s">
        <v>483</v>
      </c>
      <c r="F10" s="137" t="s">
        <v>399</v>
      </c>
      <c r="G10" s="137" t="s">
        <v>399</v>
      </c>
      <c r="H10" s="137" t="s">
        <v>483</v>
      </c>
      <c r="I10" s="137" t="s">
        <v>484</v>
      </c>
      <c r="J10" s="137" t="s">
        <v>455</v>
      </c>
      <c r="K10" s="1304"/>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6"/>
      <c r="F12" s="1081"/>
      <c r="G12" s="1081"/>
      <c r="H12" s="1081"/>
      <c r="I12" s="1094"/>
      <c r="J12" s="1085"/>
      <c r="K12" s="1245" t="s">
        <v>485</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47"/>
    </row>
    <row r="14" spans="1:14" ht="3" customHeight="1">
      <c r="A14" s="131"/>
      <c r="B14" s="131"/>
      <c r="C14" s="131"/>
    </row>
    <row r="15" spans="1:14" ht="27.75" customHeight="1">
      <c r="E15" s="1303" t="s">
        <v>593</v>
      </c>
      <c r="F15" s="1303"/>
      <c r="G15" s="1303"/>
      <c r="H15" s="1303"/>
      <c r="I15" s="1303"/>
      <c r="J15" s="1303"/>
    </row>
  </sheetData>
  <sheetProtection algorithmName="SHA-512" hashValue="JV+YJCPzFrs6/GYSK+Xdw2pRjKbhmhEjfyYx1l+8LNWSf5QaB3Q6cu2cP2i2C0aACcOeK0dOrsQdFv4SHQh4wA==" saltValue="Uyf0vwfixp0T10vt1o1o0A==" spinCount="100000"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78" t="s">
        <v>313</v>
      </c>
      <c r="E7" s="1180"/>
      <c r="F7" s="437"/>
    </row>
    <row r="8" spans="3:9" ht="3" customHeight="1">
      <c r="C8" s="50"/>
      <c r="D8" s="14"/>
      <c r="E8" s="14"/>
    </row>
    <row r="9" spans="3:9" ht="15.95" customHeight="1">
      <c r="C9" s="50"/>
      <c r="D9" s="103" t="s">
        <v>91</v>
      </c>
      <c r="E9" s="425" t="s">
        <v>312</v>
      </c>
    </row>
    <row r="10" spans="3:9" ht="12" customHeight="1">
      <c r="C10" s="50"/>
      <c r="D10" s="42" t="s">
        <v>92</v>
      </c>
      <c r="E10" s="42" t="s">
        <v>48</v>
      </c>
    </row>
    <row r="11" spans="3:9" ht="11.25" hidden="1" customHeight="1">
      <c r="C11" s="50"/>
      <c r="D11" s="194">
        <v>0</v>
      </c>
      <c r="E11" s="426"/>
    </row>
    <row r="12" spans="3:9" ht="15" customHeight="1">
      <c r="C12" s="167"/>
      <c r="D12" s="123">
        <v>1</v>
      </c>
      <c r="E12" s="1148" t="s">
        <v>1958</v>
      </c>
    </row>
    <row r="13" spans="3:9" ht="12" customHeight="1">
      <c r="C13" s="50"/>
      <c r="D13" s="427"/>
      <c r="E13" s="428" t="s">
        <v>176</v>
      </c>
    </row>
    <row r="14" spans="3:9" ht="3" customHeight="1"/>
    <row r="15" spans="3:9" ht="22.5" customHeight="1">
      <c r="C15" s="168"/>
      <c r="D15" s="1305" t="s">
        <v>314</v>
      </c>
      <c r="E15" s="1305"/>
      <c r="F15" s="169"/>
      <c r="G15" s="169"/>
      <c r="H15" s="169"/>
      <c r="I15" s="169"/>
    </row>
  </sheetData>
  <sheetProtection algorithmName="SHA-512" hashValue="WbGvK569OEv6n2D5XNcK5/TN/QGcMK1zAh1nagdAtzSMLwimz/xRonxN0X84N0WijvH5G0VsFUtvr7b1ZxuXbg==" saltValue="T1V1vzgBZaTcx5ibBz+Ep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302" t="s">
        <v>54</v>
      </c>
      <c r="E7" s="1302"/>
      <c r="F7" s="437"/>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mujUs1oDiOvhAUYSQ0M9t0LlfdT/BVJOC0qdogREgKUJzGShf/Nzqv3OIb00Mql1m6EKhf4F0KC6HRqFeLNOCQ==" saltValue="njVSzUxLwQtJr3q4togipw==" spinCount="100000"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6" t="s">
        <v>55</v>
      </c>
      <c r="C2" s="1306"/>
      <c r="D2" s="1306"/>
      <c r="E2" s="438"/>
    </row>
    <row r="3" spans="2:5" ht="3" customHeight="1"/>
    <row r="4" spans="2:5" ht="21.75" customHeight="1" thickBot="1">
      <c r="B4" s="1150" t="s">
        <v>1</v>
      </c>
      <c r="C4" s="1150" t="s">
        <v>90</v>
      </c>
      <c r="D4" s="1150" t="s">
        <v>71</v>
      </c>
    </row>
    <row r="5" spans="2:5" ht="12" thickTop="1"/>
  </sheetData>
  <sheetProtection algorithmName="SHA-512" hashValue="bXbJFrbf/x4nb3mGxQ+tUfQNNf1K90zvFqRL0j7JJexIpzykcMorKV5EhPX/V71Dxz2H+SVZsrjxStjefX6ZKQ==" saltValue="W8iN56n0iJFuWaCzxLUdoQ==" spinCount="100000" sheet="1" objects="1" scenarios="1" formatColumns="0" formatRows="0" autoFilter="0"/>
  <autoFilter ref="B4:D4"/>
  <mergeCells count="1">
    <mergeCell ref="B2:D2"/>
  </mergeCells>
  <phoneticPr fontId="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7">
        <v>43824.64675925926</v>
      </c>
      <c r="B2" s="12" t="s">
        <v>772</v>
      </c>
      <c r="C2" s="12" t="s">
        <v>441</v>
      </c>
    </row>
    <row r="3" spans="1:4">
      <c r="A3" s="1117">
        <v>43824.646967592591</v>
      </c>
      <c r="B3" s="12" t="s">
        <v>772</v>
      </c>
      <c r="C3" s="12" t="s">
        <v>441</v>
      </c>
    </row>
    <row r="4" spans="1:4">
      <c r="A4" s="1117">
        <v>43824.646990740737</v>
      </c>
      <c r="B4" s="12" t="s">
        <v>1220</v>
      </c>
      <c r="C4" s="12" t="s">
        <v>441</v>
      </c>
    </row>
    <row r="5" spans="1:4">
      <c r="A5" s="1117">
        <v>43824.649236111109</v>
      </c>
      <c r="B5" s="12" t="s">
        <v>772</v>
      </c>
      <c r="C5" s="12" t="s">
        <v>441</v>
      </c>
    </row>
    <row r="6" spans="1:4">
      <c r="A6" s="1117">
        <v>43824.649247685185</v>
      </c>
      <c r="B6" s="12" t="s">
        <v>1220</v>
      </c>
      <c r="C6" s="12" t="s">
        <v>441</v>
      </c>
    </row>
    <row r="7" spans="1:4">
      <c r="A7" s="1117">
        <v>43824.665879629632</v>
      </c>
      <c r="B7" s="12" t="s">
        <v>772</v>
      </c>
      <c r="C7" s="12" t="s">
        <v>441</v>
      </c>
    </row>
    <row r="8" spans="1:4">
      <c r="A8" s="1117">
        <v>43824.665902777779</v>
      </c>
      <c r="B8" s="12" t="s">
        <v>1220</v>
      </c>
      <c r="C8" s="12" t="s">
        <v>441</v>
      </c>
    </row>
    <row r="9" spans="1:4">
      <c r="A9" s="1117">
        <v>43824.705057870371</v>
      </c>
      <c r="B9" s="12" t="s">
        <v>772</v>
      </c>
      <c r="C9" s="12" t="s">
        <v>441</v>
      </c>
    </row>
    <row r="10" spans="1:4">
      <c r="A10" s="1117">
        <v>43824.705081018517</v>
      </c>
      <c r="B10" s="12" t="s">
        <v>1220</v>
      </c>
      <c r="C10" s="12" t="s">
        <v>441</v>
      </c>
    </row>
    <row r="11" spans="1:4">
      <c r="A11" s="1117">
        <v>43825.428449074076</v>
      </c>
      <c r="B11" s="12" t="s">
        <v>772</v>
      </c>
      <c r="C11" s="12" t="s">
        <v>441</v>
      </c>
    </row>
  </sheetData>
  <sheetProtection algorithmName="SHA-512" hashValue="EqeqxUEWjSRREi/0nYaK4h7J05+nxewLq7XdmNpdQj6d9On2f9PCu330t5X9yTuHM3BphrX4NQwVs5QtXMnspg==" saltValue="gtqFGuQJS/LVFXM8jvnBqg==" spinCount="100000"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204">
        <v>1</v>
      </c>
      <c r="E9" s="1331"/>
      <c r="F9" s="1336"/>
      <c r="G9" s="1340" t="s">
        <v>84</v>
      </c>
      <c r="H9" s="1204"/>
      <c r="I9" s="1204">
        <v>1</v>
      </c>
      <c r="J9" s="1334"/>
      <c r="K9" s="1235" t="s">
        <v>84</v>
      </c>
      <c r="L9" s="1218"/>
      <c r="M9" s="1218" t="s">
        <v>92</v>
      </c>
      <c r="N9" s="1333"/>
      <c r="O9" s="1235" t="s">
        <v>84</v>
      </c>
      <c r="P9" s="1218"/>
      <c r="Q9" s="1218" t="s">
        <v>92</v>
      </c>
      <c r="R9" s="1328"/>
      <c r="S9" s="1235" t="s">
        <v>84</v>
      </c>
      <c r="T9" s="1082"/>
      <c r="U9" s="1082" t="s">
        <v>92</v>
      </c>
      <c r="V9" s="1113"/>
      <c r="W9" s="307"/>
    </row>
    <row r="10" spans="1:23" s="738" customFormat="1" ht="17.100000000000001" customHeight="1">
      <c r="A10" s="205"/>
      <c r="C10" s="159"/>
      <c r="D10" s="1204"/>
      <c r="E10" s="1331"/>
      <c r="F10" s="1336"/>
      <c r="G10" s="1340"/>
      <c r="H10" s="1204"/>
      <c r="I10" s="1204"/>
      <c r="J10" s="1334"/>
      <c r="K10" s="1235"/>
      <c r="L10" s="1218"/>
      <c r="M10" s="1218"/>
      <c r="N10" s="1333"/>
      <c r="O10" s="1235"/>
      <c r="P10" s="1218"/>
      <c r="Q10" s="1218"/>
      <c r="R10" s="1328"/>
      <c r="S10" s="1235"/>
      <c r="T10" s="1084"/>
      <c r="U10" s="743"/>
      <c r="V10" s="744" t="s">
        <v>714</v>
      </c>
      <c r="W10" s="745"/>
    </row>
    <row r="11" spans="1:23" s="102" customFormat="1" ht="17.100000000000001" customHeight="1">
      <c r="A11" s="205"/>
      <c r="C11" s="159"/>
      <c r="D11" s="1205"/>
      <c r="E11" s="1332"/>
      <c r="F11" s="1337"/>
      <c r="G11" s="1205"/>
      <c r="H11" s="1205"/>
      <c r="I11" s="1205"/>
      <c r="J11" s="1335"/>
      <c r="K11" s="1205"/>
      <c r="L11" s="1205"/>
      <c r="M11" s="1205"/>
      <c r="N11" s="1328"/>
      <c r="O11" s="1205"/>
      <c r="P11" s="1083"/>
      <c r="Q11" s="743"/>
      <c r="R11" s="744" t="s">
        <v>713</v>
      </c>
      <c r="S11" s="740"/>
      <c r="T11" s="740"/>
      <c r="U11" s="740"/>
      <c r="V11" s="740"/>
      <c r="W11" s="745"/>
    </row>
    <row r="12" spans="1:23" s="102" customFormat="1" ht="17.100000000000001" customHeight="1">
      <c r="A12" s="205"/>
      <c r="C12" s="159"/>
      <c r="D12" s="1205"/>
      <c r="E12" s="1332"/>
      <c r="F12" s="1337"/>
      <c r="G12" s="1205"/>
      <c r="H12" s="1205"/>
      <c r="I12" s="1205"/>
      <c r="J12" s="1335"/>
      <c r="K12" s="1205"/>
      <c r="L12" s="743"/>
      <c r="M12" s="744"/>
      <c r="N12" s="744" t="s">
        <v>411</v>
      </c>
      <c r="O12" s="744"/>
      <c r="P12" s="744"/>
      <c r="Q12" s="744"/>
      <c r="R12" s="744"/>
      <c r="S12" s="740"/>
      <c r="T12" s="740"/>
      <c r="U12" s="740"/>
      <c r="V12" s="740"/>
      <c r="W12" s="745"/>
    </row>
    <row r="13" spans="1:23" s="102" customFormat="1" ht="17.25" customHeight="1">
      <c r="A13" s="205"/>
      <c r="C13" s="159"/>
      <c r="D13" s="1205"/>
      <c r="E13" s="1332"/>
      <c r="F13" s="1337"/>
      <c r="G13" s="1205"/>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342"/>
      <c r="E15" s="1338"/>
      <c r="F15" s="1339"/>
      <c r="G15" s="1341"/>
      <c r="H15" s="1204"/>
      <c r="I15" s="1204">
        <v>1</v>
      </c>
      <c r="J15" s="1334"/>
      <c r="K15" s="1235" t="s">
        <v>84</v>
      </c>
      <c r="L15" s="1218"/>
      <c r="M15" s="1218" t="s">
        <v>92</v>
      </c>
      <c r="N15" s="1333"/>
      <c r="O15" s="1235" t="s">
        <v>84</v>
      </c>
      <c r="P15" s="1218"/>
      <c r="Q15" s="1218" t="s">
        <v>92</v>
      </c>
      <c r="R15" s="1328"/>
      <c r="S15" s="1235" t="s">
        <v>84</v>
      </c>
      <c r="T15" s="1082"/>
      <c r="U15" s="1082" t="s">
        <v>92</v>
      </c>
      <c r="V15" s="1113"/>
      <c r="W15" s="307"/>
    </row>
    <row r="16" spans="1:23" s="741" customFormat="1" ht="16.5" customHeight="1">
      <c r="A16" s="747"/>
      <c r="B16" s="742"/>
      <c r="C16" s="746"/>
      <c r="D16" s="1342"/>
      <c r="E16" s="1338"/>
      <c r="F16" s="1339"/>
      <c r="G16" s="1341"/>
      <c r="H16" s="1204"/>
      <c r="I16" s="1204"/>
      <c r="J16" s="1334"/>
      <c r="K16" s="1235"/>
      <c r="L16" s="1218"/>
      <c r="M16" s="1218"/>
      <c r="N16" s="1333"/>
      <c r="O16" s="1235"/>
      <c r="P16" s="1218"/>
      <c r="Q16" s="1218"/>
      <c r="R16" s="1328"/>
      <c r="S16" s="1235"/>
      <c r="T16" s="1084"/>
      <c r="U16" s="743"/>
      <c r="V16" s="744" t="s">
        <v>714</v>
      </c>
      <c r="W16" s="745"/>
    </row>
    <row r="17" spans="1:36" ht="17.100000000000001" customHeight="1">
      <c r="A17" s="205"/>
      <c r="B17" s="102"/>
      <c r="C17" s="159"/>
      <c r="D17" s="1342"/>
      <c r="E17" s="1338"/>
      <c r="F17" s="1339"/>
      <c r="G17" s="1341"/>
      <c r="H17" s="1204"/>
      <c r="I17" s="1204"/>
      <c r="J17" s="1335"/>
      <c r="K17" s="1235"/>
      <c r="L17" s="1218"/>
      <c r="M17" s="1218"/>
      <c r="N17" s="1328"/>
      <c r="O17" s="1235"/>
      <c r="P17" s="1083"/>
      <c r="Q17" s="743"/>
      <c r="R17" s="744" t="s">
        <v>713</v>
      </c>
      <c r="S17" s="740"/>
      <c r="T17" s="740"/>
      <c r="U17" s="740"/>
      <c r="V17" s="740"/>
      <c r="W17" s="745"/>
    </row>
    <row r="18" spans="1:36" ht="17.100000000000001" customHeight="1">
      <c r="A18" s="205"/>
      <c r="B18" s="102"/>
      <c r="C18" s="159"/>
      <c r="D18" s="1342"/>
      <c r="E18" s="1338"/>
      <c r="F18" s="1339"/>
      <c r="G18" s="1341"/>
      <c r="H18" s="1204"/>
      <c r="I18" s="1204"/>
      <c r="J18" s="1335"/>
      <c r="K18" s="1235"/>
      <c r="L18" s="743"/>
      <c r="M18" s="744"/>
      <c r="N18" s="744" t="s">
        <v>411</v>
      </c>
      <c r="O18" s="744"/>
      <c r="P18" s="744"/>
      <c r="Q18" s="744"/>
      <c r="R18" s="744"/>
      <c r="S18" s="740"/>
      <c r="T18" s="740"/>
      <c r="U18" s="740"/>
      <c r="V18" s="740"/>
      <c r="W18" s="745"/>
    </row>
    <row r="19" spans="1:36" ht="17.100000000000001" customHeight="1">
      <c r="A19" s="205"/>
      <c r="B19" s="102"/>
      <c r="C19" s="159"/>
      <c r="D19" s="1342"/>
      <c r="E19" s="1338"/>
      <c r="F19" s="1339"/>
      <c r="G19" s="1341"/>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92</v>
      </c>
    </row>
    <row r="27" spans="1:36" ht="17.100000000000001" customHeight="1">
      <c r="O27" s="1343" t="s">
        <v>297</v>
      </c>
      <c r="P27" s="1343"/>
      <c r="Q27" s="1343"/>
      <c r="R27" s="1282" t="s">
        <v>269</v>
      </c>
      <c r="S27" s="1282"/>
      <c r="T27" s="1282"/>
      <c r="U27" s="1255" t="s">
        <v>340</v>
      </c>
      <c r="W27" s="1329"/>
    </row>
    <row r="28" spans="1:36" ht="17.100000000000001" customHeight="1">
      <c r="O28" s="1283" t="s">
        <v>604</v>
      </c>
      <c r="P28" s="1283" t="s">
        <v>270</v>
      </c>
      <c r="Q28" s="1283"/>
      <c r="R28" s="1282"/>
      <c r="S28" s="1282"/>
      <c r="T28" s="1282"/>
      <c r="U28" s="1255"/>
      <c r="W28" s="1329"/>
    </row>
    <row r="29" spans="1:36" ht="37.5" customHeight="1">
      <c r="O29" s="1283"/>
      <c r="P29" s="104" t="s">
        <v>605</v>
      </c>
      <c r="Q29" s="104" t="s">
        <v>6</v>
      </c>
      <c r="R29" s="105" t="s">
        <v>273</v>
      </c>
      <c r="S29" s="1279" t="s">
        <v>272</v>
      </c>
      <c r="T29" s="1279"/>
      <c r="U29" s="1255"/>
      <c r="W29" s="1329"/>
    </row>
    <row r="30" spans="1:36" ht="17.100000000000001" customHeight="1">
      <c r="G30" s="157"/>
      <c r="H30" s="157"/>
      <c r="I30" s="157"/>
      <c r="J30" s="157"/>
      <c r="K30" s="157"/>
      <c r="L30" s="122"/>
      <c r="M30" s="431" t="s">
        <v>182</v>
      </c>
      <c r="N30" s="432"/>
      <c r="O30" s="1330"/>
      <c r="P30" s="1330"/>
      <c r="Q30" s="1330"/>
      <c r="R30" s="1330"/>
      <c r="S30" s="1330"/>
      <c r="T30" s="1330"/>
      <c r="U30" s="1330"/>
      <c r="V30" s="122"/>
      <c r="W30" s="122"/>
      <c r="X30" s="204"/>
      <c r="Y30" s="204"/>
      <c r="Z30" s="204"/>
      <c r="AA30" s="204"/>
      <c r="AB30" s="204"/>
      <c r="AC30" s="204"/>
      <c r="AD30" s="204"/>
      <c r="AE30" s="204"/>
      <c r="AF30" s="204"/>
      <c r="AG30" s="204"/>
      <c r="AH30" s="204"/>
      <c r="AI30" s="204"/>
      <c r="AJ30" s="204"/>
    </row>
    <row r="31" spans="1:36" s="522" customFormat="1" ht="22.5">
      <c r="A31" s="1228">
        <v>1</v>
      </c>
      <c r="B31" s="846"/>
      <c r="C31" s="846"/>
      <c r="D31" s="846"/>
      <c r="E31" s="847"/>
      <c r="F31" s="848"/>
      <c r="G31" s="848"/>
      <c r="H31" s="848"/>
      <c r="I31" s="849"/>
      <c r="J31" s="844"/>
      <c r="K31" s="851"/>
      <c r="L31" s="592">
        <f>mergeValue(A31)</f>
        <v>1</v>
      </c>
      <c r="M31" s="640" t="s">
        <v>20</v>
      </c>
      <c r="N31" s="645"/>
      <c r="O31" s="1307"/>
      <c r="P31" s="1308"/>
      <c r="Q31" s="1308"/>
      <c r="R31" s="1308"/>
      <c r="S31" s="1308"/>
      <c r="T31" s="1308"/>
      <c r="U31" s="1308"/>
      <c r="V31" s="1309"/>
      <c r="W31" s="629" t="s">
        <v>475</v>
      </c>
      <c r="X31" s="584"/>
      <c r="Y31" s="588"/>
      <c r="Z31" s="588" t="str">
        <f t="shared" ref="Z31:Z44" si="0">IF(M31="","",M31 )</f>
        <v>Наименование тарифа</v>
      </c>
      <c r="AA31" s="588"/>
      <c r="AB31" s="588"/>
      <c r="AC31" s="588"/>
      <c r="AD31" s="584"/>
      <c r="AE31" s="584"/>
      <c r="AF31" s="584"/>
      <c r="AG31" s="584"/>
      <c r="AH31" s="584"/>
      <c r="AI31" s="584"/>
      <c r="AJ31" s="584"/>
    </row>
    <row r="32" spans="1:36" s="522" customFormat="1" ht="22.5">
      <c r="A32" s="1228"/>
      <c r="B32" s="1228">
        <v>1</v>
      </c>
      <c r="C32" s="846"/>
      <c r="D32" s="846"/>
      <c r="E32" s="848"/>
      <c r="F32" s="848"/>
      <c r="G32" s="848"/>
      <c r="H32" s="848"/>
      <c r="I32" s="843"/>
      <c r="J32" s="842"/>
      <c r="K32" s="845"/>
      <c r="L32" s="592" t="str">
        <f>mergeValue(A32) &amp;"."&amp; mergeValue(B32)</f>
        <v>1.1</v>
      </c>
      <c r="M32" s="545" t="s">
        <v>16</v>
      </c>
      <c r="N32" s="645"/>
      <c r="O32" s="1307"/>
      <c r="P32" s="1308"/>
      <c r="Q32" s="1308"/>
      <c r="R32" s="1308"/>
      <c r="S32" s="1308"/>
      <c r="T32" s="1308"/>
      <c r="U32" s="1308"/>
      <c r="V32" s="1309"/>
      <c r="W32" s="629" t="s">
        <v>476</v>
      </c>
      <c r="X32" s="584"/>
      <c r="Y32" s="588"/>
      <c r="Z32" s="588" t="str">
        <f t="shared" si="0"/>
        <v>Территория действия тарифа</v>
      </c>
      <c r="AA32" s="588"/>
      <c r="AB32" s="588"/>
      <c r="AC32" s="588"/>
      <c r="AD32" s="584"/>
      <c r="AE32" s="584"/>
      <c r="AF32" s="584"/>
      <c r="AG32" s="584"/>
      <c r="AH32" s="584"/>
      <c r="AI32" s="584"/>
      <c r="AJ32" s="584"/>
    </row>
    <row r="33" spans="1:36" s="522" customFormat="1" ht="22.5">
      <c r="A33" s="1228"/>
      <c r="B33" s="1228"/>
      <c r="C33" s="1228">
        <v>1</v>
      </c>
      <c r="D33" s="846"/>
      <c r="E33" s="848"/>
      <c r="F33" s="848"/>
      <c r="G33" s="848"/>
      <c r="H33" s="848"/>
      <c r="I33" s="850"/>
      <c r="J33" s="842"/>
      <c r="K33" s="845"/>
      <c r="L33" s="592" t="str">
        <f>mergeValue(A33) &amp;"."&amp; mergeValue(B33)&amp;"."&amp; mergeValue(C33)</f>
        <v>1.1.1</v>
      </c>
      <c r="M33" s="546" t="s">
        <v>7</v>
      </c>
      <c r="N33" s="645"/>
      <c r="O33" s="1307"/>
      <c r="P33" s="1308"/>
      <c r="Q33" s="1308"/>
      <c r="R33" s="1308"/>
      <c r="S33" s="1308"/>
      <c r="T33" s="1308"/>
      <c r="U33" s="1308"/>
      <c r="V33" s="1309"/>
      <c r="W33" s="629" t="s">
        <v>632</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2" customFormat="1" ht="22.5">
      <c r="A34" s="1228"/>
      <c r="B34" s="1228"/>
      <c r="C34" s="1228"/>
      <c r="D34" s="1228">
        <v>1</v>
      </c>
      <c r="E34" s="848"/>
      <c r="F34" s="848"/>
      <c r="G34" s="848"/>
      <c r="H34" s="848"/>
      <c r="I34" s="850"/>
      <c r="J34" s="842"/>
      <c r="K34" s="845"/>
      <c r="L34" s="592" t="str">
        <f>mergeValue(A34) &amp;"."&amp; mergeValue(B34)&amp;"."&amp; mergeValue(C34)&amp;"."&amp; mergeValue(D34)</f>
        <v>1.1.1.1</v>
      </c>
      <c r="M34" s="547" t="s">
        <v>22</v>
      </c>
      <c r="N34" s="645"/>
      <c r="O34" s="1307"/>
      <c r="P34" s="1308"/>
      <c r="Q34" s="1308"/>
      <c r="R34" s="1308"/>
      <c r="S34" s="1308"/>
      <c r="T34" s="1308"/>
      <c r="U34" s="1308"/>
      <c r="V34" s="1309"/>
      <c r="W34" s="629" t="s">
        <v>633</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2" customFormat="1" ht="101.25">
      <c r="A35" s="1228"/>
      <c r="B35" s="1228"/>
      <c r="C35" s="1228"/>
      <c r="D35" s="1228"/>
      <c r="E35" s="1228">
        <v>1</v>
      </c>
      <c r="F35" s="848"/>
      <c r="G35" s="848"/>
      <c r="H35" s="846">
        <v>1</v>
      </c>
      <c r="I35" s="1228">
        <v>1</v>
      </c>
      <c r="J35" s="848"/>
      <c r="K35" s="853"/>
      <c r="L35" s="592" t="str">
        <f>mergeValue(A35) &amp;"."&amp; mergeValue(B35)&amp;"."&amp; mergeValue(C35)&amp;"."&amp; mergeValue(D35)&amp;"."&amp; mergeValue(E35)</f>
        <v>1.1.1.1.1</v>
      </c>
      <c r="M35" s="553" t="s">
        <v>9</v>
      </c>
      <c r="N35" s="645"/>
      <c r="O35" s="1231"/>
      <c r="P35" s="1232"/>
      <c r="Q35" s="1232"/>
      <c r="R35" s="1232"/>
      <c r="S35" s="1232"/>
      <c r="T35" s="1232"/>
      <c r="U35" s="1232"/>
      <c r="V35" s="1233"/>
      <c r="W35" s="629" t="s">
        <v>637</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2" customFormat="1" ht="90">
      <c r="A36" s="1228"/>
      <c r="B36" s="1228"/>
      <c r="C36" s="1228"/>
      <c r="D36" s="1228"/>
      <c r="E36" s="1228"/>
      <c r="F36" s="1228">
        <v>1</v>
      </c>
      <c r="G36" s="846"/>
      <c r="H36" s="846"/>
      <c r="I36" s="1228"/>
      <c r="J36" s="1228">
        <v>1</v>
      </c>
      <c r="K36" s="854"/>
      <c r="L36" s="592" t="str">
        <f>mergeValue(A36) &amp;"."&amp; mergeValue(B36)&amp;"."&amp; mergeValue(C36)&amp;"."&amp; mergeValue(D36)&amp;"."&amp; mergeValue(E36)&amp;"."&amp; mergeValue(F36)</f>
        <v>1.1.1.1.1.1</v>
      </c>
      <c r="M36" s="554" t="s">
        <v>10</v>
      </c>
      <c r="N36" s="645"/>
      <c r="O36" s="1231"/>
      <c r="P36" s="1232"/>
      <c r="Q36" s="1232"/>
      <c r="R36" s="1232"/>
      <c r="S36" s="1232"/>
      <c r="T36" s="1232"/>
      <c r="U36" s="1232"/>
      <c r="V36" s="1233"/>
      <c r="W36" s="629" t="s">
        <v>635</v>
      </c>
      <c r="X36" s="584"/>
      <c r="Y36" s="588"/>
      <c r="Z36" s="588" t="str">
        <f t="shared" si="0"/>
        <v>Группа потребителей</v>
      </c>
      <c r="AA36" s="588"/>
      <c r="AB36" s="588"/>
      <c r="AC36" s="588"/>
      <c r="AD36" s="584"/>
      <c r="AE36" s="584"/>
      <c r="AF36" s="584"/>
      <c r="AG36" s="584"/>
      <c r="AH36" s="584"/>
      <c r="AI36" s="584"/>
      <c r="AJ36" s="584"/>
    </row>
    <row r="37" spans="1:36" s="522" customFormat="1" ht="195.75" customHeight="1">
      <c r="A37" s="1228"/>
      <c r="B37" s="1228"/>
      <c r="C37" s="1228"/>
      <c r="D37" s="1228"/>
      <c r="E37" s="1228"/>
      <c r="F37" s="1228"/>
      <c r="G37" s="846">
        <v>1</v>
      </c>
      <c r="H37" s="846"/>
      <c r="I37" s="1228"/>
      <c r="J37" s="1228"/>
      <c r="K37" s="854">
        <v>1</v>
      </c>
      <c r="L37" s="592" t="str">
        <f>mergeValue(A37) &amp;"."&amp; mergeValue(B37)&amp;"."&amp; mergeValue(C37)&amp;"."&amp; mergeValue(D37)&amp;"."&amp; mergeValue(E37)&amp;"."&amp; mergeValue(F37)&amp;"."&amp; mergeValue(G37)</f>
        <v>1.1.1.1.1.1.1</v>
      </c>
      <c r="M37" s="1064"/>
      <c r="N37" s="645"/>
      <c r="O37" s="561"/>
      <c r="P37" s="561"/>
      <c r="Q37" s="1089"/>
      <c r="R37" s="1234"/>
      <c r="S37" s="1235" t="s">
        <v>83</v>
      </c>
      <c r="T37" s="1234"/>
      <c r="U37" s="1235" t="s">
        <v>83</v>
      </c>
      <c r="V37" s="561"/>
      <c r="W37" s="1227" t="s">
        <v>654</v>
      </c>
      <c r="X37" s="584" t="str">
        <f>strCheckDate(O38:V38)</f>
        <v/>
      </c>
      <c r="Y37" s="588"/>
      <c r="Z37" s="588" t="str">
        <f t="shared" si="0"/>
        <v/>
      </c>
      <c r="AA37" s="588"/>
      <c r="AB37" s="588"/>
      <c r="AC37" s="588"/>
      <c r="AD37" s="584"/>
      <c r="AE37" s="584"/>
      <c r="AF37" s="584"/>
      <c r="AG37" s="584"/>
      <c r="AH37" s="584"/>
      <c r="AI37" s="584"/>
      <c r="AJ37" s="584"/>
    </row>
    <row r="38" spans="1:36" s="522" customFormat="1" ht="14.25" hidden="1" customHeight="1">
      <c r="A38" s="1228"/>
      <c r="B38" s="1228"/>
      <c r="C38" s="1228"/>
      <c r="D38" s="1228"/>
      <c r="E38" s="1228"/>
      <c r="F38" s="1228"/>
      <c r="G38" s="846"/>
      <c r="H38" s="846"/>
      <c r="I38" s="1228"/>
      <c r="J38" s="1228"/>
      <c r="K38" s="854"/>
      <c r="L38" s="599"/>
      <c r="M38" s="645"/>
      <c r="N38" s="645"/>
      <c r="O38" s="561"/>
      <c r="P38" s="561"/>
      <c r="Q38" s="583" t="str">
        <f>R37 &amp; "-" &amp; T37</f>
        <v>-</v>
      </c>
      <c r="R38" s="1234"/>
      <c r="S38" s="1235"/>
      <c r="T38" s="1234"/>
      <c r="U38" s="1235"/>
      <c r="V38" s="561"/>
      <c r="W38" s="1227"/>
      <c r="X38" s="584"/>
      <c r="Y38" s="588"/>
      <c r="Z38" s="588" t="str">
        <f t="shared" si="0"/>
        <v/>
      </c>
      <c r="AA38" s="588"/>
      <c r="AB38" s="588"/>
      <c r="AC38" s="588"/>
      <c r="AD38" s="584"/>
      <c r="AE38" s="584"/>
      <c r="AF38" s="584"/>
      <c r="AG38" s="584"/>
      <c r="AH38" s="584"/>
      <c r="AI38" s="584"/>
      <c r="AJ38" s="584"/>
    </row>
    <row r="39" spans="1:36" s="522" customFormat="1" ht="15" customHeight="1">
      <c r="A39" s="1228"/>
      <c r="B39" s="1228"/>
      <c r="C39" s="1228"/>
      <c r="D39" s="1228"/>
      <c r="E39" s="1228"/>
      <c r="F39" s="1228"/>
      <c r="G39" s="848"/>
      <c r="H39" s="846"/>
      <c r="I39" s="1228"/>
      <c r="J39" s="1228"/>
      <c r="K39" s="853"/>
      <c r="L39" s="537"/>
      <c r="M39" s="556" t="s">
        <v>25</v>
      </c>
      <c r="N39" s="563"/>
      <c r="O39" s="563"/>
      <c r="P39" s="563"/>
      <c r="Q39" s="563"/>
      <c r="R39" s="563"/>
      <c r="S39" s="563"/>
      <c r="T39" s="563"/>
      <c r="U39" s="563"/>
      <c r="V39" s="559"/>
      <c r="W39" s="1227"/>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2" customFormat="1" ht="15" customHeight="1">
      <c r="A40" s="1228"/>
      <c r="B40" s="1228"/>
      <c r="C40" s="1228"/>
      <c r="D40" s="1228"/>
      <c r="E40" s="1228"/>
      <c r="F40" s="848"/>
      <c r="G40" s="848"/>
      <c r="H40" s="846"/>
      <c r="I40" s="1228"/>
      <c r="J40" s="848"/>
      <c r="K40" s="853"/>
      <c r="L40" s="537"/>
      <c r="M40" s="555" t="s">
        <v>11</v>
      </c>
      <c r="N40" s="563"/>
      <c r="O40" s="563"/>
      <c r="P40" s="563"/>
      <c r="Q40" s="563"/>
      <c r="R40" s="563"/>
      <c r="S40" s="563"/>
      <c r="T40" s="563"/>
      <c r="U40" s="562"/>
      <c r="V40" s="563"/>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2" customFormat="1" ht="15" customHeight="1">
      <c r="A41" s="1228"/>
      <c r="B41" s="1228"/>
      <c r="C41" s="1228"/>
      <c r="D41" s="1228"/>
      <c r="E41" s="852"/>
      <c r="F41" s="848"/>
      <c r="G41" s="848"/>
      <c r="H41" s="848"/>
      <c r="I41" s="844"/>
      <c r="J41" s="841"/>
      <c r="K41" s="851"/>
      <c r="L41" s="537"/>
      <c r="M41" s="550" t="s">
        <v>12</v>
      </c>
      <c r="N41" s="563"/>
      <c r="O41" s="563"/>
      <c r="P41" s="563"/>
      <c r="Q41" s="563"/>
      <c r="R41" s="563"/>
      <c r="S41" s="563"/>
      <c r="T41" s="563"/>
      <c r="U41" s="562"/>
      <c r="V41" s="563"/>
      <c r="W41" s="664"/>
      <c r="X41" s="584"/>
      <c r="Y41" s="588"/>
      <c r="Z41" s="588" t="str">
        <f t="shared" si="0"/>
        <v>Добавить схему подключения</v>
      </c>
      <c r="AA41" s="588"/>
      <c r="AB41" s="588"/>
      <c r="AC41" s="588"/>
      <c r="AD41" s="584"/>
      <c r="AE41" s="584"/>
      <c r="AF41" s="584"/>
      <c r="AG41" s="584"/>
      <c r="AH41" s="584"/>
      <c r="AI41" s="584"/>
      <c r="AJ41" s="584"/>
    </row>
    <row r="42" spans="1:36" s="522" customFormat="1" ht="15" customHeight="1">
      <c r="A42" s="1228"/>
      <c r="B42" s="1228"/>
      <c r="C42" s="1228"/>
      <c r="D42" s="852"/>
      <c r="E42" s="852"/>
      <c r="F42" s="848"/>
      <c r="G42" s="848"/>
      <c r="H42" s="848"/>
      <c r="I42" s="844"/>
      <c r="J42" s="841"/>
      <c r="K42" s="851"/>
      <c r="L42" s="537"/>
      <c r="M42" s="549" t="s">
        <v>17</v>
      </c>
      <c r="N42" s="563"/>
      <c r="O42" s="563"/>
      <c r="P42" s="563"/>
      <c r="Q42" s="563"/>
      <c r="R42" s="563"/>
      <c r="S42" s="563"/>
      <c r="T42" s="563"/>
      <c r="U42" s="562"/>
      <c r="V42" s="563"/>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2" customFormat="1" ht="15" customHeight="1">
      <c r="A43" s="1228"/>
      <c r="B43" s="1228"/>
      <c r="C43" s="852"/>
      <c r="D43" s="852"/>
      <c r="E43" s="852"/>
      <c r="F43" s="852"/>
      <c r="G43" s="857"/>
      <c r="H43" s="844"/>
      <c r="I43" s="855"/>
      <c r="J43" s="841"/>
      <c r="K43" s="856"/>
      <c r="L43" s="537"/>
      <c r="M43" s="548" t="s">
        <v>18</v>
      </c>
      <c r="N43" s="563"/>
      <c r="O43" s="563"/>
      <c r="P43" s="563"/>
      <c r="Q43" s="563"/>
      <c r="R43" s="563"/>
      <c r="S43" s="563"/>
      <c r="T43" s="563"/>
      <c r="U43" s="562"/>
      <c r="V43" s="563"/>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2" customFormat="1" ht="15" customHeight="1">
      <c r="A44" s="1228"/>
      <c r="B44" s="852"/>
      <c r="C44" s="852"/>
      <c r="D44" s="852"/>
      <c r="E44" s="852"/>
      <c r="F44" s="852"/>
      <c r="G44" s="857"/>
      <c r="H44" s="844"/>
      <c r="I44" s="844"/>
      <c r="J44" s="841"/>
      <c r="K44" s="851"/>
      <c r="L44" s="537"/>
      <c r="M44" s="557" t="s">
        <v>19</v>
      </c>
      <c r="N44" s="563"/>
      <c r="O44" s="563"/>
      <c r="P44" s="563"/>
      <c r="Q44" s="563"/>
      <c r="R44" s="563"/>
      <c r="S44" s="563"/>
      <c r="T44" s="563"/>
      <c r="U44" s="562"/>
      <c r="V44" s="563"/>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1" customFormat="1" ht="15" customHeight="1">
      <c r="A45" s="840"/>
      <c r="B45" s="840"/>
      <c r="C45" s="840"/>
      <c r="D45" s="840"/>
      <c r="E45" s="840"/>
      <c r="F45" s="840"/>
      <c r="G45" s="840"/>
      <c r="H45" s="840"/>
      <c r="I45" s="840"/>
      <c r="J45" s="840"/>
      <c r="K45" s="840"/>
      <c r="L45" s="492"/>
      <c r="M45" s="564" t="s">
        <v>308</v>
      </c>
      <c r="N45" s="563"/>
      <c r="O45" s="563"/>
      <c r="P45" s="563"/>
      <c r="Q45" s="563"/>
      <c r="R45" s="563"/>
      <c r="S45" s="563"/>
      <c r="T45" s="563"/>
      <c r="U45" s="562"/>
      <c r="V45" s="563"/>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2" customFormat="1" ht="22.5">
      <c r="A49" s="1228">
        <v>1</v>
      </c>
      <c r="B49" s="864"/>
      <c r="C49" s="864"/>
      <c r="D49" s="864"/>
      <c r="E49" s="865"/>
      <c r="F49" s="866"/>
      <c r="G49" s="866"/>
      <c r="H49" s="866"/>
      <c r="I49" s="867"/>
      <c r="J49" s="862"/>
      <c r="K49" s="869"/>
      <c r="L49" s="592">
        <f>mergeValue(A49)</f>
        <v>1</v>
      </c>
      <c r="M49" s="640" t="s">
        <v>20</v>
      </c>
      <c r="N49" s="645"/>
      <c r="O49" s="1307"/>
      <c r="P49" s="1308"/>
      <c r="Q49" s="1308"/>
      <c r="R49" s="1308"/>
      <c r="S49" s="1308"/>
      <c r="T49" s="1308"/>
      <c r="U49" s="1308"/>
      <c r="V49" s="1309"/>
      <c r="W49" s="629" t="s">
        <v>475</v>
      </c>
      <c r="X49" s="584"/>
      <c r="Y49" s="588"/>
      <c r="Z49" s="588" t="str">
        <f t="shared" ref="Z49:Z62" si="1">IF(M49="","",M49 )</f>
        <v>Наименование тарифа</v>
      </c>
      <c r="AA49" s="588"/>
      <c r="AB49" s="588"/>
      <c r="AC49" s="588"/>
      <c r="AD49" s="584"/>
      <c r="AE49" s="584"/>
      <c r="AF49" s="584"/>
      <c r="AG49" s="584"/>
      <c r="AH49" s="584"/>
      <c r="AI49" s="584"/>
      <c r="AJ49" s="584"/>
    </row>
    <row r="50" spans="1:36" s="522" customFormat="1" ht="22.5">
      <c r="A50" s="1228"/>
      <c r="B50" s="1228">
        <v>1</v>
      </c>
      <c r="C50" s="864"/>
      <c r="D50" s="864"/>
      <c r="E50" s="866"/>
      <c r="F50" s="866"/>
      <c r="G50" s="866"/>
      <c r="H50" s="866"/>
      <c r="I50" s="861"/>
      <c r="J50" s="860"/>
      <c r="K50" s="863"/>
      <c r="L50" s="592" t="str">
        <f>mergeValue(A50) &amp;"."&amp; mergeValue(B50)</f>
        <v>1.1</v>
      </c>
      <c r="M50" s="545" t="s">
        <v>16</v>
      </c>
      <c r="N50" s="645"/>
      <c r="O50" s="1307"/>
      <c r="P50" s="1308"/>
      <c r="Q50" s="1308"/>
      <c r="R50" s="1308"/>
      <c r="S50" s="1308"/>
      <c r="T50" s="1308"/>
      <c r="U50" s="1308"/>
      <c r="V50" s="1309"/>
      <c r="W50" s="629" t="s">
        <v>476</v>
      </c>
      <c r="X50" s="584"/>
      <c r="Y50" s="588"/>
      <c r="Z50" s="588" t="str">
        <f t="shared" si="1"/>
        <v>Территория действия тарифа</v>
      </c>
      <c r="AA50" s="588"/>
      <c r="AB50" s="588"/>
      <c r="AC50" s="588"/>
      <c r="AD50" s="584"/>
      <c r="AE50" s="584"/>
      <c r="AF50" s="584"/>
      <c r="AG50" s="584"/>
      <c r="AH50" s="584"/>
      <c r="AI50" s="584"/>
      <c r="AJ50" s="584"/>
    </row>
    <row r="51" spans="1:36" s="522" customFormat="1" ht="22.5">
      <c r="A51" s="1228"/>
      <c r="B51" s="1228"/>
      <c r="C51" s="1228">
        <v>1</v>
      </c>
      <c r="D51" s="864"/>
      <c r="E51" s="866"/>
      <c r="F51" s="866"/>
      <c r="G51" s="866"/>
      <c r="H51" s="866"/>
      <c r="I51" s="868"/>
      <c r="J51" s="860"/>
      <c r="K51" s="863"/>
      <c r="L51" s="592" t="str">
        <f>mergeValue(A51) &amp;"."&amp; mergeValue(B51)&amp;"."&amp; mergeValue(C51)</f>
        <v>1.1.1</v>
      </c>
      <c r="M51" s="546" t="s">
        <v>7</v>
      </c>
      <c r="N51" s="645"/>
      <c r="O51" s="1307"/>
      <c r="P51" s="1308"/>
      <c r="Q51" s="1308"/>
      <c r="R51" s="1308"/>
      <c r="S51" s="1308"/>
      <c r="T51" s="1308"/>
      <c r="U51" s="1308"/>
      <c r="V51" s="1309"/>
      <c r="W51" s="629" t="s">
        <v>632</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2" customFormat="1" ht="22.5">
      <c r="A52" s="1228"/>
      <c r="B52" s="1228"/>
      <c r="C52" s="1228"/>
      <c r="D52" s="1228">
        <v>1</v>
      </c>
      <c r="E52" s="866"/>
      <c r="F52" s="866"/>
      <c r="G52" s="866"/>
      <c r="H52" s="866"/>
      <c r="I52" s="868"/>
      <c r="J52" s="860"/>
      <c r="K52" s="863"/>
      <c r="L52" s="592" t="str">
        <f>mergeValue(A52) &amp;"."&amp; mergeValue(B52)&amp;"."&amp; mergeValue(C52)&amp;"."&amp; mergeValue(D52)</f>
        <v>1.1.1.1</v>
      </c>
      <c r="M52" s="547" t="s">
        <v>22</v>
      </c>
      <c r="N52" s="645"/>
      <c r="O52" s="1307"/>
      <c r="P52" s="1308"/>
      <c r="Q52" s="1308"/>
      <c r="R52" s="1308"/>
      <c r="S52" s="1308"/>
      <c r="T52" s="1308"/>
      <c r="U52" s="1308"/>
      <c r="V52" s="1309"/>
      <c r="W52" s="629" t="s">
        <v>633</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2" customFormat="1" ht="101.25">
      <c r="A53" s="1228"/>
      <c r="B53" s="1228"/>
      <c r="C53" s="1228"/>
      <c r="D53" s="1228"/>
      <c r="E53" s="1228">
        <v>1</v>
      </c>
      <c r="F53" s="866"/>
      <c r="G53" s="866"/>
      <c r="H53" s="864">
        <v>1</v>
      </c>
      <c r="I53" s="1228">
        <v>1</v>
      </c>
      <c r="J53" s="866"/>
      <c r="K53" s="871"/>
      <c r="L53" s="592" t="str">
        <f>mergeValue(A53) &amp;"."&amp; mergeValue(B53)&amp;"."&amp; mergeValue(C53)&amp;"."&amp; mergeValue(D53)&amp;"."&amp; mergeValue(E53)</f>
        <v>1.1.1.1.1</v>
      </c>
      <c r="M53" s="553" t="s">
        <v>9</v>
      </c>
      <c r="N53" s="645"/>
      <c r="O53" s="1231"/>
      <c r="P53" s="1232"/>
      <c r="Q53" s="1232"/>
      <c r="R53" s="1232"/>
      <c r="S53" s="1232"/>
      <c r="T53" s="1232"/>
      <c r="U53" s="1232"/>
      <c r="V53" s="1233"/>
      <c r="W53" s="629" t="s">
        <v>637</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2" customFormat="1" ht="90">
      <c r="A54" s="1228"/>
      <c r="B54" s="1228"/>
      <c r="C54" s="1228"/>
      <c r="D54" s="1228"/>
      <c r="E54" s="1228"/>
      <c r="F54" s="1228">
        <v>1</v>
      </c>
      <c r="G54" s="864"/>
      <c r="H54" s="864"/>
      <c r="I54" s="1228"/>
      <c r="J54" s="1228">
        <v>1</v>
      </c>
      <c r="K54" s="872"/>
      <c r="L54" s="592" t="str">
        <f>mergeValue(A54) &amp;"."&amp; mergeValue(B54)&amp;"."&amp; mergeValue(C54)&amp;"."&amp; mergeValue(D54)&amp;"."&amp; mergeValue(E54)&amp;"."&amp; mergeValue(F54)</f>
        <v>1.1.1.1.1.1</v>
      </c>
      <c r="M54" s="554" t="s">
        <v>10</v>
      </c>
      <c r="N54" s="645"/>
      <c r="O54" s="1231"/>
      <c r="P54" s="1232"/>
      <c r="Q54" s="1232"/>
      <c r="R54" s="1232"/>
      <c r="S54" s="1232"/>
      <c r="T54" s="1232"/>
      <c r="U54" s="1232"/>
      <c r="V54" s="1233"/>
      <c r="W54" s="629" t="s">
        <v>635</v>
      </c>
      <c r="X54" s="584"/>
      <c r="Y54" s="588"/>
      <c r="Z54" s="588" t="str">
        <f t="shared" si="1"/>
        <v>Группа потребителей</v>
      </c>
      <c r="AA54" s="588"/>
      <c r="AB54" s="588"/>
      <c r="AC54" s="588"/>
      <c r="AD54" s="584"/>
      <c r="AE54" s="584"/>
      <c r="AF54" s="584"/>
      <c r="AG54" s="584"/>
      <c r="AH54" s="584"/>
      <c r="AI54" s="584"/>
      <c r="AJ54" s="584"/>
    </row>
    <row r="55" spans="1:36" s="522" customFormat="1" ht="195.75" customHeight="1">
      <c r="A55" s="1228"/>
      <c r="B55" s="1228"/>
      <c r="C55" s="1228"/>
      <c r="D55" s="1228"/>
      <c r="E55" s="1228"/>
      <c r="F55" s="1228"/>
      <c r="G55" s="864">
        <v>1</v>
      </c>
      <c r="H55" s="864"/>
      <c r="I55" s="1228"/>
      <c r="J55" s="1228"/>
      <c r="K55" s="872">
        <v>1</v>
      </c>
      <c r="L55" s="592" t="str">
        <f>mergeValue(A55) &amp;"."&amp; mergeValue(B55)&amp;"."&amp; mergeValue(C55)&amp;"."&amp; mergeValue(D55)&amp;"."&amp; mergeValue(E55)&amp;"."&amp; mergeValue(F55)&amp;"."&amp; mergeValue(G55)</f>
        <v>1.1.1.1.1.1.1</v>
      </c>
      <c r="M55" s="1064"/>
      <c r="N55" s="645"/>
      <c r="O55" s="561"/>
      <c r="P55" s="561"/>
      <c r="Q55" s="1089"/>
      <c r="R55" s="1234"/>
      <c r="S55" s="1235" t="s">
        <v>83</v>
      </c>
      <c r="T55" s="1234"/>
      <c r="U55" s="1235" t="s">
        <v>83</v>
      </c>
      <c r="V55" s="561"/>
      <c r="W55" s="1227" t="s">
        <v>654</v>
      </c>
      <c r="X55" s="584" t="str">
        <f>strCheckDate(O56:V56)</f>
        <v/>
      </c>
      <c r="Y55" s="588"/>
      <c r="Z55" s="588" t="str">
        <f t="shared" si="1"/>
        <v/>
      </c>
      <c r="AA55" s="588"/>
      <c r="AB55" s="588"/>
      <c r="AC55" s="588"/>
      <c r="AD55" s="584"/>
      <c r="AE55" s="584"/>
      <c r="AF55" s="584"/>
      <c r="AG55" s="584"/>
      <c r="AH55" s="584"/>
      <c r="AI55" s="584"/>
      <c r="AJ55" s="584"/>
    </row>
    <row r="56" spans="1:36" s="522" customFormat="1" ht="14.25" hidden="1" customHeight="1">
      <c r="A56" s="1228"/>
      <c r="B56" s="1228"/>
      <c r="C56" s="1228"/>
      <c r="D56" s="1228"/>
      <c r="E56" s="1228"/>
      <c r="F56" s="1228"/>
      <c r="G56" s="864"/>
      <c r="H56" s="864"/>
      <c r="I56" s="1228"/>
      <c r="J56" s="1228"/>
      <c r="K56" s="872"/>
      <c r="L56" s="599"/>
      <c r="M56" s="645"/>
      <c r="N56" s="645"/>
      <c r="O56" s="561"/>
      <c r="P56" s="561"/>
      <c r="Q56" s="583" t="str">
        <f>R55 &amp; "-" &amp; T55</f>
        <v>-</v>
      </c>
      <c r="R56" s="1234"/>
      <c r="S56" s="1235"/>
      <c r="T56" s="1234"/>
      <c r="U56" s="1235"/>
      <c r="V56" s="561"/>
      <c r="W56" s="1227"/>
      <c r="X56" s="584"/>
      <c r="Y56" s="588"/>
      <c r="Z56" s="588" t="str">
        <f t="shared" si="1"/>
        <v/>
      </c>
      <c r="AA56" s="588"/>
      <c r="AB56" s="588"/>
      <c r="AC56" s="588"/>
      <c r="AD56" s="584"/>
      <c r="AE56" s="584"/>
      <c r="AF56" s="584"/>
      <c r="AG56" s="584"/>
      <c r="AH56" s="584"/>
      <c r="AI56" s="584"/>
      <c r="AJ56" s="584"/>
    </row>
    <row r="57" spans="1:36" s="522" customFormat="1" ht="15" customHeight="1">
      <c r="A57" s="1228"/>
      <c r="B57" s="1228"/>
      <c r="C57" s="1228"/>
      <c r="D57" s="1228"/>
      <c r="E57" s="1228"/>
      <c r="F57" s="1228"/>
      <c r="G57" s="866"/>
      <c r="H57" s="864"/>
      <c r="I57" s="1228"/>
      <c r="J57" s="1228"/>
      <c r="K57" s="871"/>
      <c r="L57" s="537"/>
      <c r="M57" s="556" t="s">
        <v>25</v>
      </c>
      <c r="N57" s="563"/>
      <c r="O57" s="563"/>
      <c r="P57" s="563"/>
      <c r="Q57" s="563"/>
      <c r="R57" s="563"/>
      <c r="S57" s="563"/>
      <c r="T57" s="563"/>
      <c r="U57" s="563"/>
      <c r="V57" s="559"/>
      <c r="W57" s="1227"/>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2" customFormat="1" ht="15" customHeight="1">
      <c r="A58" s="1228"/>
      <c r="B58" s="1228"/>
      <c r="C58" s="1228"/>
      <c r="D58" s="1228"/>
      <c r="E58" s="1228"/>
      <c r="F58" s="866"/>
      <c r="G58" s="866"/>
      <c r="H58" s="864"/>
      <c r="I58" s="1228"/>
      <c r="J58" s="866"/>
      <c r="K58" s="871"/>
      <c r="L58" s="537"/>
      <c r="M58" s="555" t="s">
        <v>11</v>
      </c>
      <c r="N58" s="563"/>
      <c r="O58" s="563"/>
      <c r="P58" s="563"/>
      <c r="Q58" s="563"/>
      <c r="R58" s="563"/>
      <c r="S58" s="563"/>
      <c r="T58" s="563"/>
      <c r="U58" s="562"/>
      <c r="V58" s="563"/>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2" customFormat="1" ht="15" customHeight="1">
      <c r="A59" s="1228"/>
      <c r="B59" s="1228"/>
      <c r="C59" s="1228"/>
      <c r="D59" s="1228"/>
      <c r="E59" s="870"/>
      <c r="F59" s="866"/>
      <c r="G59" s="866"/>
      <c r="H59" s="866"/>
      <c r="I59" s="862"/>
      <c r="J59" s="859"/>
      <c r="K59" s="869"/>
      <c r="L59" s="537"/>
      <c r="M59" s="550" t="s">
        <v>12</v>
      </c>
      <c r="N59" s="563"/>
      <c r="O59" s="563"/>
      <c r="P59" s="563"/>
      <c r="Q59" s="563"/>
      <c r="R59" s="563"/>
      <c r="S59" s="563"/>
      <c r="T59" s="563"/>
      <c r="U59" s="562"/>
      <c r="V59" s="563"/>
      <c r="W59" s="664"/>
      <c r="X59" s="584"/>
      <c r="Y59" s="588"/>
      <c r="Z59" s="588" t="str">
        <f t="shared" si="1"/>
        <v>Добавить схему подключения</v>
      </c>
      <c r="AA59" s="588"/>
      <c r="AB59" s="588"/>
      <c r="AC59" s="588"/>
      <c r="AD59" s="584"/>
      <c r="AE59" s="584"/>
      <c r="AF59" s="584"/>
      <c r="AG59" s="584"/>
      <c r="AH59" s="584"/>
      <c r="AI59" s="584"/>
      <c r="AJ59" s="584"/>
    </row>
    <row r="60" spans="1:36" s="522" customFormat="1" ht="15" customHeight="1">
      <c r="A60" s="1228"/>
      <c r="B60" s="1228"/>
      <c r="C60" s="1228"/>
      <c r="D60" s="870"/>
      <c r="E60" s="870"/>
      <c r="F60" s="866"/>
      <c r="G60" s="866"/>
      <c r="H60" s="866"/>
      <c r="I60" s="862"/>
      <c r="J60" s="859"/>
      <c r="K60" s="869"/>
      <c r="L60" s="537"/>
      <c r="M60" s="549" t="s">
        <v>17</v>
      </c>
      <c r="N60" s="563"/>
      <c r="O60" s="563"/>
      <c r="P60" s="563"/>
      <c r="Q60" s="563"/>
      <c r="R60" s="563"/>
      <c r="S60" s="563"/>
      <c r="T60" s="563"/>
      <c r="U60" s="562"/>
      <c r="V60" s="563"/>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2" customFormat="1" ht="15" customHeight="1">
      <c r="A61" s="1228"/>
      <c r="B61" s="1228"/>
      <c r="C61" s="870"/>
      <c r="D61" s="870"/>
      <c r="E61" s="870"/>
      <c r="F61" s="870"/>
      <c r="G61" s="875"/>
      <c r="H61" s="862"/>
      <c r="I61" s="873"/>
      <c r="J61" s="859"/>
      <c r="K61" s="874"/>
      <c r="L61" s="537"/>
      <c r="M61" s="548" t="s">
        <v>18</v>
      </c>
      <c r="N61" s="563"/>
      <c r="O61" s="563"/>
      <c r="P61" s="563"/>
      <c r="Q61" s="563"/>
      <c r="R61" s="563"/>
      <c r="S61" s="563"/>
      <c r="T61" s="563"/>
      <c r="U61" s="562"/>
      <c r="V61" s="563"/>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2" customFormat="1" ht="15" customHeight="1">
      <c r="A62" s="1228"/>
      <c r="B62" s="870"/>
      <c r="C62" s="870"/>
      <c r="D62" s="870"/>
      <c r="E62" s="870"/>
      <c r="F62" s="870"/>
      <c r="G62" s="875"/>
      <c r="H62" s="862"/>
      <c r="I62" s="862"/>
      <c r="J62" s="859"/>
      <c r="K62" s="869"/>
      <c r="L62" s="537"/>
      <c r="M62" s="557" t="s">
        <v>19</v>
      </c>
      <c r="N62" s="563"/>
      <c r="O62" s="563"/>
      <c r="P62" s="563"/>
      <c r="Q62" s="563"/>
      <c r="R62" s="563"/>
      <c r="S62" s="563"/>
      <c r="T62" s="563"/>
      <c r="U62" s="562"/>
      <c r="V62" s="563"/>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1" customFormat="1" ht="15" customHeight="1">
      <c r="A63" s="858"/>
      <c r="B63" s="858"/>
      <c r="C63" s="858"/>
      <c r="D63" s="858"/>
      <c r="E63" s="858"/>
      <c r="F63" s="858"/>
      <c r="G63" s="858"/>
      <c r="H63" s="858"/>
      <c r="I63" s="858"/>
      <c r="J63" s="858"/>
      <c r="K63" s="858"/>
      <c r="L63" s="492"/>
      <c r="M63" s="564" t="s">
        <v>308</v>
      </c>
      <c r="N63" s="563"/>
      <c r="O63" s="563"/>
      <c r="P63" s="563"/>
      <c r="Q63" s="563"/>
      <c r="R63" s="563"/>
      <c r="S63" s="563"/>
      <c r="T63" s="563"/>
      <c r="U63" s="562"/>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2" customFormat="1" ht="22.5">
      <c r="A67" s="1228">
        <v>1</v>
      </c>
      <c r="B67" s="882"/>
      <c r="C67" s="882"/>
      <c r="D67" s="882"/>
      <c r="E67" s="883"/>
      <c r="F67" s="884"/>
      <c r="G67" s="884"/>
      <c r="H67" s="884"/>
      <c r="I67" s="885"/>
      <c r="J67" s="880"/>
      <c r="K67" s="887"/>
      <c r="L67" s="592">
        <f>mergeValue(A67)</f>
        <v>1</v>
      </c>
      <c r="M67" s="640" t="s">
        <v>20</v>
      </c>
      <c r="N67" s="645"/>
      <c r="O67" s="1307"/>
      <c r="P67" s="1308"/>
      <c r="Q67" s="1308"/>
      <c r="R67" s="1308"/>
      <c r="S67" s="1308"/>
      <c r="T67" s="1308"/>
      <c r="U67" s="1308"/>
      <c r="V67" s="1309"/>
      <c r="W67" s="629" t="s">
        <v>475</v>
      </c>
      <c r="X67" s="584"/>
      <c r="Y67" s="588"/>
      <c r="Z67" s="588" t="str">
        <f t="shared" ref="Z67:Z80" si="2">IF(M67="","",M67 )</f>
        <v>Наименование тарифа</v>
      </c>
      <c r="AA67" s="588"/>
      <c r="AB67" s="588"/>
      <c r="AC67" s="588"/>
      <c r="AD67" s="584"/>
      <c r="AE67" s="584"/>
      <c r="AF67" s="584"/>
      <c r="AG67" s="584"/>
      <c r="AH67" s="584"/>
      <c r="AI67" s="584"/>
      <c r="AJ67" s="584"/>
    </row>
    <row r="68" spans="1:36" s="522" customFormat="1" ht="22.5">
      <c r="A68" s="1228"/>
      <c r="B68" s="1228">
        <v>1</v>
      </c>
      <c r="C68" s="882"/>
      <c r="D68" s="882"/>
      <c r="E68" s="884"/>
      <c r="F68" s="884"/>
      <c r="G68" s="884"/>
      <c r="H68" s="884"/>
      <c r="I68" s="879"/>
      <c r="J68" s="878"/>
      <c r="K68" s="881"/>
      <c r="L68" s="592" t="str">
        <f>mergeValue(A68) &amp;"."&amp; mergeValue(B68)</f>
        <v>1.1</v>
      </c>
      <c r="M68" s="545" t="s">
        <v>16</v>
      </c>
      <c r="N68" s="645"/>
      <c r="O68" s="1307"/>
      <c r="P68" s="1308"/>
      <c r="Q68" s="1308"/>
      <c r="R68" s="1308"/>
      <c r="S68" s="1308"/>
      <c r="T68" s="1308"/>
      <c r="U68" s="1308"/>
      <c r="V68" s="1309"/>
      <c r="W68" s="629" t="s">
        <v>476</v>
      </c>
      <c r="X68" s="584"/>
      <c r="Y68" s="588"/>
      <c r="Z68" s="588" t="str">
        <f t="shared" si="2"/>
        <v>Территория действия тарифа</v>
      </c>
      <c r="AA68" s="588"/>
      <c r="AB68" s="588"/>
      <c r="AC68" s="588"/>
      <c r="AD68" s="584"/>
      <c r="AE68" s="584"/>
      <c r="AF68" s="584"/>
      <c r="AG68" s="584"/>
      <c r="AH68" s="584"/>
      <c r="AI68" s="584"/>
      <c r="AJ68" s="584"/>
    </row>
    <row r="69" spans="1:36" s="522" customFormat="1" ht="22.5">
      <c r="A69" s="1228"/>
      <c r="B69" s="1228"/>
      <c r="C69" s="1228">
        <v>1</v>
      </c>
      <c r="D69" s="882"/>
      <c r="E69" s="884"/>
      <c r="F69" s="884"/>
      <c r="G69" s="884"/>
      <c r="H69" s="884"/>
      <c r="I69" s="886"/>
      <c r="J69" s="878"/>
      <c r="K69" s="881"/>
      <c r="L69" s="592" t="str">
        <f>mergeValue(A69) &amp;"."&amp; mergeValue(B69)&amp;"."&amp; mergeValue(C69)</f>
        <v>1.1.1</v>
      </c>
      <c r="M69" s="546" t="s">
        <v>7</v>
      </c>
      <c r="N69" s="645"/>
      <c r="O69" s="1307"/>
      <c r="P69" s="1308"/>
      <c r="Q69" s="1308"/>
      <c r="R69" s="1308"/>
      <c r="S69" s="1308"/>
      <c r="T69" s="1308"/>
      <c r="U69" s="1308"/>
      <c r="V69" s="1309"/>
      <c r="W69" s="629" t="s">
        <v>632</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2" customFormat="1" ht="22.5">
      <c r="A70" s="1228"/>
      <c r="B70" s="1228"/>
      <c r="C70" s="1228"/>
      <c r="D70" s="1228">
        <v>1</v>
      </c>
      <c r="E70" s="884"/>
      <c r="F70" s="884"/>
      <c r="G70" s="884"/>
      <c r="H70" s="884"/>
      <c r="I70" s="886"/>
      <c r="J70" s="878"/>
      <c r="K70" s="881"/>
      <c r="L70" s="592" t="str">
        <f>mergeValue(A70) &amp;"."&amp; mergeValue(B70)&amp;"."&amp; mergeValue(C70)&amp;"."&amp; mergeValue(D70)</f>
        <v>1.1.1.1</v>
      </c>
      <c r="M70" s="547" t="s">
        <v>22</v>
      </c>
      <c r="N70" s="645"/>
      <c r="O70" s="1307"/>
      <c r="P70" s="1308"/>
      <c r="Q70" s="1308"/>
      <c r="R70" s="1308"/>
      <c r="S70" s="1308"/>
      <c r="T70" s="1308"/>
      <c r="U70" s="1308"/>
      <c r="V70" s="1309"/>
      <c r="W70" s="629" t="s">
        <v>633</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2" customFormat="1" ht="101.25">
      <c r="A71" s="1228"/>
      <c r="B71" s="1228"/>
      <c r="C71" s="1228"/>
      <c r="D71" s="1228"/>
      <c r="E71" s="1228">
        <v>1</v>
      </c>
      <c r="F71" s="884"/>
      <c r="G71" s="884"/>
      <c r="H71" s="882">
        <v>1</v>
      </c>
      <c r="I71" s="1228">
        <v>1</v>
      </c>
      <c r="J71" s="884"/>
      <c r="K71" s="889"/>
      <c r="L71" s="592" t="str">
        <f>mergeValue(A71) &amp;"."&amp; mergeValue(B71)&amp;"."&amp; mergeValue(C71)&amp;"."&amp; mergeValue(D71)&amp;"."&amp; mergeValue(E71)</f>
        <v>1.1.1.1.1</v>
      </c>
      <c r="M71" s="553" t="s">
        <v>9</v>
      </c>
      <c r="N71" s="645"/>
      <c r="O71" s="1231"/>
      <c r="P71" s="1232"/>
      <c r="Q71" s="1232"/>
      <c r="R71" s="1232"/>
      <c r="S71" s="1232"/>
      <c r="T71" s="1232"/>
      <c r="U71" s="1232"/>
      <c r="V71" s="1233"/>
      <c r="W71" s="629" t="s">
        <v>637</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2" customFormat="1" ht="90">
      <c r="A72" s="1228"/>
      <c r="B72" s="1228"/>
      <c r="C72" s="1228"/>
      <c r="D72" s="1228"/>
      <c r="E72" s="1228"/>
      <c r="F72" s="1228">
        <v>1</v>
      </c>
      <c r="G72" s="882"/>
      <c r="H72" s="882"/>
      <c r="I72" s="1228"/>
      <c r="J72" s="1228">
        <v>1</v>
      </c>
      <c r="K72" s="890"/>
      <c r="L72" s="592" t="str">
        <f>mergeValue(A72) &amp;"."&amp; mergeValue(B72)&amp;"."&amp; mergeValue(C72)&amp;"."&amp; mergeValue(D72)&amp;"."&amp; mergeValue(E72)&amp;"."&amp; mergeValue(F72)</f>
        <v>1.1.1.1.1.1</v>
      </c>
      <c r="M72" s="554" t="s">
        <v>10</v>
      </c>
      <c r="N72" s="645"/>
      <c r="O72" s="1231"/>
      <c r="P72" s="1232"/>
      <c r="Q72" s="1232"/>
      <c r="R72" s="1232"/>
      <c r="S72" s="1232"/>
      <c r="T72" s="1232"/>
      <c r="U72" s="1232"/>
      <c r="V72" s="1233"/>
      <c r="W72" s="629" t="s">
        <v>635</v>
      </c>
      <c r="X72" s="584"/>
      <c r="Y72" s="588"/>
      <c r="Z72" s="588" t="str">
        <f t="shared" si="2"/>
        <v>Группа потребителей</v>
      </c>
      <c r="AA72" s="588"/>
      <c r="AB72" s="588"/>
      <c r="AC72" s="588"/>
      <c r="AD72" s="584"/>
      <c r="AE72" s="584"/>
      <c r="AF72" s="584"/>
      <c r="AG72" s="584"/>
      <c r="AH72" s="584"/>
      <c r="AI72" s="584"/>
      <c r="AJ72" s="584"/>
    </row>
    <row r="73" spans="1:36" s="522" customFormat="1" ht="195.75" customHeight="1">
      <c r="A73" s="1228"/>
      <c r="B73" s="1228"/>
      <c r="C73" s="1228"/>
      <c r="D73" s="1228"/>
      <c r="E73" s="1228"/>
      <c r="F73" s="1228"/>
      <c r="G73" s="882">
        <v>1</v>
      </c>
      <c r="H73" s="882"/>
      <c r="I73" s="1228"/>
      <c r="J73" s="1228"/>
      <c r="K73" s="890">
        <v>1</v>
      </c>
      <c r="L73" s="592" t="str">
        <f>mergeValue(A73) &amp;"."&amp; mergeValue(B73)&amp;"."&amp; mergeValue(C73)&amp;"."&amp; mergeValue(D73)&amp;"."&amp; mergeValue(E73)&amp;"."&amp; mergeValue(F73)&amp;"."&amp; mergeValue(G73)</f>
        <v>1.1.1.1.1.1.1</v>
      </c>
      <c r="M73" s="1064"/>
      <c r="N73" s="645"/>
      <c r="O73" s="561"/>
      <c r="P73" s="561"/>
      <c r="Q73" s="1089"/>
      <c r="R73" s="1234"/>
      <c r="S73" s="1235" t="s">
        <v>83</v>
      </c>
      <c r="T73" s="1234"/>
      <c r="U73" s="1235" t="s">
        <v>83</v>
      </c>
      <c r="V73" s="561"/>
      <c r="W73" s="1227" t="s">
        <v>654</v>
      </c>
      <c r="X73" s="584" t="str">
        <f>strCheckDate(O74:V74)</f>
        <v/>
      </c>
      <c r="Y73" s="588"/>
      <c r="Z73" s="588" t="str">
        <f t="shared" si="2"/>
        <v/>
      </c>
      <c r="AA73" s="588"/>
      <c r="AB73" s="588"/>
      <c r="AC73" s="588"/>
      <c r="AD73" s="584"/>
      <c r="AE73" s="584"/>
      <c r="AF73" s="584"/>
      <c r="AG73" s="584"/>
      <c r="AH73" s="584"/>
      <c r="AI73" s="584"/>
      <c r="AJ73" s="584"/>
    </row>
    <row r="74" spans="1:36" s="522" customFormat="1" ht="14.25" hidden="1" customHeight="1">
      <c r="A74" s="1228"/>
      <c r="B74" s="1228"/>
      <c r="C74" s="1228"/>
      <c r="D74" s="1228"/>
      <c r="E74" s="1228"/>
      <c r="F74" s="1228"/>
      <c r="G74" s="882"/>
      <c r="H74" s="882"/>
      <c r="I74" s="1228"/>
      <c r="J74" s="1228"/>
      <c r="K74" s="890"/>
      <c r="L74" s="599"/>
      <c r="M74" s="645"/>
      <c r="N74" s="645"/>
      <c r="O74" s="561"/>
      <c r="P74" s="561"/>
      <c r="Q74" s="583" t="str">
        <f>R73 &amp; "-" &amp; T73</f>
        <v>-</v>
      </c>
      <c r="R74" s="1234"/>
      <c r="S74" s="1235"/>
      <c r="T74" s="1234"/>
      <c r="U74" s="1235"/>
      <c r="V74" s="561"/>
      <c r="W74" s="1227"/>
      <c r="X74" s="584"/>
      <c r="Y74" s="588"/>
      <c r="Z74" s="588" t="str">
        <f t="shared" si="2"/>
        <v/>
      </c>
      <c r="AA74" s="588"/>
      <c r="AB74" s="588"/>
      <c r="AC74" s="588"/>
      <c r="AD74" s="584"/>
      <c r="AE74" s="584"/>
      <c r="AF74" s="584"/>
      <c r="AG74" s="584"/>
      <c r="AH74" s="584"/>
      <c r="AI74" s="584"/>
      <c r="AJ74" s="584"/>
    </row>
    <row r="75" spans="1:36" s="522" customFormat="1" ht="15" customHeight="1">
      <c r="A75" s="1228"/>
      <c r="B75" s="1228"/>
      <c r="C75" s="1228"/>
      <c r="D75" s="1228"/>
      <c r="E75" s="1228"/>
      <c r="F75" s="1228"/>
      <c r="G75" s="884"/>
      <c r="H75" s="882"/>
      <c r="I75" s="1228"/>
      <c r="J75" s="1228"/>
      <c r="K75" s="889"/>
      <c r="L75" s="537"/>
      <c r="M75" s="556" t="s">
        <v>25</v>
      </c>
      <c r="N75" s="563"/>
      <c r="O75" s="563"/>
      <c r="P75" s="563"/>
      <c r="Q75" s="563"/>
      <c r="R75" s="563"/>
      <c r="S75" s="563"/>
      <c r="T75" s="563"/>
      <c r="U75" s="563"/>
      <c r="V75" s="559"/>
      <c r="W75" s="1227"/>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2" customFormat="1" ht="15" customHeight="1">
      <c r="A76" s="1228"/>
      <c r="B76" s="1228"/>
      <c r="C76" s="1228"/>
      <c r="D76" s="1228"/>
      <c r="E76" s="1228"/>
      <c r="F76" s="884"/>
      <c r="G76" s="884"/>
      <c r="H76" s="882"/>
      <c r="I76" s="1228"/>
      <c r="J76" s="884"/>
      <c r="K76" s="889"/>
      <c r="L76" s="537"/>
      <c r="M76" s="555" t="s">
        <v>11</v>
      </c>
      <c r="N76" s="563"/>
      <c r="O76" s="563"/>
      <c r="P76" s="563"/>
      <c r="Q76" s="563"/>
      <c r="R76" s="563"/>
      <c r="S76" s="563"/>
      <c r="T76" s="563"/>
      <c r="U76" s="562"/>
      <c r="V76" s="563"/>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2" customFormat="1" ht="15" customHeight="1">
      <c r="A77" s="1228"/>
      <c r="B77" s="1228"/>
      <c r="C77" s="1228"/>
      <c r="D77" s="1228"/>
      <c r="E77" s="888"/>
      <c r="F77" s="884"/>
      <c r="G77" s="884"/>
      <c r="H77" s="884"/>
      <c r="I77" s="880"/>
      <c r="J77" s="877"/>
      <c r="K77" s="887"/>
      <c r="L77" s="537"/>
      <c r="M77" s="550" t="s">
        <v>12</v>
      </c>
      <c r="N77" s="563"/>
      <c r="O77" s="563"/>
      <c r="P77" s="563"/>
      <c r="Q77" s="563"/>
      <c r="R77" s="563"/>
      <c r="S77" s="563"/>
      <c r="T77" s="563"/>
      <c r="U77" s="562"/>
      <c r="V77" s="563"/>
      <c r="W77" s="664"/>
      <c r="X77" s="584"/>
      <c r="Y77" s="588"/>
      <c r="Z77" s="588" t="str">
        <f t="shared" si="2"/>
        <v>Добавить схему подключения</v>
      </c>
      <c r="AA77" s="588"/>
      <c r="AB77" s="588"/>
      <c r="AC77" s="588"/>
      <c r="AD77" s="584"/>
      <c r="AE77" s="584"/>
      <c r="AF77" s="584"/>
      <c r="AG77" s="584"/>
      <c r="AH77" s="584"/>
      <c r="AI77" s="584"/>
      <c r="AJ77" s="584"/>
    </row>
    <row r="78" spans="1:36" s="522" customFormat="1" ht="15" customHeight="1">
      <c r="A78" s="1228"/>
      <c r="B78" s="1228"/>
      <c r="C78" s="1228"/>
      <c r="D78" s="888"/>
      <c r="E78" s="888"/>
      <c r="F78" s="884"/>
      <c r="G78" s="884"/>
      <c r="H78" s="884"/>
      <c r="I78" s="880"/>
      <c r="J78" s="877"/>
      <c r="K78" s="887"/>
      <c r="L78" s="537"/>
      <c r="M78" s="549" t="s">
        <v>17</v>
      </c>
      <c r="N78" s="563"/>
      <c r="O78" s="563"/>
      <c r="P78" s="563"/>
      <c r="Q78" s="563"/>
      <c r="R78" s="563"/>
      <c r="S78" s="563"/>
      <c r="T78" s="563"/>
      <c r="U78" s="562"/>
      <c r="V78" s="563"/>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2" customFormat="1" ht="15" customHeight="1">
      <c r="A79" s="1228"/>
      <c r="B79" s="1228"/>
      <c r="C79" s="888"/>
      <c r="D79" s="888"/>
      <c r="E79" s="888"/>
      <c r="F79" s="888"/>
      <c r="G79" s="893"/>
      <c r="H79" s="880"/>
      <c r="I79" s="891"/>
      <c r="J79" s="877"/>
      <c r="K79" s="892"/>
      <c r="L79" s="537"/>
      <c r="M79" s="548" t="s">
        <v>18</v>
      </c>
      <c r="N79" s="563"/>
      <c r="O79" s="563"/>
      <c r="P79" s="563"/>
      <c r="Q79" s="563"/>
      <c r="R79" s="563"/>
      <c r="S79" s="563"/>
      <c r="T79" s="563"/>
      <c r="U79" s="562"/>
      <c r="V79" s="563"/>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2" customFormat="1" ht="15" customHeight="1">
      <c r="A80" s="1228"/>
      <c r="B80" s="888"/>
      <c r="C80" s="888"/>
      <c r="D80" s="888"/>
      <c r="E80" s="888"/>
      <c r="F80" s="888"/>
      <c r="G80" s="893"/>
      <c r="H80" s="880"/>
      <c r="I80" s="880"/>
      <c r="J80" s="877"/>
      <c r="K80" s="887"/>
      <c r="L80" s="537"/>
      <c r="M80" s="557" t="s">
        <v>19</v>
      </c>
      <c r="N80" s="563"/>
      <c r="O80" s="563"/>
      <c r="P80" s="563"/>
      <c r="Q80" s="563"/>
      <c r="R80" s="563"/>
      <c r="S80" s="563"/>
      <c r="T80" s="563"/>
      <c r="U80" s="562"/>
      <c r="V80" s="563"/>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43" s="521" customFormat="1" ht="15" customHeight="1">
      <c r="A81" s="876"/>
      <c r="B81" s="876"/>
      <c r="C81" s="876"/>
      <c r="D81" s="876"/>
      <c r="E81" s="876"/>
      <c r="F81" s="876"/>
      <c r="G81" s="876"/>
      <c r="H81" s="876"/>
      <c r="I81" s="876"/>
      <c r="J81" s="876"/>
      <c r="K81" s="876"/>
      <c r="L81" s="492"/>
      <c r="M81" s="564" t="s">
        <v>308</v>
      </c>
      <c r="N81" s="563"/>
      <c r="O81" s="563"/>
      <c r="P81" s="563"/>
      <c r="Q81" s="563"/>
      <c r="R81" s="563"/>
      <c r="S81" s="563"/>
      <c r="T81" s="563"/>
      <c r="U81" s="562"/>
      <c r="V81" s="764"/>
      <c r="W81" s="764"/>
      <c r="X81" s="764"/>
      <c r="Y81" s="764"/>
      <c r="Z81" s="764"/>
      <c r="AA81" s="764"/>
      <c r="AB81" s="763"/>
      <c r="AC81" s="764"/>
      <c r="AD81" s="664"/>
      <c r="AE81" s="586"/>
      <c r="AF81" s="586"/>
      <c r="AG81" s="586"/>
      <c r="AH81" s="586"/>
    </row>
    <row r="82" spans="1:43" ht="18.75" customHeight="1">
      <c r="X82" s="204"/>
      <c r="Y82" s="204"/>
      <c r="Z82" s="204"/>
      <c r="AA82" s="204"/>
      <c r="AB82" s="204"/>
      <c r="AC82" s="204"/>
      <c r="AD82" s="204"/>
      <c r="AE82" s="204"/>
      <c r="AF82" s="204"/>
      <c r="AG82" s="204"/>
      <c r="AH82" s="204"/>
      <c r="AI82" s="204"/>
      <c r="AJ82" s="204"/>
    </row>
    <row r="83" spans="1:43"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43"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43" s="522" customFormat="1" ht="22.5">
      <c r="A85" s="1228">
        <v>1</v>
      </c>
      <c r="B85" s="918"/>
      <c r="C85" s="918"/>
      <c r="D85" s="918"/>
      <c r="E85" s="919"/>
      <c r="F85" s="920"/>
      <c r="G85" s="918"/>
      <c r="H85" s="918"/>
      <c r="I85" s="921"/>
      <c r="J85" s="916"/>
      <c r="K85" s="925">
        <v>1</v>
      </c>
      <c r="L85" s="592">
        <f>mergeValue(A85)</f>
        <v>1</v>
      </c>
      <c r="M85" s="640" t="s">
        <v>20</v>
      </c>
      <c r="N85" s="579"/>
      <c r="O85" s="1321"/>
      <c r="P85" s="1322"/>
      <c r="Q85" s="1322"/>
      <c r="R85" s="1322"/>
      <c r="S85" s="1322"/>
      <c r="T85" s="1322"/>
      <c r="U85" s="1322"/>
      <c r="V85" s="1322"/>
      <c r="W85" s="1322"/>
      <c r="X85" s="1322"/>
      <c r="Y85" s="1322"/>
      <c r="Z85" s="1322"/>
      <c r="AA85" s="1322"/>
      <c r="AB85" s="1322"/>
      <c r="AC85" s="1323"/>
      <c r="AD85" s="629" t="s">
        <v>657</v>
      </c>
      <c r="AE85" s="584"/>
      <c r="AF85" s="584"/>
      <c r="AG85" s="584"/>
      <c r="AH85" s="584"/>
      <c r="AI85" s="584"/>
      <c r="AJ85" s="584"/>
      <c r="AK85" s="584"/>
      <c r="AL85" s="584"/>
      <c r="AM85" s="584"/>
      <c r="AN85" s="584"/>
      <c r="AO85" s="584"/>
      <c r="AP85" s="584"/>
    </row>
    <row r="86" spans="1:43" s="522" customFormat="1" ht="22.5">
      <c r="A86" s="1228"/>
      <c r="B86" s="1228">
        <v>1</v>
      </c>
      <c r="C86" s="918"/>
      <c r="D86" s="918"/>
      <c r="E86" s="920"/>
      <c r="F86" s="920"/>
      <c r="G86" s="918"/>
      <c r="H86" s="918"/>
      <c r="I86" s="915"/>
      <c r="J86" s="914"/>
      <c r="K86" s="925">
        <v>1</v>
      </c>
      <c r="L86" s="592" t="str">
        <f>mergeValue(A86) &amp;"."&amp; mergeValue(B86)</f>
        <v>1.1</v>
      </c>
      <c r="M86" s="545" t="s">
        <v>16</v>
      </c>
      <c r="N86" s="579"/>
      <c r="O86" s="1321"/>
      <c r="P86" s="1322"/>
      <c r="Q86" s="1322"/>
      <c r="R86" s="1322"/>
      <c r="S86" s="1322"/>
      <c r="T86" s="1322"/>
      <c r="U86" s="1322"/>
      <c r="V86" s="1322"/>
      <c r="W86" s="1322"/>
      <c r="X86" s="1322"/>
      <c r="Y86" s="1322"/>
      <c r="Z86" s="1322"/>
      <c r="AA86" s="1322"/>
      <c r="AB86" s="1322"/>
      <c r="AC86" s="1323"/>
      <c r="AD86" s="629" t="s">
        <v>476</v>
      </c>
      <c r="AE86" s="584"/>
      <c r="AF86" s="584"/>
      <c r="AG86" s="584"/>
      <c r="AH86" s="584"/>
      <c r="AI86" s="584"/>
      <c r="AJ86" s="584"/>
      <c r="AK86" s="584"/>
      <c r="AL86" s="584"/>
      <c r="AM86" s="584"/>
      <c r="AN86" s="584"/>
      <c r="AO86" s="584"/>
      <c r="AP86" s="584"/>
    </row>
    <row r="87" spans="1:43" s="522" customFormat="1" ht="22.5">
      <c r="A87" s="1228"/>
      <c r="B87" s="1228"/>
      <c r="C87" s="1228">
        <v>1</v>
      </c>
      <c r="D87" s="918"/>
      <c r="E87" s="920"/>
      <c r="F87" s="920"/>
      <c r="G87" s="918"/>
      <c r="H87" s="918"/>
      <c r="I87" s="922"/>
      <c r="J87" s="914"/>
      <c r="K87" s="925">
        <v>1</v>
      </c>
      <c r="L87" s="592" t="str">
        <f>mergeValue(A87) &amp;"."&amp; mergeValue(B87)&amp;"."&amp; mergeValue(C87)</f>
        <v>1.1.1</v>
      </c>
      <c r="M87" s="546" t="s">
        <v>7</v>
      </c>
      <c r="N87" s="579"/>
      <c r="O87" s="1321"/>
      <c r="P87" s="1322"/>
      <c r="Q87" s="1322"/>
      <c r="R87" s="1322"/>
      <c r="S87" s="1322"/>
      <c r="T87" s="1322"/>
      <c r="U87" s="1322"/>
      <c r="V87" s="1322"/>
      <c r="W87" s="1322"/>
      <c r="X87" s="1322"/>
      <c r="Y87" s="1322"/>
      <c r="Z87" s="1322"/>
      <c r="AA87" s="1322"/>
      <c r="AB87" s="1322"/>
      <c r="AC87" s="1323"/>
      <c r="AD87" s="629" t="s">
        <v>632</v>
      </c>
      <c r="AE87" s="584"/>
      <c r="AF87" s="584"/>
      <c r="AG87" s="584"/>
      <c r="AH87" s="584"/>
      <c r="AI87" s="584"/>
      <c r="AJ87" s="584"/>
      <c r="AK87" s="584"/>
      <c r="AL87" s="584"/>
      <c r="AM87" s="584"/>
      <c r="AN87" s="584"/>
      <c r="AO87" s="584"/>
      <c r="AP87" s="584"/>
    </row>
    <row r="88" spans="1:43" s="522" customFormat="1" ht="22.5">
      <c r="A88" s="1228"/>
      <c r="B88" s="1228"/>
      <c r="C88" s="1228"/>
      <c r="D88" s="1228">
        <v>1</v>
      </c>
      <c r="E88" s="920"/>
      <c r="F88" s="920"/>
      <c r="G88" s="918"/>
      <c r="H88" s="918"/>
      <c r="I88" s="1228">
        <v>1</v>
      </c>
      <c r="J88" s="914"/>
      <c r="K88" s="925">
        <v>1</v>
      </c>
      <c r="L88" s="592" t="str">
        <f>mergeValue(A88) &amp;"."&amp; mergeValue(B88)&amp;"."&amp; mergeValue(C88)&amp;"."&amp; mergeValue(D88)</f>
        <v>1.1.1.1</v>
      </c>
      <c r="M88" s="547" t="s">
        <v>22</v>
      </c>
      <c r="N88" s="579"/>
      <c r="O88" s="1321"/>
      <c r="P88" s="1322"/>
      <c r="Q88" s="1322"/>
      <c r="R88" s="1322"/>
      <c r="S88" s="1322"/>
      <c r="T88" s="1322"/>
      <c r="U88" s="1322"/>
      <c r="V88" s="1322"/>
      <c r="W88" s="1322"/>
      <c r="X88" s="1322"/>
      <c r="Y88" s="1322"/>
      <c r="Z88" s="1322"/>
      <c r="AA88" s="1322"/>
      <c r="AB88" s="1322"/>
      <c r="AC88" s="1323"/>
      <c r="AD88" s="629" t="s">
        <v>633</v>
      </c>
      <c r="AE88" s="584"/>
      <c r="AF88" s="584"/>
      <c r="AG88" s="584"/>
      <c r="AH88" s="584"/>
      <c r="AI88" s="584"/>
      <c r="AJ88" s="584"/>
      <c r="AK88" s="584"/>
      <c r="AL88" s="584"/>
      <c r="AM88" s="584"/>
      <c r="AN88" s="584"/>
      <c r="AO88" s="584"/>
      <c r="AP88" s="584"/>
    </row>
    <row r="89" spans="1:43" s="522" customFormat="1" ht="11.25" hidden="1" customHeight="1">
      <c r="A89" s="1228"/>
      <c r="B89" s="1228"/>
      <c r="C89" s="1228"/>
      <c r="D89" s="1228"/>
      <c r="E89" s="1228">
        <v>1</v>
      </c>
      <c r="F89" s="920"/>
      <c r="G89" s="918"/>
      <c r="H89" s="918"/>
      <c r="I89" s="1228"/>
      <c r="J89" s="920"/>
      <c r="K89" s="925">
        <v>1</v>
      </c>
      <c r="L89" s="592"/>
      <c r="M89" s="553"/>
      <c r="N89" s="580"/>
      <c r="O89" s="1325"/>
      <c r="P89" s="1345"/>
      <c r="Q89" s="1345"/>
      <c r="R89" s="1345"/>
      <c r="S89" s="1345"/>
      <c r="T89" s="1345"/>
      <c r="U89" s="1345"/>
      <c r="V89" s="1345"/>
      <c r="W89" s="1345"/>
      <c r="X89" s="1345"/>
      <c r="Y89" s="1345"/>
      <c r="Z89" s="1345"/>
      <c r="AA89" s="1345"/>
      <c r="AB89" s="1345"/>
      <c r="AC89" s="1346"/>
      <c r="AD89" s="558"/>
      <c r="AE89" s="584"/>
      <c r="AF89" s="584"/>
      <c r="AG89" s="584"/>
      <c r="AH89" s="584"/>
      <c r="AI89" s="584"/>
      <c r="AJ89" s="584"/>
      <c r="AK89" s="584"/>
      <c r="AL89" s="584"/>
      <c r="AM89" s="584"/>
      <c r="AN89" s="584"/>
      <c r="AO89" s="584"/>
      <c r="AP89" s="584"/>
    </row>
    <row r="90" spans="1:43" s="522" customFormat="1" ht="90">
      <c r="A90" s="1228"/>
      <c r="B90" s="1228"/>
      <c r="C90" s="1228"/>
      <c r="D90" s="1228"/>
      <c r="E90" s="1228"/>
      <c r="F90" s="1228">
        <v>1</v>
      </c>
      <c r="G90" s="918"/>
      <c r="H90" s="918"/>
      <c r="I90" s="1228"/>
      <c r="J90" s="1264"/>
      <c r="K90" s="925">
        <v>1</v>
      </c>
      <c r="L90" s="592" t="str">
        <f>mergeValue(A90) &amp;"."&amp; mergeValue(B90)&amp;"."&amp; mergeValue(C90)&amp;"."&amp; mergeValue(D90)&amp;"."&amp;  mergeValue(F90)</f>
        <v>1.1.1.1.1</v>
      </c>
      <c r="M90" s="553" t="s">
        <v>10</v>
      </c>
      <c r="N90" s="580"/>
      <c r="O90" s="1231"/>
      <c r="P90" s="1232"/>
      <c r="Q90" s="1232"/>
      <c r="R90" s="1232"/>
      <c r="S90" s="1232"/>
      <c r="T90" s="1232"/>
      <c r="U90" s="1232"/>
      <c r="V90" s="1232"/>
      <c r="W90" s="1232"/>
      <c r="X90" s="1232"/>
      <c r="Y90" s="1232"/>
      <c r="Z90" s="1232"/>
      <c r="AA90" s="1232"/>
      <c r="AB90" s="1232"/>
      <c r="AC90" s="1233"/>
      <c r="AD90" s="629" t="s">
        <v>634</v>
      </c>
      <c r="AE90" s="584"/>
      <c r="AF90" s="588" t="str">
        <f>strCheckUnique(AG90:AG93)</f>
        <v/>
      </c>
      <c r="AG90" s="584"/>
      <c r="AH90" s="588"/>
      <c r="AI90" s="584"/>
      <c r="AJ90" s="584"/>
      <c r="AK90" s="584"/>
      <c r="AL90" s="584"/>
      <c r="AM90" s="584"/>
      <c r="AN90" s="584"/>
      <c r="AO90" s="584"/>
      <c r="AP90" s="584"/>
    </row>
    <row r="91" spans="1:43" s="522" customFormat="1" ht="192" customHeight="1">
      <c r="A91" s="1228"/>
      <c r="B91" s="1228"/>
      <c r="C91" s="1228"/>
      <c r="D91" s="1228"/>
      <c r="E91" s="1228"/>
      <c r="F91" s="1228"/>
      <c r="G91" s="918">
        <v>1</v>
      </c>
      <c r="H91" s="918"/>
      <c r="I91" s="1228"/>
      <c r="J91" s="1264"/>
      <c r="K91" s="917"/>
      <c r="L91" s="592" t="str">
        <f>mergeValue(A91) &amp;"."&amp; mergeValue(B91)&amp;"."&amp; mergeValue(C91)&amp;"."&amp; mergeValue(D91)&amp;"."&amp;  mergeValue(F91)&amp;"."&amp;  mergeValue(G91)</f>
        <v>1.1.1.1.1.1</v>
      </c>
      <c r="M91" s="1064"/>
      <c r="N91" s="585"/>
      <c r="O91" s="682"/>
      <c r="P91" s="561"/>
      <c r="Q91" s="561"/>
      <c r="R91" s="1263"/>
      <c r="S91" s="1235" t="s">
        <v>83</v>
      </c>
      <c r="T91" s="1263"/>
      <c r="U91" s="1235" t="s">
        <v>83</v>
      </c>
      <c r="V91" s="682"/>
      <c r="W91" s="762"/>
      <c r="X91" s="762"/>
      <c r="Y91" s="1263"/>
      <c r="Z91" s="1235" t="s">
        <v>83</v>
      </c>
      <c r="AA91" s="1263"/>
      <c r="AB91" s="1235" t="s">
        <v>84</v>
      </c>
      <c r="AC91" s="536"/>
      <c r="AD91" s="1227" t="s">
        <v>658</v>
      </c>
      <c r="AE91" s="584" t="str">
        <f>strCheckDate(O92:AC92)</f>
        <v/>
      </c>
      <c r="AF91" s="588"/>
      <c r="AG91" s="588" t="str">
        <f>IF(M91="","",M91 )</f>
        <v/>
      </c>
      <c r="AH91" s="588"/>
      <c r="AI91" s="588"/>
      <c r="AJ91" s="588"/>
      <c r="AK91" s="584"/>
      <c r="AL91" s="584"/>
      <c r="AM91" s="584"/>
      <c r="AN91" s="584"/>
      <c r="AO91" s="584"/>
      <c r="AP91" s="584"/>
    </row>
    <row r="92" spans="1:43" s="522" customFormat="1" ht="11.25" hidden="1" customHeight="1">
      <c r="A92" s="1228"/>
      <c r="B92" s="1228"/>
      <c r="C92" s="1228"/>
      <c r="D92" s="1228"/>
      <c r="E92" s="1228"/>
      <c r="F92" s="1228"/>
      <c r="G92" s="918"/>
      <c r="H92" s="918"/>
      <c r="I92" s="1228"/>
      <c r="J92" s="1264"/>
      <c r="K92" s="925">
        <v>1</v>
      </c>
      <c r="L92" s="599"/>
      <c r="M92" s="645"/>
      <c r="N92" s="585"/>
      <c r="O92" s="561"/>
      <c r="P92" s="561"/>
      <c r="Q92" s="583" t="str">
        <f>R91 &amp; "-" &amp; T91</f>
        <v>-</v>
      </c>
      <c r="R92" s="1263"/>
      <c r="S92" s="1235"/>
      <c r="T92" s="1263"/>
      <c r="U92" s="1235"/>
      <c r="V92" s="762"/>
      <c r="W92" s="762"/>
      <c r="X92" s="768" t="str">
        <f>Y91 &amp; "-" &amp; AA91</f>
        <v>-</v>
      </c>
      <c r="Y92" s="1263"/>
      <c r="Z92" s="1235"/>
      <c r="AA92" s="1263"/>
      <c r="AB92" s="1235"/>
      <c r="AC92" s="536"/>
      <c r="AD92" s="1227"/>
      <c r="AE92" s="584"/>
      <c r="AF92" s="588"/>
      <c r="AG92" s="588"/>
      <c r="AH92" s="588"/>
      <c r="AI92" s="588"/>
      <c r="AJ92" s="588"/>
      <c r="AK92" s="584"/>
      <c r="AL92" s="584"/>
      <c r="AM92" s="584"/>
      <c r="AN92" s="584"/>
      <c r="AO92" s="584"/>
      <c r="AP92" s="584"/>
    </row>
    <row r="93" spans="1:43" s="521" customFormat="1" ht="15" customHeight="1">
      <c r="A93" s="1228"/>
      <c r="B93" s="1228"/>
      <c r="C93" s="1228"/>
      <c r="D93" s="1228"/>
      <c r="E93" s="1228"/>
      <c r="F93" s="1228"/>
      <c r="G93" s="918"/>
      <c r="H93" s="918"/>
      <c r="I93" s="1228"/>
      <c r="J93" s="1264"/>
      <c r="K93" s="925">
        <v>1</v>
      </c>
      <c r="L93" s="537"/>
      <c r="M93" s="555" t="s">
        <v>25</v>
      </c>
      <c r="N93" s="550"/>
      <c r="O93" s="544"/>
      <c r="P93" s="544"/>
      <c r="Q93" s="544"/>
      <c r="R93" s="572"/>
      <c r="S93" s="563"/>
      <c r="T93" s="562"/>
      <c r="U93" s="550"/>
      <c r="V93" s="756"/>
      <c r="W93" s="756"/>
      <c r="X93" s="756"/>
      <c r="Y93" s="765"/>
      <c r="Z93" s="1005"/>
      <c r="AA93" s="1004"/>
      <c r="AB93" s="1000"/>
      <c r="AC93" s="559"/>
      <c r="AD93" s="1227"/>
      <c r="AE93" s="586"/>
      <c r="AF93" s="586"/>
      <c r="AG93" s="586"/>
      <c r="AH93" s="586"/>
      <c r="AI93" s="586"/>
      <c r="AJ93" s="586"/>
      <c r="AK93" s="586"/>
      <c r="AL93" s="586"/>
      <c r="AM93" s="586"/>
      <c r="AN93" s="586"/>
      <c r="AO93" s="586"/>
      <c r="AP93" s="586"/>
    </row>
    <row r="94" spans="1:43" s="521" customFormat="1" ht="15" customHeight="1">
      <c r="A94" s="1228"/>
      <c r="B94" s="1228"/>
      <c r="C94" s="1228"/>
      <c r="D94" s="1228"/>
      <c r="E94" s="1228"/>
      <c r="F94" s="920"/>
      <c r="G94" s="920"/>
      <c r="H94" s="918"/>
      <c r="I94" s="1228"/>
      <c r="J94" s="920"/>
      <c r="K94" s="924"/>
      <c r="L94" s="537"/>
      <c r="M94" s="550" t="s">
        <v>11</v>
      </c>
      <c r="N94" s="555"/>
      <c r="O94" s="555"/>
      <c r="P94" s="555"/>
      <c r="Q94" s="555"/>
      <c r="R94" s="555"/>
      <c r="S94" s="555"/>
      <c r="T94" s="555"/>
      <c r="U94" s="555"/>
      <c r="V94" s="555"/>
      <c r="W94" s="555"/>
      <c r="X94" s="555"/>
      <c r="Y94" s="555"/>
      <c r="Z94" s="555"/>
      <c r="AA94" s="555"/>
      <c r="AB94" s="555"/>
      <c r="AC94" s="555"/>
      <c r="AD94" s="559"/>
      <c r="AE94" s="586"/>
      <c r="AF94" s="586"/>
      <c r="AG94" s="586"/>
      <c r="AH94" s="586"/>
      <c r="AI94" s="586"/>
      <c r="AJ94" s="586"/>
      <c r="AK94" s="586"/>
      <c r="AL94" s="586"/>
      <c r="AM94" s="586"/>
      <c r="AN94" s="586"/>
      <c r="AO94" s="586"/>
      <c r="AP94" s="586"/>
      <c r="AQ94" s="586"/>
    </row>
    <row r="95" spans="1:43" s="521" customFormat="1" ht="15" hidden="1" customHeight="1">
      <c r="A95" s="1228"/>
      <c r="B95" s="1228"/>
      <c r="C95" s="1228"/>
      <c r="D95" s="1228"/>
      <c r="E95" s="920"/>
      <c r="F95" s="920"/>
      <c r="G95" s="920"/>
      <c r="H95" s="918"/>
      <c r="I95" s="1228"/>
      <c r="J95" s="920"/>
      <c r="K95" s="924"/>
      <c r="L95" s="537"/>
      <c r="M95" s="550"/>
      <c r="N95" s="555"/>
      <c r="O95" s="555"/>
      <c r="P95" s="555"/>
      <c r="Q95" s="555"/>
      <c r="R95" s="555"/>
      <c r="S95" s="555"/>
      <c r="T95" s="555"/>
      <c r="U95" s="555"/>
      <c r="V95" s="555"/>
      <c r="W95" s="555"/>
      <c r="X95" s="555"/>
      <c r="Y95" s="555"/>
      <c r="Z95" s="555"/>
      <c r="AA95" s="555"/>
      <c r="AB95" s="555"/>
      <c r="AC95" s="555"/>
      <c r="AD95" s="559"/>
      <c r="AE95" s="586"/>
      <c r="AF95" s="586"/>
      <c r="AG95" s="586"/>
      <c r="AH95" s="586"/>
      <c r="AI95" s="586"/>
      <c r="AJ95" s="586"/>
      <c r="AK95" s="586"/>
      <c r="AL95" s="586"/>
      <c r="AM95" s="586"/>
      <c r="AN95" s="586"/>
      <c r="AO95" s="586"/>
      <c r="AP95" s="586"/>
      <c r="AQ95" s="586"/>
    </row>
    <row r="96" spans="1:43" s="521" customFormat="1" ht="15" customHeight="1">
      <c r="A96" s="1228"/>
      <c r="B96" s="1228"/>
      <c r="C96" s="1228"/>
      <c r="D96" s="923"/>
      <c r="E96" s="923"/>
      <c r="F96" s="920"/>
      <c r="G96" s="918"/>
      <c r="H96" s="918"/>
      <c r="I96" s="916"/>
      <c r="J96" s="913"/>
      <c r="K96" s="925">
        <v>1</v>
      </c>
      <c r="L96" s="537"/>
      <c r="M96" s="549" t="s">
        <v>17</v>
      </c>
      <c r="N96" s="548"/>
      <c r="O96" s="544"/>
      <c r="P96" s="544"/>
      <c r="Q96" s="544"/>
      <c r="R96" s="572"/>
      <c r="S96" s="563"/>
      <c r="T96" s="562"/>
      <c r="U96" s="548"/>
      <c r="V96" s="756"/>
      <c r="W96" s="756"/>
      <c r="X96" s="756"/>
      <c r="Y96" s="765"/>
      <c r="Z96" s="1005"/>
      <c r="AA96" s="1004"/>
      <c r="AB96" s="998"/>
      <c r="AC96" s="563"/>
      <c r="AD96" s="559"/>
      <c r="AE96" s="586"/>
      <c r="AF96" s="586"/>
      <c r="AG96" s="586"/>
      <c r="AH96" s="586"/>
      <c r="AI96" s="586"/>
      <c r="AJ96" s="586"/>
      <c r="AK96" s="586"/>
      <c r="AL96" s="586"/>
      <c r="AM96" s="586"/>
      <c r="AN96" s="586"/>
      <c r="AO96" s="586"/>
      <c r="AP96" s="586"/>
    </row>
    <row r="97" spans="1:52" s="521" customFormat="1" ht="15" customHeight="1">
      <c r="A97" s="1228"/>
      <c r="B97" s="1228"/>
      <c r="C97" s="923"/>
      <c r="D97" s="923"/>
      <c r="E97" s="923"/>
      <c r="F97" s="923"/>
      <c r="G97" s="918"/>
      <c r="H97" s="918"/>
      <c r="I97" s="926"/>
      <c r="J97" s="913"/>
      <c r="K97" s="925">
        <v>1</v>
      </c>
      <c r="L97" s="537"/>
      <c r="M97" s="548" t="s">
        <v>18</v>
      </c>
      <c r="N97" s="548"/>
      <c r="O97" s="544"/>
      <c r="P97" s="544"/>
      <c r="Q97" s="544"/>
      <c r="R97" s="572"/>
      <c r="S97" s="563"/>
      <c r="T97" s="562"/>
      <c r="U97" s="548"/>
      <c r="V97" s="756"/>
      <c r="W97" s="756"/>
      <c r="X97" s="756"/>
      <c r="Y97" s="765"/>
      <c r="Z97" s="1005"/>
      <c r="AA97" s="1004"/>
      <c r="AB97" s="998"/>
      <c r="AC97" s="563"/>
      <c r="AD97" s="559"/>
      <c r="AE97" s="586"/>
      <c r="AF97" s="586"/>
      <c r="AG97" s="586"/>
      <c r="AH97" s="586"/>
      <c r="AI97" s="586"/>
      <c r="AJ97" s="586"/>
      <c r="AK97" s="586"/>
      <c r="AL97" s="586"/>
      <c r="AM97" s="586"/>
      <c r="AN97" s="586"/>
      <c r="AO97" s="586"/>
      <c r="AP97" s="586"/>
    </row>
    <row r="98" spans="1:52" s="521" customFormat="1" ht="15" customHeight="1">
      <c r="A98" s="1228"/>
      <c r="B98" s="923"/>
      <c r="C98" s="923"/>
      <c r="D98" s="923"/>
      <c r="E98" s="923"/>
      <c r="F98" s="923"/>
      <c r="G98" s="918"/>
      <c r="H98" s="918"/>
      <c r="I98" s="916"/>
      <c r="J98" s="913"/>
      <c r="K98" s="925">
        <v>1</v>
      </c>
      <c r="L98" s="537"/>
      <c r="M98" s="557" t="s">
        <v>19</v>
      </c>
      <c r="N98" s="548"/>
      <c r="O98" s="544"/>
      <c r="P98" s="544"/>
      <c r="Q98" s="544"/>
      <c r="R98" s="572"/>
      <c r="S98" s="563"/>
      <c r="T98" s="562"/>
      <c r="U98" s="548"/>
      <c r="V98" s="756"/>
      <c r="W98" s="756"/>
      <c r="X98" s="756"/>
      <c r="Y98" s="765"/>
      <c r="Z98" s="1005"/>
      <c r="AA98" s="1004"/>
      <c r="AB98" s="998"/>
      <c r="AC98" s="563"/>
      <c r="AD98" s="559"/>
      <c r="AE98" s="586"/>
      <c r="AF98" s="586"/>
      <c r="AG98" s="586"/>
      <c r="AH98" s="586"/>
      <c r="AI98" s="586"/>
      <c r="AJ98" s="586"/>
      <c r="AK98" s="586"/>
      <c r="AL98" s="586"/>
      <c r="AM98" s="586"/>
      <c r="AN98" s="586"/>
      <c r="AO98" s="586"/>
      <c r="AP98" s="586"/>
    </row>
    <row r="99" spans="1:52" s="521" customFormat="1" ht="15" customHeight="1">
      <c r="A99" s="912"/>
      <c r="B99" s="912"/>
      <c r="C99" s="912"/>
      <c r="D99" s="912"/>
      <c r="E99" s="912"/>
      <c r="F99" s="912"/>
      <c r="G99" s="912"/>
      <c r="H99" s="912"/>
      <c r="I99" s="912"/>
      <c r="J99" s="912"/>
      <c r="K99" s="912"/>
      <c r="L99" s="492"/>
      <c r="M99" s="564" t="s">
        <v>308</v>
      </c>
      <c r="N99" s="548"/>
      <c r="O99" s="544"/>
      <c r="P99" s="544"/>
      <c r="Q99" s="544"/>
      <c r="R99" s="572"/>
      <c r="S99" s="563"/>
      <c r="T99" s="562"/>
      <c r="U99" s="548"/>
      <c r="V99" s="563"/>
      <c r="W99" s="559"/>
      <c r="X99" s="586"/>
      <c r="Y99" s="586"/>
      <c r="Z99" s="586"/>
      <c r="AA99" s="586"/>
      <c r="AB99" s="586"/>
      <c r="AC99" s="586"/>
      <c r="AD99" s="586"/>
      <c r="AE99" s="586"/>
      <c r="AF99" s="586"/>
      <c r="AG99" s="586"/>
      <c r="AH99" s="586"/>
      <c r="AI99" s="586"/>
    </row>
    <row r="100" spans="1:52" s="596" customFormat="1" ht="15" customHeight="1">
      <c r="A100" s="595"/>
      <c r="B100" s="595"/>
      <c r="C100" s="595"/>
      <c r="D100" s="595"/>
      <c r="E100" s="595"/>
      <c r="F100" s="595"/>
      <c r="G100" s="594"/>
      <c r="H100" s="595"/>
      <c r="I100" s="680"/>
      <c r="J100" s="681"/>
      <c r="L100" s="597"/>
      <c r="M100" s="675"/>
      <c r="N100" s="676"/>
      <c r="O100" s="677"/>
      <c r="P100" s="677"/>
      <c r="Q100" s="677"/>
      <c r="R100" s="678"/>
      <c r="S100" s="552"/>
      <c r="T100" s="679"/>
      <c r="U100" s="676"/>
      <c r="V100" s="552"/>
      <c r="W100" s="552"/>
      <c r="X100" s="595"/>
      <c r="Y100" s="595"/>
      <c r="Z100" s="595"/>
      <c r="AA100" s="595"/>
      <c r="AB100" s="595"/>
      <c r="AC100" s="595"/>
      <c r="AD100" s="595"/>
      <c r="AE100" s="595"/>
      <c r="AF100" s="595"/>
      <c r="AG100" s="595"/>
      <c r="AH100" s="595"/>
      <c r="AI100" s="595"/>
    </row>
    <row r="101" spans="1:52" s="35" customFormat="1" ht="17.100000000000001" customHeight="1">
      <c r="G101" s="35" t="s">
        <v>13</v>
      </c>
      <c r="I101" s="35" t="s">
        <v>67</v>
      </c>
      <c r="V101" s="158"/>
    </row>
    <row r="102" spans="1:52" ht="17.100000000000001" customHeight="1">
      <c r="X102" s="469"/>
      <c r="Y102" s="43"/>
      <c r="Z102" s="43"/>
    </row>
    <row r="103" spans="1:52" s="522" customFormat="1" ht="22.5">
      <c r="A103" s="1228">
        <v>1</v>
      </c>
      <c r="B103" s="1074"/>
      <c r="C103" s="1074"/>
      <c r="D103" s="1074"/>
      <c r="E103" s="1075"/>
      <c r="F103" s="1076"/>
      <c r="G103" s="1074"/>
      <c r="H103" s="1074"/>
      <c r="I103" s="1055"/>
      <c r="J103" s="1060"/>
      <c r="K103" s="1060"/>
      <c r="L103" s="592">
        <f>mergeValue(A103)</f>
        <v>1</v>
      </c>
      <c r="M103" s="640" t="s">
        <v>20</v>
      </c>
      <c r="N103" s="579"/>
      <c r="O103" s="1321"/>
      <c r="P103" s="1322"/>
      <c r="Q103" s="1322"/>
      <c r="R103" s="1322"/>
      <c r="S103" s="1322"/>
      <c r="T103" s="1322"/>
      <c r="U103" s="1322"/>
      <c r="V103" s="1322"/>
      <c r="W103" s="1322"/>
      <c r="X103" s="1322"/>
      <c r="Y103" s="1322"/>
      <c r="Z103" s="1322"/>
      <c r="AA103" s="1322"/>
      <c r="AB103" s="1322"/>
      <c r="AC103" s="1322"/>
      <c r="AD103" s="1322"/>
      <c r="AE103" s="1322"/>
      <c r="AF103" s="1322"/>
      <c r="AG103" s="1322"/>
      <c r="AH103" s="1322"/>
      <c r="AI103" s="1322"/>
      <c r="AJ103" s="1322"/>
      <c r="AK103" s="1322"/>
      <c r="AL103" s="1322"/>
      <c r="AM103" s="1323"/>
      <c r="AN103" s="629" t="s">
        <v>475</v>
      </c>
      <c r="AO103" s="584"/>
      <c r="AP103" s="584"/>
      <c r="AQ103" s="584"/>
      <c r="AR103" s="584"/>
      <c r="AS103" s="584"/>
      <c r="AT103" s="584"/>
      <c r="AU103" s="584"/>
      <c r="AV103" s="584"/>
      <c r="AW103" s="584"/>
      <c r="AX103" s="584"/>
      <c r="AY103" s="584"/>
      <c r="AZ103" s="584"/>
    </row>
    <row r="104" spans="1:52" s="522" customFormat="1" ht="22.5">
      <c r="A104" s="1228"/>
      <c r="B104" s="1228">
        <v>1</v>
      </c>
      <c r="C104" s="1074"/>
      <c r="D104" s="1074"/>
      <c r="E104" s="1076"/>
      <c r="F104" s="1076"/>
      <c r="G104" s="1074"/>
      <c r="H104" s="1074"/>
      <c r="I104" s="1062"/>
      <c r="J104" s="1057"/>
      <c r="K104" s="1056"/>
      <c r="L104" s="592" t="str">
        <f>mergeValue(A104) &amp;"."&amp; mergeValue(B104)</f>
        <v>1.1</v>
      </c>
      <c r="M104" s="545" t="s">
        <v>16</v>
      </c>
      <c r="N104" s="579"/>
      <c r="O104" s="1321"/>
      <c r="P104" s="1322"/>
      <c r="Q104" s="1322"/>
      <c r="R104" s="1322"/>
      <c r="S104" s="1322"/>
      <c r="T104" s="1322"/>
      <c r="U104" s="1322"/>
      <c r="V104" s="1322"/>
      <c r="W104" s="1322"/>
      <c r="X104" s="1322"/>
      <c r="Y104" s="1322"/>
      <c r="Z104" s="1322"/>
      <c r="AA104" s="1322"/>
      <c r="AB104" s="1322"/>
      <c r="AC104" s="1322"/>
      <c r="AD104" s="1322"/>
      <c r="AE104" s="1322"/>
      <c r="AF104" s="1322"/>
      <c r="AG104" s="1322"/>
      <c r="AH104" s="1322"/>
      <c r="AI104" s="1322"/>
      <c r="AJ104" s="1322"/>
      <c r="AK104" s="1322"/>
      <c r="AL104" s="1322"/>
      <c r="AM104" s="1323"/>
      <c r="AN104" s="629" t="s">
        <v>476</v>
      </c>
      <c r="AO104" s="584"/>
      <c r="AP104" s="584"/>
      <c r="AQ104" s="584"/>
      <c r="AR104" s="584"/>
      <c r="AS104" s="584"/>
      <c r="AT104" s="584"/>
      <c r="AU104" s="584"/>
      <c r="AV104" s="584"/>
      <c r="AW104" s="584"/>
      <c r="AX104" s="584"/>
      <c r="AY104" s="584"/>
      <c r="AZ104" s="584"/>
    </row>
    <row r="105" spans="1:52" s="522" customFormat="1" ht="22.5">
      <c r="A105" s="1228"/>
      <c r="B105" s="1228"/>
      <c r="C105" s="1228">
        <v>1</v>
      </c>
      <c r="D105" s="1074"/>
      <c r="E105" s="1076"/>
      <c r="F105" s="1076"/>
      <c r="G105" s="1074"/>
      <c r="H105" s="1074"/>
      <c r="I105" s="1062"/>
      <c r="J105" s="1057"/>
      <c r="K105" s="1056"/>
      <c r="L105" s="592" t="str">
        <f>mergeValue(A105) &amp;"."&amp; mergeValue(B105)&amp;"."&amp; mergeValue(C105)</f>
        <v>1.1.1</v>
      </c>
      <c r="M105" s="546" t="s">
        <v>7</v>
      </c>
      <c r="N105" s="579"/>
      <c r="O105" s="1321"/>
      <c r="P105" s="1322"/>
      <c r="Q105" s="1322"/>
      <c r="R105" s="1322"/>
      <c r="S105" s="1322"/>
      <c r="T105" s="1322"/>
      <c r="U105" s="1322"/>
      <c r="V105" s="1322"/>
      <c r="W105" s="1322"/>
      <c r="X105" s="1322"/>
      <c r="Y105" s="1322"/>
      <c r="Z105" s="1322"/>
      <c r="AA105" s="1322"/>
      <c r="AB105" s="1322"/>
      <c r="AC105" s="1322"/>
      <c r="AD105" s="1322"/>
      <c r="AE105" s="1322"/>
      <c r="AF105" s="1322"/>
      <c r="AG105" s="1322"/>
      <c r="AH105" s="1322"/>
      <c r="AI105" s="1322"/>
      <c r="AJ105" s="1322"/>
      <c r="AK105" s="1322"/>
      <c r="AL105" s="1322"/>
      <c r="AM105" s="1323"/>
      <c r="AN105" s="629" t="s">
        <v>632</v>
      </c>
      <c r="AO105" s="584"/>
      <c r="AP105" s="584"/>
      <c r="AQ105" s="584"/>
      <c r="AR105" s="584"/>
      <c r="AS105" s="584"/>
      <c r="AT105" s="584"/>
      <c r="AU105" s="584"/>
      <c r="AV105" s="584"/>
      <c r="AW105" s="584"/>
      <c r="AX105" s="584"/>
      <c r="AY105" s="584"/>
      <c r="AZ105" s="584"/>
    </row>
    <row r="106" spans="1:52" s="522" customFormat="1" ht="22.5">
      <c r="A106" s="1228"/>
      <c r="B106" s="1228"/>
      <c r="C106" s="1228"/>
      <c r="D106" s="1228">
        <v>1</v>
      </c>
      <c r="E106" s="1076"/>
      <c r="F106" s="1076"/>
      <c r="G106" s="1074"/>
      <c r="H106" s="1074"/>
      <c r="I106" s="1062"/>
      <c r="J106" s="1057"/>
      <c r="K106" s="1056"/>
      <c r="L106" s="592" t="str">
        <f>mergeValue(A106) &amp;"."&amp; mergeValue(B106)&amp;"."&amp; mergeValue(C106)&amp;"."&amp; mergeValue(D106)</f>
        <v>1.1.1.1</v>
      </c>
      <c r="M106" s="547" t="s">
        <v>22</v>
      </c>
      <c r="N106" s="579"/>
      <c r="O106" s="1321"/>
      <c r="P106" s="1322"/>
      <c r="Q106" s="1322"/>
      <c r="R106" s="1322"/>
      <c r="S106" s="1322"/>
      <c r="T106" s="1322"/>
      <c r="U106" s="1322"/>
      <c r="V106" s="1322"/>
      <c r="W106" s="1322"/>
      <c r="X106" s="1322"/>
      <c r="Y106" s="1322"/>
      <c r="Z106" s="1322"/>
      <c r="AA106" s="1322"/>
      <c r="AB106" s="1322"/>
      <c r="AC106" s="1322"/>
      <c r="AD106" s="1322"/>
      <c r="AE106" s="1322"/>
      <c r="AF106" s="1322"/>
      <c r="AG106" s="1322"/>
      <c r="AH106" s="1322"/>
      <c r="AI106" s="1322"/>
      <c r="AJ106" s="1322"/>
      <c r="AK106" s="1322"/>
      <c r="AL106" s="1322"/>
      <c r="AM106" s="1323"/>
      <c r="AN106" s="629" t="s">
        <v>633</v>
      </c>
      <c r="AO106" s="584"/>
      <c r="AP106" s="584"/>
      <c r="AQ106" s="584"/>
      <c r="AR106" s="584"/>
      <c r="AS106" s="584"/>
      <c r="AT106" s="584"/>
      <c r="AU106" s="584"/>
      <c r="AV106" s="584"/>
      <c r="AW106" s="584"/>
      <c r="AX106" s="584"/>
      <c r="AY106" s="584"/>
      <c r="AZ106" s="584"/>
    </row>
    <row r="107" spans="1:52" s="522" customFormat="1" ht="0.2" customHeight="1">
      <c r="A107" s="1228"/>
      <c r="B107" s="1228"/>
      <c r="C107" s="1228"/>
      <c r="D107" s="1228"/>
      <c r="E107" s="1228">
        <v>1</v>
      </c>
      <c r="F107" s="1076"/>
      <c r="G107" s="1074"/>
      <c r="H107" s="1074"/>
      <c r="I107" s="1061"/>
      <c r="J107" s="1057"/>
      <c r="K107" s="1056"/>
      <c r="L107" s="592"/>
      <c r="M107" s="553"/>
      <c r="N107" s="580"/>
      <c r="O107" s="1325"/>
      <c r="P107" s="1345"/>
      <c r="Q107" s="1345"/>
      <c r="R107" s="1345"/>
      <c r="S107" s="1345"/>
      <c r="T107" s="1345"/>
      <c r="U107" s="1345"/>
      <c r="V107" s="1345"/>
      <c r="W107" s="1345"/>
      <c r="X107" s="1345"/>
      <c r="Y107" s="1345"/>
      <c r="Z107" s="1345"/>
      <c r="AA107" s="1345"/>
      <c r="AB107" s="1345"/>
      <c r="AC107" s="1345"/>
      <c r="AD107" s="1345"/>
      <c r="AE107" s="1345"/>
      <c r="AF107" s="1345"/>
      <c r="AG107" s="1345"/>
      <c r="AH107" s="1345"/>
      <c r="AI107" s="1345"/>
      <c r="AJ107" s="1345"/>
      <c r="AK107" s="1345"/>
      <c r="AL107" s="1345"/>
      <c r="AM107" s="1346"/>
      <c r="AN107" s="629"/>
      <c r="AO107" s="584"/>
      <c r="AP107" s="584"/>
      <c r="AQ107" s="584"/>
      <c r="AR107" s="584"/>
      <c r="AS107" s="584"/>
      <c r="AT107" s="584"/>
      <c r="AU107" s="584"/>
      <c r="AV107" s="584"/>
      <c r="AW107" s="584"/>
      <c r="AX107" s="584"/>
      <c r="AY107" s="584"/>
      <c r="AZ107" s="584"/>
    </row>
    <row r="108" spans="1:52" s="522" customFormat="1" ht="90">
      <c r="A108" s="1228"/>
      <c r="B108" s="1228"/>
      <c r="C108" s="1228"/>
      <c r="D108" s="1228"/>
      <c r="E108" s="1228"/>
      <c r="F108" s="1228">
        <v>1</v>
      </c>
      <c r="G108" s="1074"/>
      <c r="H108" s="1074"/>
      <c r="I108" s="1280"/>
      <c r="J108" s="1057"/>
      <c r="K108" s="1056"/>
      <c r="L108" s="592" t="str">
        <f>mergeValue(A108) &amp;"."&amp; mergeValue(B108)&amp;"."&amp; mergeValue(C108)&amp;"."&amp; mergeValue(D108)&amp;"."&amp; mergeValue(F108)</f>
        <v>1.1.1.1.1</v>
      </c>
      <c r="M108" s="554" t="s">
        <v>10</v>
      </c>
      <c r="N108" s="580"/>
      <c r="O108" s="1231"/>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3"/>
      <c r="AN108" s="629" t="s">
        <v>634</v>
      </c>
      <c r="AO108" s="584"/>
      <c r="AP108" s="588" t="str">
        <f>strCheckUnique(AQ108:AQ112)</f>
        <v/>
      </c>
      <c r="AQ108" s="584"/>
      <c r="AR108" s="588"/>
      <c r="AS108" s="584"/>
      <c r="AT108" s="584"/>
      <c r="AU108" s="584"/>
      <c r="AV108" s="584"/>
      <c r="AW108" s="584"/>
      <c r="AX108" s="584"/>
      <c r="AY108" s="584"/>
      <c r="AZ108" s="584"/>
    </row>
    <row r="109" spans="1:52" s="522" customFormat="1" ht="135">
      <c r="A109" s="1228"/>
      <c r="B109" s="1228"/>
      <c r="C109" s="1228"/>
      <c r="D109" s="1228"/>
      <c r="E109" s="1228"/>
      <c r="F109" s="1228"/>
      <c r="G109" s="1228">
        <v>1</v>
      </c>
      <c r="H109" s="1074"/>
      <c r="I109" s="1280"/>
      <c r="J109" s="1281"/>
      <c r="K109" s="1063"/>
      <c r="L109" s="592" t="str">
        <f>mergeValue(A109) &amp;"."&amp; mergeValue(B109)&amp;"."&amp; mergeValue(C109)&amp;"."&amp; mergeValue(D109)&amp;"."&amp; mergeValue(F109)&amp;"."&amp; mergeValue(G109)</f>
        <v>1.1.1.1.1.1</v>
      </c>
      <c r="M109" s="1064" t="s">
        <v>649</v>
      </c>
      <c r="N109" s="645"/>
      <c r="O109" s="682"/>
      <c r="P109" s="682"/>
      <c r="Q109" s="561"/>
      <c r="R109" s="493"/>
      <c r="S109" s="1090"/>
      <c r="T109" s="493"/>
      <c r="U109" s="1090"/>
      <c r="V109" s="583" t="str">
        <f>W109 &amp; "-" &amp; Y109</f>
        <v>-</v>
      </c>
      <c r="W109" s="1263"/>
      <c r="X109" s="1235" t="s">
        <v>83</v>
      </c>
      <c r="Y109" s="1263"/>
      <c r="Z109" s="1235" t="s">
        <v>83</v>
      </c>
      <c r="AA109" s="682"/>
      <c r="AB109" s="682"/>
      <c r="AC109" s="762"/>
      <c r="AD109" s="711"/>
      <c r="AE109" s="1090"/>
      <c r="AF109" s="711"/>
      <c r="AG109" s="1090"/>
      <c r="AH109" s="768" t="str">
        <f>AI109 &amp; "-" &amp; AK109</f>
        <v>-</v>
      </c>
      <c r="AI109" s="1263"/>
      <c r="AJ109" s="1235" t="s">
        <v>83</v>
      </c>
      <c r="AK109" s="1263"/>
      <c r="AL109" s="1235" t="s">
        <v>84</v>
      </c>
      <c r="AM109" s="536"/>
      <c r="AN109" s="629" t="s">
        <v>667</v>
      </c>
      <c r="AO109" s="584" t="str">
        <f>strCheckDate(O109:AM109)</f>
        <v/>
      </c>
      <c r="AP109" s="588"/>
      <c r="AQ109" s="588" t="str">
        <f>IF(M109="","",M109 )</f>
        <v>горячая вода в системе централизованного теплоснабжения на горячее водоснабжение</v>
      </c>
      <c r="AR109" s="588"/>
      <c r="AS109" s="588"/>
      <c r="AT109" s="588"/>
      <c r="AU109" s="584"/>
      <c r="AV109" s="584"/>
      <c r="AW109" s="584"/>
      <c r="AX109" s="584"/>
      <c r="AY109" s="584"/>
      <c r="AZ109" s="584"/>
    </row>
    <row r="110" spans="1:52" s="522" customFormat="1" ht="0.2" customHeight="1">
      <c r="A110" s="1228"/>
      <c r="B110" s="1228"/>
      <c r="C110" s="1228"/>
      <c r="D110" s="1228"/>
      <c r="E110" s="1228"/>
      <c r="F110" s="1228"/>
      <c r="G110" s="1228"/>
      <c r="H110" s="1074"/>
      <c r="I110" s="1280"/>
      <c r="J110" s="1281"/>
      <c r="K110" s="1063"/>
      <c r="L110" s="599"/>
      <c r="M110" s="645"/>
      <c r="N110" s="645"/>
      <c r="O110" s="561"/>
      <c r="P110" s="493"/>
      <c r="Q110" s="493"/>
      <c r="R110" s="493"/>
      <c r="S110" s="493"/>
      <c r="T110" s="493"/>
      <c r="U110" s="558"/>
      <c r="V110" s="583"/>
      <c r="W110" s="1234"/>
      <c r="X110" s="1235"/>
      <c r="Y110" s="1234"/>
      <c r="Z110" s="1235"/>
      <c r="AA110" s="762"/>
      <c r="AB110" s="711"/>
      <c r="AC110" s="711"/>
      <c r="AD110" s="711"/>
      <c r="AE110" s="711"/>
      <c r="AF110" s="711"/>
      <c r="AG110" s="558"/>
      <c r="AH110" s="768"/>
      <c r="AI110" s="1234"/>
      <c r="AJ110" s="1235"/>
      <c r="AK110" s="1234"/>
      <c r="AL110" s="1235"/>
      <c r="AM110" s="536"/>
      <c r="AN110" s="1227"/>
      <c r="AO110" s="584"/>
      <c r="AP110" s="584"/>
      <c r="AQ110" s="584"/>
      <c r="AR110" s="588">
        <f ca="1">OFFSET(AR110,-1,0)</f>
        <v>0</v>
      </c>
      <c r="AS110" s="584"/>
      <c r="AT110" s="584"/>
      <c r="AU110" s="584"/>
      <c r="AV110" s="584"/>
      <c r="AW110" s="584"/>
      <c r="AX110" s="584"/>
      <c r="AY110" s="584"/>
      <c r="AZ110" s="584"/>
    </row>
    <row r="111" spans="1:52" s="521" customFormat="1" ht="15" hidden="1" customHeight="1">
      <c r="A111" s="1228"/>
      <c r="B111" s="1228"/>
      <c r="C111" s="1228"/>
      <c r="D111" s="1228"/>
      <c r="E111" s="1228"/>
      <c r="F111" s="1228"/>
      <c r="G111" s="1228"/>
      <c r="H111" s="1074"/>
      <c r="I111" s="1280"/>
      <c r="J111" s="1281"/>
      <c r="K111" s="1065"/>
      <c r="L111" s="537"/>
      <c r="M111" s="556"/>
      <c r="N111" s="550"/>
      <c r="O111" s="544"/>
      <c r="P111" s="544"/>
      <c r="Q111" s="544"/>
      <c r="R111" s="544"/>
      <c r="S111" s="544"/>
      <c r="T111" s="544"/>
      <c r="U111" s="544"/>
      <c r="V111" s="544"/>
      <c r="W111" s="562"/>
      <c r="X111" s="563"/>
      <c r="Y111" s="562"/>
      <c r="Z111" s="550"/>
      <c r="AA111" s="756"/>
      <c r="AB111" s="756"/>
      <c r="AC111" s="756"/>
      <c r="AD111" s="756"/>
      <c r="AE111" s="756"/>
      <c r="AF111" s="756"/>
      <c r="AG111" s="756"/>
      <c r="AH111" s="756"/>
      <c r="AI111" s="1004"/>
      <c r="AJ111" s="1005"/>
      <c r="AK111" s="1004"/>
      <c r="AL111" s="1000"/>
      <c r="AM111" s="559"/>
      <c r="AN111" s="1227"/>
      <c r="AO111" s="586"/>
      <c r="AP111" s="586"/>
      <c r="AQ111" s="586"/>
      <c r="AR111" s="586"/>
      <c r="AS111" s="586"/>
      <c r="AT111" s="586"/>
      <c r="AU111" s="586"/>
      <c r="AV111" s="586"/>
      <c r="AW111" s="586"/>
      <c r="AX111" s="586"/>
      <c r="AY111" s="586"/>
      <c r="AZ111" s="586"/>
    </row>
    <row r="112" spans="1:52" s="521" customFormat="1" ht="15" customHeight="1">
      <c r="A112" s="1228"/>
      <c r="B112" s="1228"/>
      <c r="C112" s="1228"/>
      <c r="D112" s="1228"/>
      <c r="E112" s="1228"/>
      <c r="F112" s="1228"/>
      <c r="G112" s="1074"/>
      <c r="H112" s="1074"/>
      <c r="I112" s="1280"/>
      <c r="J112" s="1071"/>
      <c r="K112" s="1065"/>
      <c r="L112" s="537"/>
      <c r="M112" s="555" t="s">
        <v>25</v>
      </c>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9"/>
      <c r="AO112" s="586"/>
      <c r="AP112" s="586"/>
      <c r="AQ112" s="586"/>
      <c r="AR112" s="586"/>
      <c r="AS112" s="586"/>
      <c r="AT112" s="586"/>
      <c r="AU112" s="586"/>
      <c r="AV112" s="586"/>
      <c r="AW112" s="586"/>
      <c r="AX112" s="586"/>
      <c r="AY112" s="586"/>
      <c r="AZ112" s="586"/>
    </row>
    <row r="113" spans="1:52" s="521" customFormat="1" ht="15" customHeight="1">
      <c r="A113" s="1228"/>
      <c r="B113" s="1228"/>
      <c r="C113" s="1228"/>
      <c r="D113" s="1228"/>
      <c r="E113" s="1228"/>
      <c r="F113" s="1077"/>
      <c r="G113" s="1074"/>
      <c r="H113" s="1074"/>
      <c r="I113" s="1061"/>
      <c r="J113" s="1059"/>
      <c r="K113" s="1065"/>
      <c r="L113" s="537"/>
      <c r="M113" s="550" t="s">
        <v>11</v>
      </c>
      <c r="N113" s="549"/>
      <c r="O113" s="544"/>
      <c r="P113" s="544"/>
      <c r="Q113" s="544"/>
      <c r="R113" s="544"/>
      <c r="S113" s="544"/>
      <c r="T113" s="544"/>
      <c r="U113" s="544"/>
      <c r="V113" s="544"/>
      <c r="W113" s="572"/>
      <c r="X113" s="563"/>
      <c r="Y113" s="562"/>
      <c r="Z113" s="549"/>
      <c r="AA113" s="756"/>
      <c r="AB113" s="756"/>
      <c r="AC113" s="756"/>
      <c r="AD113" s="756"/>
      <c r="AE113" s="756"/>
      <c r="AF113" s="756"/>
      <c r="AG113" s="756"/>
      <c r="AH113" s="756"/>
      <c r="AI113" s="765"/>
      <c r="AJ113" s="1005"/>
      <c r="AK113" s="1004"/>
      <c r="AL113" s="1039"/>
      <c r="AM113" s="563"/>
      <c r="AN113" s="559"/>
      <c r="AO113" s="586"/>
      <c r="AP113" s="586"/>
      <c r="AQ113" s="586"/>
      <c r="AR113" s="586"/>
      <c r="AS113" s="586"/>
      <c r="AT113" s="586"/>
      <c r="AU113" s="586"/>
      <c r="AV113" s="586"/>
      <c r="AW113" s="586"/>
      <c r="AX113" s="586"/>
      <c r="AY113" s="586"/>
      <c r="AZ113" s="586"/>
    </row>
    <row r="114" spans="1:52" s="521" customFormat="1" ht="0.2" customHeight="1">
      <c r="A114" s="1228"/>
      <c r="B114" s="1228"/>
      <c r="C114" s="1228"/>
      <c r="D114" s="1076"/>
      <c r="E114" s="1077"/>
      <c r="F114" s="1077"/>
      <c r="G114" s="1074"/>
      <c r="H114" s="1074"/>
      <c r="I114" s="1072"/>
      <c r="J114" s="1059"/>
      <c r="K114" s="1055"/>
      <c r="L114" s="537"/>
      <c r="M114" s="550"/>
      <c r="N114" s="550"/>
      <c r="O114" s="550"/>
      <c r="P114" s="550"/>
      <c r="Q114" s="550"/>
      <c r="R114" s="550"/>
      <c r="S114" s="550"/>
      <c r="T114" s="550"/>
      <c r="U114" s="550"/>
      <c r="V114" s="550"/>
      <c r="W114" s="550"/>
      <c r="X114" s="550"/>
      <c r="Y114" s="550"/>
      <c r="Z114" s="550"/>
      <c r="AA114" s="1000"/>
      <c r="AB114" s="1000"/>
      <c r="AC114" s="1000"/>
      <c r="AD114" s="1000"/>
      <c r="AE114" s="1000"/>
      <c r="AF114" s="1000"/>
      <c r="AG114" s="1000"/>
      <c r="AH114" s="1000"/>
      <c r="AI114" s="1000"/>
      <c r="AJ114" s="1000"/>
      <c r="AK114" s="1000"/>
      <c r="AL114" s="1000"/>
      <c r="AM114" s="550"/>
      <c r="AN114" s="559"/>
      <c r="AO114" s="586"/>
      <c r="AP114" s="586"/>
      <c r="AQ114" s="586"/>
      <c r="AR114" s="586"/>
      <c r="AS114" s="586"/>
      <c r="AT114" s="586"/>
      <c r="AU114" s="586"/>
      <c r="AV114" s="586"/>
      <c r="AW114" s="586"/>
      <c r="AX114" s="586"/>
      <c r="AY114" s="586"/>
      <c r="AZ114" s="586"/>
    </row>
    <row r="115" spans="1:52" s="521" customFormat="1" ht="15" customHeight="1">
      <c r="A115" s="1228"/>
      <c r="B115" s="1228"/>
      <c r="C115" s="1228"/>
      <c r="D115" s="1078"/>
      <c r="E115" s="1078"/>
      <c r="F115" s="1078"/>
      <c r="G115" s="1079"/>
      <c r="H115" s="1078"/>
      <c r="I115" s="1065"/>
      <c r="J115" s="1059"/>
      <c r="K115" s="1065"/>
      <c r="L115" s="537"/>
      <c r="M115" s="549" t="s">
        <v>17</v>
      </c>
      <c r="N115" s="548"/>
      <c r="O115" s="544"/>
      <c r="P115" s="544"/>
      <c r="Q115" s="544"/>
      <c r="R115" s="544"/>
      <c r="S115" s="544"/>
      <c r="T115" s="544"/>
      <c r="U115" s="544"/>
      <c r="V115" s="544"/>
      <c r="W115" s="572"/>
      <c r="X115" s="563"/>
      <c r="Y115" s="562"/>
      <c r="Z115" s="548"/>
      <c r="AA115" s="756"/>
      <c r="AB115" s="756"/>
      <c r="AC115" s="756"/>
      <c r="AD115" s="756"/>
      <c r="AE115" s="756"/>
      <c r="AF115" s="756"/>
      <c r="AG115" s="756"/>
      <c r="AH115" s="756"/>
      <c r="AI115" s="765"/>
      <c r="AJ115" s="1005"/>
      <c r="AK115" s="1004"/>
      <c r="AL115" s="998"/>
      <c r="AM115" s="563"/>
      <c r="AN115" s="559"/>
      <c r="AO115" s="586"/>
      <c r="AP115" s="586"/>
      <c r="AQ115" s="586"/>
      <c r="AR115" s="586"/>
      <c r="AS115" s="586"/>
      <c r="AT115" s="586"/>
      <c r="AU115" s="586"/>
      <c r="AV115" s="586"/>
      <c r="AW115" s="586"/>
      <c r="AX115" s="586"/>
      <c r="AY115" s="586"/>
      <c r="AZ115" s="586"/>
    </row>
    <row r="116" spans="1:52" s="521" customFormat="1" ht="15" customHeight="1">
      <c r="A116" s="1228"/>
      <c r="B116" s="1228"/>
      <c r="C116" s="1078"/>
      <c r="D116" s="1078"/>
      <c r="E116" s="1078"/>
      <c r="F116" s="1078"/>
      <c r="G116" s="1079"/>
      <c r="H116" s="1078"/>
      <c r="I116" s="1065"/>
      <c r="J116" s="1059"/>
      <c r="K116" s="1065"/>
      <c r="L116" s="537"/>
      <c r="M116" s="548" t="s">
        <v>18</v>
      </c>
      <c r="N116" s="548"/>
      <c r="O116" s="544"/>
      <c r="P116" s="544"/>
      <c r="Q116" s="544"/>
      <c r="R116" s="544"/>
      <c r="S116" s="544"/>
      <c r="T116" s="544"/>
      <c r="U116" s="544"/>
      <c r="V116" s="544"/>
      <c r="W116" s="572"/>
      <c r="X116" s="563"/>
      <c r="Y116" s="562"/>
      <c r="Z116" s="548"/>
      <c r="AA116" s="756"/>
      <c r="AB116" s="756"/>
      <c r="AC116" s="756"/>
      <c r="AD116" s="756"/>
      <c r="AE116" s="756"/>
      <c r="AF116" s="756"/>
      <c r="AG116" s="756"/>
      <c r="AH116" s="756"/>
      <c r="AI116" s="765"/>
      <c r="AJ116" s="1005"/>
      <c r="AK116" s="1004"/>
      <c r="AL116" s="998"/>
      <c r="AM116" s="563"/>
      <c r="AN116" s="559"/>
      <c r="AO116" s="586"/>
      <c r="AP116" s="586"/>
      <c r="AQ116" s="586"/>
      <c r="AR116" s="586"/>
      <c r="AS116" s="586"/>
      <c r="AT116" s="586"/>
      <c r="AU116" s="586"/>
      <c r="AV116" s="586"/>
      <c r="AW116" s="586"/>
      <c r="AX116" s="586"/>
      <c r="AY116" s="586"/>
      <c r="AZ116" s="586"/>
    </row>
    <row r="117" spans="1:52" s="521" customFormat="1" ht="15" customHeight="1">
      <c r="A117" s="1228"/>
      <c r="B117" s="1078"/>
      <c r="C117" s="1078"/>
      <c r="D117" s="1078"/>
      <c r="E117" s="1078"/>
      <c r="F117" s="1078"/>
      <c r="G117" s="1079"/>
      <c r="H117" s="1078"/>
      <c r="I117" s="1065"/>
      <c r="J117" s="1059"/>
      <c r="K117" s="1065"/>
      <c r="L117" s="537"/>
      <c r="M117" s="557" t="s">
        <v>19</v>
      </c>
      <c r="N117" s="548"/>
      <c r="O117" s="544"/>
      <c r="P117" s="544"/>
      <c r="Q117" s="544"/>
      <c r="R117" s="544"/>
      <c r="S117" s="544"/>
      <c r="T117" s="544"/>
      <c r="U117" s="544"/>
      <c r="V117" s="544"/>
      <c r="W117" s="572"/>
      <c r="X117" s="563"/>
      <c r="Y117" s="562"/>
      <c r="Z117" s="548"/>
      <c r="AA117" s="756"/>
      <c r="AB117" s="756"/>
      <c r="AC117" s="756"/>
      <c r="AD117" s="756"/>
      <c r="AE117" s="756"/>
      <c r="AF117" s="756"/>
      <c r="AG117" s="756"/>
      <c r="AH117" s="756"/>
      <c r="AI117" s="765"/>
      <c r="AJ117" s="1005"/>
      <c r="AK117" s="1004"/>
      <c r="AL117" s="998"/>
      <c r="AM117" s="563"/>
      <c r="AN117" s="559"/>
      <c r="AO117" s="586"/>
      <c r="AP117" s="586"/>
      <c r="AQ117" s="586"/>
      <c r="AR117" s="586"/>
      <c r="AS117" s="586"/>
      <c r="AT117" s="586"/>
      <c r="AU117" s="586"/>
      <c r="AV117" s="586"/>
      <c r="AW117" s="586"/>
      <c r="AX117" s="586"/>
      <c r="AY117" s="586"/>
      <c r="AZ117" s="586"/>
    </row>
    <row r="118" spans="1:52" s="521" customFormat="1" ht="15" customHeight="1">
      <c r="A118" s="1072"/>
      <c r="B118" s="1072"/>
      <c r="C118" s="1072"/>
      <c r="D118" s="1072"/>
      <c r="E118" s="1072"/>
      <c r="F118" s="1072"/>
      <c r="G118" s="1080"/>
      <c r="H118" s="1072"/>
      <c r="I118" s="1058"/>
      <c r="J118" s="1059"/>
      <c r="K118" s="1055"/>
      <c r="L118" s="537"/>
      <c r="M118" s="564" t="s">
        <v>308</v>
      </c>
      <c r="N118" s="548"/>
      <c r="O118" s="544"/>
      <c r="P118" s="544"/>
      <c r="Q118" s="544"/>
      <c r="R118" s="544"/>
      <c r="S118" s="544"/>
      <c r="T118" s="544"/>
      <c r="U118" s="544"/>
      <c r="V118" s="544"/>
      <c r="W118" s="572"/>
      <c r="X118" s="563"/>
      <c r="Y118" s="562"/>
      <c r="Z118" s="548"/>
      <c r="AA118" s="756"/>
      <c r="AB118" s="756"/>
      <c r="AC118" s="756"/>
      <c r="AD118" s="756"/>
      <c r="AE118" s="756"/>
      <c r="AF118" s="756"/>
      <c r="AG118" s="756"/>
      <c r="AH118" s="756"/>
      <c r="AI118" s="765"/>
      <c r="AJ118" s="1005"/>
      <c r="AK118" s="1004"/>
      <c r="AL118" s="998"/>
      <c r="AM118" s="563"/>
      <c r="AN118" s="559"/>
      <c r="AO118" s="586"/>
      <c r="AP118" s="586"/>
      <c r="AQ118" s="586"/>
      <c r="AR118" s="586"/>
      <c r="AS118" s="586"/>
      <c r="AT118" s="586"/>
      <c r="AU118" s="586"/>
      <c r="AV118" s="586"/>
      <c r="AW118" s="586"/>
      <c r="AX118" s="586"/>
      <c r="AY118" s="586"/>
      <c r="AZ118" s="586"/>
    </row>
    <row r="119" spans="1:52" s="684" customFormat="1" ht="102.75" customHeight="1">
      <c r="A119" s="927"/>
      <c r="B119" s="927"/>
      <c r="C119" s="927"/>
      <c r="D119" s="927"/>
      <c r="E119" s="927"/>
      <c r="F119" s="927"/>
      <c r="G119" s="931"/>
      <c r="H119" s="932">
        <v>1</v>
      </c>
      <c r="I119" s="930"/>
      <c r="J119" s="928"/>
      <c r="K119" s="929"/>
      <c r="L119" s="723" t="str">
        <f>mergeValue(A119) &amp;"."&amp; mergeValue(B119)&amp;"."&amp; mergeValue(C119)&amp;"."&amp; mergeValue(D119)&amp;"."&amp; mergeValue(F119)&amp;"."&amp; mergeValue(G119)&amp;"."&amp; mergeValue(H119)</f>
        <v>......1</v>
      </c>
      <c r="M119" s="1066"/>
      <c r="N119" s="712"/>
      <c r="O119" s="682"/>
      <c r="P119" s="682"/>
      <c r="Q119" s="701"/>
      <c r="R119" s="711"/>
      <c r="S119" s="1090"/>
      <c r="T119" s="711"/>
      <c r="U119" s="1090"/>
      <c r="V119" s="717" t="str">
        <f>W119 &amp; "-" &amp; Y119</f>
        <v>-</v>
      </c>
      <c r="W119" s="682"/>
      <c r="X119" s="649" t="s">
        <v>84</v>
      </c>
      <c r="Y119" s="1086"/>
      <c r="Z119" s="471" t="s">
        <v>84</v>
      </c>
      <c r="AA119" s="682"/>
      <c r="AB119" s="682"/>
      <c r="AC119" s="762"/>
      <c r="AD119" s="711"/>
      <c r="AE119" s="1090"/>
      <c r="AF119" s="711"/>
      <c r="AG119" s="1090"/>
      <c r="AH119" s="768" t="str">
        <f>AI119 &amp; "-" &amp; AK119</f>
        <v>-</v>
      </c>
      <c r="AI119" s="682"/>
      <c r="AJ119" s="1101" t="s">
        <v>84</v>
      </c>
      <c r="AK119" s="1104"/>
      <c r="AL119" s="1101" t="s">
        <v>84</v>
      </c>
      <c r="AM119" s="669"/>
      <c r="AN119" s="689"/>
      <c r="AO119" s="718" t="str">
        <f>strCheckDate(O119:AM119)</f>
        <v/>
      </c>
      <c r="AP119" s="718"/>
      <c r="AQ119" s="718"/>
      <c r="AR119" s="721"/>
      <c r="AS119" s="718"/>
      <c r="AT119" s="718"/>
      <c r="AU119" s="718"/>
      <c r="AV119" s="718"/>
      <c r="AW119" s="718"/>
      <c r="AX119" s="718"/>
      <c r="AY119" s="718"/>
      <c r="AZ119" s="718"/>
    </row>
    <row r="122" spans="1:52" s="35" customFormat="1" ht="17.100000000000001" customHeight="1">
      <c r="G122" s="35" t="s">
        <v>13</v>
      </c>
      <c r="I122" s="35" t="s">
        <v>68</v>
      </c>
      <c r="U122" s="158"/>
    </row>
    <row r="123" spans="1:52" ht="17.100000000000001" customHeight="1">
      <c r="T123" s="122"/>
      <c r="U123" s="43"/>
    </row>
    <row r="124" spans="1:52" s="522" customFormat="1" ht="22.5">
      <c r="A124" s="1228">
        <v>1</v>
      </c>
      <c r="B124" s="939"/>
      <c r="C124" s="939"/>
      <c r="D124" s="939"/>
      <c r="E124" s="940"/>
      <c r="F124" s="941"/>
      <c r="G124" s="941"/>
      <c r="H124" s="941"/>
      <c r="I124" s="942"/>
      <c r="J124" s="937"/>
      <c r="K124" s="944"/>
      <c r="L124" s="592">
        <f>mergeValue(A124)</f>
        <v>1</v>
      </c>
      <c r="M124" s="640" t="s">
        <v>20</v>
      </c>
      <c r="N124" s="579"/>
      <c r="O124" s="1271"/>
      <c r="P124" s="1271"/>
      <c r="Q124" s="1271"/>
      <c r="R124" s="1271"/>
      <c r="S124" s="1271"/>
      <c r="T124" s="1271"/>
      <c r="U124" s="1271"/>
      <c r="V124" s="1271"/>
      <c r="W124" s="629" t="s">
        <v>657</v>
      </c>
      <c r="X124" s="584"/>
      <c r="Y124" s="584"/>
      <c r="Z124" s="584"/>
      <c r="AA124" s="584"/>
      <c r="AB124" s="584"/>
      <c r="AC124" s="584"/>
      <c r="AD124" s="584"/>
      <c r="AE124" s="584"/>
      <c r="AF124" s="584"/>
      <c r="AG124" s="584"/>
      <c r="AH124" s="584"/>
    </row>
    <row r="125" spans="1:52" s="522" customFormat="1" ht="22.5">
      <c r="A125" s="1228"/>
      <c r="B125" s="1228">
        <v>1</v>
      </c>
      <c r="C125" s="939"/>
      <c r="D125" s="939"/>
      <c r="E125" s="941"/>
      <c r="F125" s="941"/>
      <c r="G125" s="941"/>
      <c r="H125" s="941"/>
      <c r="I125" s="936"/>
      <c r="J125" s="935"/>
      <c r="K125" s="938"/>
      <c r="L125" s="592" t="str">
        <f>mergeValue(A125) &amp;"."&amp; mergeValue(B125)</f>
        <v>1.1</v>
      </c>
      <c r="M125" s="545" t="s">
        <v>16</v>
      </c>
      <c r="N125" s="579"/>
      <c r="O125" s="1271"/>
      <c r="P125" s="1271"/>
      <c r="Q125" s="1271"/>
      <c r="R125" s="1271"/>
      <c r="S125" s="1271"/>
      <c r="T125" s="1271"/>
      <c r="U125" s="1271"/>
      <c r="V125" s="1271"/>
      <c r="W125" s="629" t="s">
        <v>476</v>
      </c>
      <c r="X125" s="584"/>
      <c r="Y125" s="584"/>
      <c r="Z125" s="584"/>
      <c r="AA125" s="584"/>
      <c r="AB125" s="584"/>
      <c r="AC125" s="584"/>
      <c r="AD125" s="584"/>
      <c r="AE125" s="584"/>
      <c r="AF125" s="584"/>
      <c r="AG125" s="584"/>
      <c r="AH125" s="584"/>
    </row>
    <row r="126" spans="1:52" s="522" customFormat="1" ht="22.5">
      <c r="A126" s="1228"/>
      <c r="B126" s="1228"/>
      <c r="C126" s="1228">
        <v>1</v>
      </c>
      <c r="D126" s="939"/>
      <c r="E126" s="941"/>
      <c r="F126" s="941"/>
      <c r="G126" s="941"/>
      <c r="H126" s="941"/>
      <c r="I126" s="943"/>
      <c r="J126" s="935"/>
      <c r="K126" s="938"/>
      <c r="L126" s="592" t="str">
        <f>mergeValue(A126) &amp;"."&amp; mergeValue(B126)&amp;"."&amp; mergeValue(C126)</f>
        <v>1.1.1</v>
      </c>
      <c r="M126" s="546" t="s">
        <v>7</v>
      </c>
      <c r="N126" s="579"/>
      <c r="O126" s="1271"/>
      <c r="P126" s="1271"/>
      <c r="Q126" s="1271"/>
      <c r="R126" s="1271"/>
      <c r="S126" s="1271"/>
      <c r="T126" s="1271"/>
      <c r="U126" s="1271"/>
      <c r="V126" s="1271"/>
      <c r="W126" s="629" t="s">
        <v>632</v>
      </c>
      <c r="X126" s="584"/>
      <c r="Y126" s="584"/>
      <c r="Z126" s="584"/>
      <c r="AA126" s="584"/>
      <c r="AB126" s="584"/>
      <c r="AC126" s="584"/>
      <c r="AD126" s="584"/>
      <c r="AE126" s="584"/>
      <c r="AF126" s="584"/>
      <c r="AG126" s="584"/>
      <c r="AH126" s="584"/>
    </row>
    <row r="127" spans="1:52" s="522" customFormat="1" ht="22.5">
      <c r="A127" s="1228"/>
      <c r="B127" s="1228"/>
      <c r="C127" s="1228"/>
      <c r="D127" s="1228">
        <v>1</v>
      </c>
      <c r="E127" s="941"/>
      <c r="F127" s="941"/>
      <c r="G127" s="941"/>
      <c r="H127" s="941"/>
      <c r="I127" s="943"/>
      <c r="J127" s="935"/>
      <c r="K127" s="938"/>
      <c r="L127" s="592" t="str">
        <f>mergeValue(A127) &amp;"."&amp; mergeValue(B127)&amp;"."&amp; mergeValue(C127)&amp;"."&amp; mergeValue(D127)</f>
        <v>1.1.1.1</v>
      </c>
      <c r="M127" s="547" t="s">
        <v>22</v>
      </c>
      <c r="N127" s="579"/>
      <c r="O127" s="1271"/>
      <c r="P127" s="1271"/>
      <c r="Q127" s="1271"/>
      <c r="R127" s="1271"/>
      <c r="S127" s="1271"/>
      <c r="T127" s="1271"/>
      <c r="U127" s="1271"/>
      <c r="V127" s="1271"/>
      <c r="W127" s="629" t="s">
        <v>633</v>
      </c>
      <c r="X127" s="584"/>
      <c r="Y127" s="584"/>
      <c r="Z127" s="584"/>
      <c r="AA127" s="584"/>
      <c r="AB127" s="584"/>
      <c r="AC127" s="584"/>
      <c r="AD127" s="584"/>
      <c r="AE127" s="584"/>
      <c r="AF127" s="584"/>
      <c r="AG127" s="584"/>
      <c r="AH127" s="584"/>
    </row>
    <row r="128" spans="1:52" s="522" customFormat="1" ht="11.25" hidden="1" customHeight="1">
      <c r="A128" s="1228"/>
      <c r="B128" s="1228"/>
      <c r="C128" s="1228"/>
      <c r="D128" s="1228"/>
      <c r="E128" s="1228">
        <v>1</v>
      </c>
      <c r="F128" s="941"/>
      <c r="G128" s="941"/>
      <c r="H128" s="939">
        <v>1</v>
      </c>
      <c r="I128" s="1228">
        <v>1</v>
      </c>
      <c r="J128" s="941"/>
      <c r="K128" s="946"/>
      <c r="L128" s="592"/>
      <c r="M128" s="553"/>
      <c r="N128" s="580"/>
      <c r="O128" s="630"/>
      <c r="P128" s="630"/>
      <c r="Q128" s="630"/>
      <c r="R128" s="630"/>
      <c r="S128" s="630"/>
      <c r="T128" s="630"/>
      <c r="U128" s="630"/>
      <c r="V128" s="507"/>
      <c r="W128" s="558"/>
      <c r="X128" s="584"/>
      <c r="Y128" s="584"/>
      <c r="Z128" s="584"/>
      <c r="AA128" s="584"/>
      <c r="AB128" s="584"/>
      <c r="AC128" s="584"/>
      <c r="AD128" s="584"/>
      <c r="AE128" s="584"/>
      <c r="AF128" s="584"/>
      <c r="AG128" s="584"/>
      <c r="AH128" s="584"/>
    </row>
    <row r="129" spans="1:34" s="522" customFormat="1" ht="90">
      <c r="A129" s="1228"/>
      <c r="B129" s="1228"/>
      <c r="C129" s="1228"/>
      <c r="D129" s="1228"/>
      <c r="E129" s="1228"/>
      <c r="F129" s="1228">
        <v>1</v>
      </c>
      <c r="G129" s="939"/>
      <c r="H129" s="939"/>
      <c r="I129" s="1228"/>
      <c r="J129" s="1228">
        <v>1</v>
      </c>
      <c r="K129" s="947"/>
      <c r="L129" s="592" t="str">
        <f>mergeValue(A129) &amp;"."&amp; mergeValue(B129)&amp;"."&amp; mergeValue(C129)&amp;"."&amp; mergeValue(D129)&amp;"."&amp;  mergeValue(F129)</f>
        <v>1.1.1.1.1</v>
      </c>
      <c r="M129" s="554" t="s">
        <v>10</v>
      </c>
      <c r="N129" s="580"/>
      <c r="O129" s="1230"/>
      <c r="P129" s="1230"/>
      <c r="Q129" s="1230"/>
      <c r="R129" s="1230"/>
      <c r="S129" s="1230"/>
      <c r="T129" s="1230"/>
      <c r="U129" s="1230"/>
      <c r="V129" s="1230"/>
      <c r="W129" s="629" t="s">
        <v>634</v>
      </c>
      <c r="X129" s="584"/>
      <c r="Y129" s="588" t="str">
        <f>strCheckUnique(Z129:Z132)</f>
        <v/>
      </c>
      <c r="Z129" s="584"/>
      <c r="AA129" s="588"/>
      <c r="AB129" s="584"/>
      <c r="AC129" s="584"/>
      <c r="AD129" s="584"/>
      <c r="AE129" s="584"/>
      <c r="AF129" s="584"/>
      <c r="AG129" s="584"/>
      <c r="AH129" s="584"/>
    </row>
    <row r="130" spans="1:34" s="522" customFormat="1" ht="191.25" customHeight="1">
      <c r="A130" s="1228"/>
      <c r="B130" s="1228"/>
      <c r="C130" s="1228"/>
      <c r="D130" s="1228"/>
      <c r="E130" s="1228"/>
      <c r="F130" s="1228"/>
      <c r="G130" s="939">
        <v>1</v>
      </c>
      <c r="H130" s="939"/>
      <c r="I130" s="1228"/>
      <c r="J130" s="1228"/>
      <c r="K130" s="947">
        <v>1</v>
      </c>
      <c r="L130" s="592" t="str">
        <f>mergeValue(A130) &amp;"."&amp; mergeValue(B130)&amp;"."&amp; mergeValue(C130)&amp;"."&amp; mergeValue(D130)&amp;"."&amp; mergeValue(F130)&amp;"."&amp; mergeValue(G130)</f>
        <v>1.1.1.1.1.1</v>
      </c>
      <c r="M130" s="1064"/>
      <c r="N130" s="585"/>
      <c r="O130" s="561"/>
      <c r="P130" s="561"/>
      <c r="Q130" s="1089"/>
      <c r="R130" s="1263"/>
      <c r="S130" s="1235" t="s">
        <v>83</v>
      </c>
      <c r="T130" s="1263"/>
      <c r="U130" s="1235" t="s">
        <v>84</v>
      </c>
      <c r="V130" s="577"/>
      <c r="W130" s="1227" t="s">
        <v>658</v>
      </c>
      <c r="X130" s="584" t="str">
        <f>strCheckDate(O131:V131)</f>
        <v/>
      </c>
      <c r="Y130" s="588"/>
      <c r="Z130" s="588" t="str">
        <f>IF(M130="","",M130 )</f>
        <v/>
      </c>
      <c r="AA130" s="588"/>
      <c r="AB130" s="588"/>
      <c r="AC130" s="588"/>
      <c r="AD130" s="584"/>
      <c r="AE130" s="584"/>
      <c r="AF130" s="584"/>
      <c r="AG130" s="584"/>
      <c r="AH130" s="584"/>
    </row>
    <row r="131" spans="1:34" s="522" customFormat="1" ht="0.2" customHeight="1">
      <c r="A131" s="1228"/>
      <c r="B131" s="1228"/>
      <c r="C131" s="1228"/>
      <c r="D131" s="1228"/>
      <c r="E131" s="1228"/>
      <c r="F131" s="1228"/>
      <c r="G131" s="939"/>
      <c r="H131" s="939"/>
      <c r="I131" s="1228"/>
      <c r="J131" s="1228"/>
      <c r="K131" s="947"/>
      <c r="L131" s="599"/>
      <c r="M131" s="645"/>
      <c r="N131" s="585"/>
      <c r="O131" s="561"/>
      <c r="P131" s="561"/>
      <c r="Q131" s="583" t="str">
        <f>R130 &amp; "-" &amp; T130</f>
        <v>-</v>
      </c>
      <c r="R131" s="1234"/>
      <c r="S131" s="1235"/>
      <c r="T131" s="1234"/>
      <c r="U131" s="1235"/>
      <c r="V131" s="577"/>
      <c r="W131" s="1227"/>
      <c r="X131" s="584"/>
      <c r="Y131" s="584"/>
      <c r="Z131" s="584"/>
      <c r="AA131" s="584"/>
      <c r="AB131" s="584"/>
      <c r="AC131" s="584"/>
      <c r="AD131" s="584"/>
      <c r="AE131" s="584"/>
      <c r="AF131" s="584"/>
      <c r="AG131" s="584"/>
      <c r="AH131" s="584"/>
    </row>
    <row r="132" spans="1:34" s="521" customFormat="1" ht="15" customHeight="1">
      <c r="A132" s="1228"/>
      <c r="B132" s="1228"/>
      <c r="C132" s="1228"/>
      <c r="D132" s="1228"/>
      <c r="E132" s="1228"/>
      <c r="F132" s="1228"/>
      <c r="G132" s="941"/>
      <c r="H132" s="939"/>
      <c r="I132" s="1228"/>
      <c r="J132" s="1228"/>
      <c r="K132" s="946"/>
      <c r="L132" s="537"/>
      <c r="M132" s="555" t="s">
        <v>25</v>
      </c>
      <c r="N132" s="550"/>
      <c r="O132" s="544"/>
      <c r="P132" s="544"/>
      <c r="Q132" s="544"/>
      <c r="R132" s="572"/>
      <c r="S132" s="563"/>
      <c r="T132" s="562"/>
      <c r="U132" s="550"/>
      <c r="V132" s="559"/>
      <c r="W132" s="1227"/>
      <c r="X132" s="586"/>
      <c r="Y132" s="586"/>
      <c r="Z132" s="586"/>
      <c r="AA132" s="586"/>
      <c r="AB132" s="586"/>
      <c r="AC132" s="586"/>
      <c r="AD132" s="586"/>
      <c r="AE132" s="586"/>
      <c r="AF132" s="586"/>
      <c r="AG132" s="586"/>
      <c r="AH132" s="586"/>
    </row>
    <row r="133" spans="1:34" s="521" customFormat="1" ht="15" customHeight="1">
      <c r="A133" s="1228"/>
      <c r="B133" s="1228"/>
      <c r="C133" s="1228"/>
      <c r="D133" s="1228"/>
      <c r="E133" s="1228"/>
      <c r="F133" s="941"/>
      <c r="G133" s="941"/>
      <c r="H133" s="939"/>
      <c r="I133" s="1228"/>
      <c r="J133" s="941"/>
      <c r="K133" s="946"/>
      <c r="L133" s="537"/>
      <c r="M133" s="550" t="s">
        <v>11</v>
      </c>
      <c r="N133" s="549"/>
      <c r="O133" s="544"/>
      <c r="P133" s="544"/>
      <c r="Q133" s="544"/>
      <c r="R133" s="572"/>
      <c r="S133" s="563"/>
      <c r="T133" s="562"/>
      <c r="U133" s="549"/>
      <c r="V133" s="563"/>
      <c r="W133" s="559"/>
      <c r="X133" s="586"/>
      <c r="Y133" s="586"/>
      <c r="Z133" s="586"/>
      <c r="AA133" s="586"/>
      <c r="AB133" s="586"/>
      <c r="AC133" s="586"/>
      <c r="AD133" s="586"/>
      <c r="AE133" s="586"/>
      <c r="AF133" s="586"/>
      <c r="AG133" s="586"/>
      <c r="AH133" s="586"/>
    </row>
    <row r="134" spans="1:34" s="521" customFormat="1" ht="0.2" customHeight="1">
      <c r="A134" s="1228"/>
      <c r="B134" s="1228"/>
      <c r="C134" s="1228"/>
      <c r="D134" s="1228"/>
      <c r="E134" s="945"/>
      <c r="F134" s="941"/>
      <c r="G134" s="941"/>
      <c r="H134" s="941"/>
      <c r="I134" s="937"/>
      <c r="J134" s="934"/>
      <c r="K134" s="944"/>
      <c r="L134" s="537"/>
      <c r="M134" s="550"/>
      <c r="N134" s="548"/>
      <c r="O134" s="544"/>
      <c r="P134" s="544"/>
      <c r="Q134" s="544"/>
      <c r="R134" s="572"/>
      <c r="S134" s="563"/>
      <c r="T134" s="562"/>
      <c r="U134" s="548"/>
      <c r="V134" s="563"/>
      <c r="W134" s="559"/>
      <c r="X134" s="586"/>
      <c r="Y134" s="586"/>
      <c r="Z134" s="586"/>
      <c r="AA134" s="586"/>
      <c r="AB134" s="586"/>
      <c r="AC134" s="586"/>
      <c r="AD134" s="586"/>
      <c r="AE134" s="586"/>
      <c r="AF134" s="586"/>
      <c r="AG134" s="586"/>
      <c r="AH134" s="586"/>
    </row>
    <row r="135" spans="1:34" s="521" customFormat="1" ht="15" customHeight="1">
      <c r="A135" s="1228"/>
      <c r="B135" s="1228"/>
      <c r="C135" s="1228"/>
      <c r="D135" s="945"/>
      <c r="E135" s="945"/>
      <c r="F135" s="941"/>
      <c r="G135" s="941"/>
      <c r="H135" s="941"/>
      <c r="I135" s="937"/>
      <c r="J135" s="934"/>
      <c r="K135" s="944"/>
      <c r="L135" s="537"/>
      <c r="M135" s="549" t="s">
        <v>17</v>
      </c>
      <c r="N135" s="548"/>
      <c r="O135" s="544"/>
      <c r="P135" s="544"/>
      <c r="Q135" s="544"/>
      <c r="R135" s="572"/>
      <c r="S135" s="563"/>
      <c r="T135" s="562"/>
      <c r="U135" s="548"/>
      <c r="V135" s="563"/>
      <c r="W135" s="559"/>
      <c r="X135" s="586"/>
      <c r="Y135" s="586"/>
      <c r="Z135" s="586"/>
      <c r="AA135" s="586"/>
      <c r="AB135" s="586"/>
      <c r="AC135" s="586"/>
      <c r="AD135" s="586"/>
      <c r="AE135" s="586"/>
      <c r="AF135" s="586"/>
      <c r="AG135" s="586"/>
      <c r="AH135" s="586"/>
    </row>
    <row r="136" spans="1:34" s="521" customFormat="1" ht="15" customHeight="1">
      <c r="A136" s="1228"/>
      <c r="B136" s="1228"/>
      <c r="C136" s="945"/>
      <c r="D136" s="945"/>
      <c r="E136" s="945"/>
      <c r="F136" s="945"/>
      <c r="G136" s="950"/>
      <c r="H136" s="937"/>
      <c r="I136" s="948"/>
      <c r="J136" s="934"/>
      <c r="K136" s="949"/>
      <c r="L136" s="537"/>
      <c r="M136" s="548" t="s">
        <v>18</v>
      </c>
      <c r="N136" s="548"/>
      <c r="O136" s="544"/>
      <c r="P136" s="544"/>
      <c r="Q136" s="544"/>
      <c r="R136" s="572"/>
      <c r="S136" s="563"/>
      <c r="T136" s="562"/>
      <c r="U136" s="548"/>
      <c r="V136" s="563"/>
      <c r="W136" s="559"/>
      <c r="X136" s="586"/>
      <c r="Y136" s="586"/>
      <c r="Z136" s="586"/>
      <c r="AA136" s="586"/>
      <c r="AB136" s="586"/>
      <c r="AC136" s="586"/>
      <c r="AD136" s="586"/>
      <c r="AE136" s="586"/>
      <c r="AF136" s="586"/>
      <c r="AG136" s="586"/>
      <c r="AH136" s="586"/>
    </row>
    <row r="137" spans="1:34" s="521" customFormat="1" ht="15" customHeight="1">
      <c r="A137" s="1228"/>
      <c r="B137" s="945"/>
      <c r="C137" s="945"/>
      <c r="D137" s="945"/>
      <c r="E137" s="945"/>
      <c r="F137" s="945"/>
      <c r="G137" s="950"/>
      <c r="H137" s="937"/>
      <c r="I137" s="937"/>
      <c r="J137" s="934"/>
      <c r="K137" s="944"/>
      <c r="L137" s="537"/>
      <c r="M137" s="557" t="s">
        <v>19</v>
      </c>
      <c r="N137" s="548"/>
      <c r="O137" s="544"/>
      <c r="P137" s="544"/>
      <c r="Q137" s="544"/>
      <c r="R137" s="572"/>
      <c r="S137" s="563"/>
      <c r="T137" s="562"/>
      <c r="U137" s="548"/>
      <c r="V137" s="563"/>
      <c r="W137" s="559"/>
      <c r="X137" s="586"/>
      <c r="Y137" s="586"/>
      <c r="Z137" s="586"/>
      <c r="AA137" s="586"/>
      <c r="AB137" s="586"/>
      <c r="AC137" s="586"/>
      <c r="AD137" s="586"/>
      <c r="AE137" s="586"/>
      <c r="AF137" s="586"/>
      <c r="AG137" s="586"/>
      <c r="AH137" s="586"/>
    </row>
    <row r="138" spans="1:34" s="521" customFormat="1" ht="15" customHeight="1">
      <c r="A138" s="933"/>
      <c r="B138" s="933"/>
      <c r="C138" s="933"/>
      <c r="D138" s="933"/>
      <c r="E138" s="933"/>
      <c r="F138" s="933"/>
      <c r="G138" s="933"/>
      <c r="H138" s="933"/>
      <c r="I138" s="933"/>
      <c r="J138" s="933"/>
      <c r="K138" s="933"/>
      <c r="L138" s="492"/>
      <c r="M138" s="564" t="s">
        <v>308</v>
      </c>
      <c r="N138" s="548"/>
      <c r="O138" s="544"/>
      <c r="P138" s="544"/>
      <c r="Q138" s="544"/>
      <c r="R138" s="572"/>
      <c r="S138" s="563"/>
      <c r="T138" s="562"/>
      <c r="U138" s="548"/>
      <c r="V138" s="563"/>
      <c r="W138" s="559"/>
      <c r="X138" s="586"/>
      <c r="Y138" s="586"/>
      <c r="Z138" s="586"/>
      <c r="AA138" s="586"/>
      <c r="AB138" s="586"/>
      <c r="AC138" s="586"/>
      <c r="AD138" s="586"/>
      <c r="AE138" s="586"/>
      <c r="AF138" s="586"/>
      <c r="AG138" s="586"/>
      <c r="AH138" s="586"/>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2" customFormat="1" ht="22.5">
      <c r="A142" s="1228">
        <v>1</v>
      </c>
      <c r="B142" s="957"/>
      <c r="C142" s="957"/>
      <c r="D142" s="957"/>
      <c r="E142" s="958"/>
      <c r="F142" s="959"/>
      <c r="G142" s="959"/>
      <c r="H142" s="959"/>
      <c r="I142" s="960"/>
      <c r="J142" s="955"/>
      <c r="K142" s="962"/>
      <c r="L142" s="592">
        <f>mergeValue(A142)</f>
        <v>1</v>
      </c>
      <c r="M142" s="640" t="s">
        <v>20</v>
      </c>
      <c r="N142" s="579"/>
      <c r="O142" s="1271"/>
      <c r="P142" s="1271"/>
      <c r="Q142" s="1271"/>
      <c r="R142" s="1271"/>
      <c r="S142" s="1271"/>
      <c r="T142" s="1271"/>
      <c r="U142" s="1271"/>
      <c r="V142" s="1271"/>
      <c r="W142" s="629" t="s">
        <v>657</v>
      </c>
      <c r="X142" s="584"/>
      <c r="Y142" s="584"/>
      <c r="Z142" s="584"/>
      <c r="AA142" s="584"/>
      <c r="AB142" s="584"/>
      <c r="AC142" s="584"/>
      <c r="AD142" s="584"/>
      <c r="AE142" s="584"/>
      <c r="AF142" s="584"/>
      <c r="AG142" s="584"/>
      <c r="AH142" s="584"/>
    </row>
    <row r="143" spans="1:34" s="522" customFormat="1" ht="22.5">
      <c r="A143" s="1228"/>
      <c r="B143" s="1228">
        <v>1</v>
      </c>
      <c r="C143" s="957"/>
      <c r="D143" s="957"/>
      <c r="E143" s="959"/>
      <c r="F143" s="959"/>
      <c r="G143" s="959"/>
      <c r="H143" s="959"/>
      <c r="I143" s="954"/>
      <c r="J143" s="953"/>
      <c r="K143" s="956"/>
      <c r="L143" s="592" t="str">
        <f>mergeValue(A143) &amp;"."&amp; mergeValue(B143)</f>
        <v>1.1</v>
      </c>
      <c r="M143" s="545" t="s">
        <v>16</v>
      </c>
      <c r="N143" s="579"/>
      <c r="O143" s="1271"/>
      <c r="P143" s="1271"/>
      <c r="Q143" s="1271"/>
      <c r="R143" s="1271"/>
      <c r="S143" s="1271"/>
      <c r="T143" s="1271"/>
      <c r="U143" s="1271"/>
      <c r="V143" s="1271"/>
      <c r="W143" s="629" t="s">
        <v>476</v>
      </c>
      <c r="X143" s="584"/>
      <c r="Y143" s="584"/>
      <c r="Z143" s="584"/>
      <c r="AA143" s="584"/>
      <c r="AB143" s="584"/>
      <c r="AC143" s="584"/>
      <c r="AD143" s="584"/>
      <c r="AE143" s="584"/>
      <c r="AF143" s="584"/>
      <c r="AG143" s="584"/>
      <c r="AH143" s="584"/>
    </row>
    <row r="144" spans="1:34" s="522" customFormat="1" ht="22.5">
      <c r="A144" s="1228"/>
      <c r="B144" s="1228"/>
      <c r="C144" s="1228">
        <v>1</v>
      </c>
      <c r="D144" s="957"/>
      <c r="E144" s="959"/>
      <c r="F144" s="959"/>
      <c r="G144" s="959"/>
      <c r="H144" s="959"/>
      <c r="I144" s="961"/>
      <c r="J144" s="953"/>
      <c r="K144" s="956"/>
      <c r="L144" s="592" t="str">
        <f>mergeValue(A144) &amp;"."&amp; mergeValue(B144)&amp;"."&amp; mergeValue(C144)</f>
        <v>1.1.1</v>
      </c>
      <c r="M144" s="546" t="s">
        <v>7</v>
      </c>
      <c r="N144" s="579"/>
      <c r="O144" s="1271"/>
      <c r="P144" s="1271"/>
      <c r="Q144" s="1271"/>
      <c r="R144" s="1271"/>
      <c r="S144" s="1271"/>
      <c r="T144" s="1271"/>
      <c r="U144" s="1271"/>
      <c r="V144" s="1271"/>
      <c r="W144" s="629" t="s">
        <v>632</v>
      </c>
      <c r="X144" s="584"/>
      <c r="Y144" s="584"/>
      <c r="Z144" s="584"/>
      <c r="AA144" s="584"/>
      <c r="AB144" s="584"/>
      <c r="AC144" s="584"/>
      <c r="AD144" s="584"/>
      <c r="AE144" s="584"/>
      <c r="AF144" s="584"/>
      <c r="AG144" s="584"/>
      <c r="AH144" s="584"/>
    </row>
    <row r="145" spans="1:35" s="522" customFormat="1" ht="22.5">
      <c r="A145" s="1228"/>
      <c r="B145" s="1228"/>
      <c r="C145" s="1228"/>
      <c r="D145" s="1228">
        <v>1</v>
      </c>
      <c r="E145" s="959"/>
      <c r="F145" s="959"/>
      <c r="G145" s="959"/>
      <c r="H145" s="959"/>
      <c r="I145" s="961"/>
      <c r="J145" s="953"/>
      <c r="K145" s="956"/>
      <c r="L145" s="592" t="str">
        <f>mergeValue(A145) &amp;"."&amp; mergeValue(B145)&amp;"."&amp; mergeValue(C145)&amp;"."&amp; mergeValue(D145)</f>
        <v>1.1.1.1</v>
      </c>
      <c r="M145" s="547" t="s">
        <v>22</v>
      </c>
      <c r="N145" s="579"/>
      <c r="O145" s="1271"/>
      <c r="P145" s="1271"/>
      <c r="Q145" s="1271"/>
      <c r="R145" s="1271"/>
      <c r="S145" s="1271"/>
      <c r="T145" s="1271"/>
      <c r="U145" s="1271"/>
      <c r="V145" s="1271"/>
      <c r="W145" s="629" t="s">
        <v>633</v>
      </c>
      <c r="X145" s="584"/>
      <c r="Y145" s="584"/>
      <c r="Z145" s="584"/>
      <c r="AA145" s="584"/>
      <c r="AB145" s="584"/>
      <c r="AC145" s="584"/>
      <c r="AD145" s="584"/>
      <c r="AE145" s="584"/>
      <c r="AF145" s="584"/>
      <c r="AG145" s="584"/>
      <c r="AH145" s="584"/>
    </row>
    <row r="146" spans="1:35" s="522" customFormat="1" ht="11.25" hidden="1" customHeight="1">
      <c r="A146" s="1228"/>
      <c r="B146" s="1228"/>
      <c r="C146" s="1228"/>
      <c r="D146" s="1228"/>
      <c r="E146" s="1228">
        <v>1</v>
      </c>
      <c r="F146" s="959"/>
      <c r="G146" s="959"/>
      <c r="H146" s="957">
        <v>1</v>
      </c>
      <c r="I146" s="1228">
        <v>1</v>
      </c>
      <c r="J146" s="959"/>
      <c r="K146" s="964"/>
      <c r="L146" s="592"/>
      <c r="M146" s="553"/>
      <c r="N146" s="580"/>
      <c r="O146" s="630"/>
      <c r="P146" s="630"/>
      <c r="Q146" s="630"/>
      <c r="R146" s="630"/>
      <c r="S146" s="630"/>
      <c r="T146" s="630"/>
      <c r="U146" s="630"/>
      <c r="V146" s="507"/>
      <c r="W146" s="558"/>
      <c r="X146" s="584"/>
      <c r="Y146" s="584"/>
      <c r="Z146" s="584"/>
      <c r="AA146" s="584"/>
      <c r="AB146" s="584"/>
      <c r="AC146" s="584"/>
      <c r="AD146" s="584"/>
      <c r="AE146" s="584"/>
      <c r="AF146" s="584"/>
      <c r="AG146" s="584"/>
      <c r="AH146" s="584"/>
    </row>
    <row r="147" spans="1:35" s="522" customFormat="1" ht="90">
      <c r="A147" s="1228"/>
      <c r="B147" s="1228"/>
      <c r="C147" s="1228"/>
      <c r="D147" s="1228"/>
      <c r="E147" s="1228"/>
      <c r="F147" s="1228">
        <v>1</v>
      </c>
      <c r="G147" s="957"/>
      <c r="H147" s="957"/>
      <c r="I147" s="1228"/>
      <c r="J147" s="1228">
        <v>1</v>
      </c>
      <c r="K147" s="965"/>
      <c r="L147" s="592" t="str">
        <f>mergeValue(A147) &amp;"."&amp; mergeValue(B147)&amp;"."&amp; mergeValue(C147)&amp;"."&amp; mergeValue(D147)&amp;"."&amp;  mergeValue(F147)</f>
        <v>1.1.1.1.1</v>
      </c>
      <c r="M147" s="554" t="s">
        <v>10</v>
      </c>
      <c r="N147" s="580"/>
      <c r="O147" s="1230"/>
      <c r="P147" s="1230"/>
      <c r="Q147" s="1230"/>
      <c r="R147" s="1230"/>
      <c r="S147" s="1230"/>
      <c r="T147" s="1230"/>
      <c r="U147" s="1230"/>
      <c r="V147" s="1230"/>
      <c r="W147" s="629" t="s">
        <v>634</v>
      </c>
      <c r="X147" s="584"/>
      <c r="Y147" s="588" t="str">
        <f>strCheckUnique(Z147:Z150)</f>
        <v/>
      </c>
      <c r="Z147" s="584"/>
      <c r="AA147" s="588"/>
      <c r="AB147" s="584"/>
      <c r="AC147" s="584"/>
      <c r="AD147" s="584"/>
      <c r="AE147" s="584"/>
      <c r="AF147" s="584"/>
      <c r="AG147" s="584"/>
      <c r="AH147" s="584"/>
    </row>
    <row r="148" spans="1:35" s="522" customFormat="1" ht="188.25" customHeight="1">
      <c r="A148" s="1228"/>
      <c r="B148" s="1228"/>
      <c r="C148" s="1228"/>
      <c r="D148" s="1228"/>
      <c r="E148" s="1228"/>
      <c r="F148" s="1228"/>
      <c r="G148" s="957">
        <v>1</v>
      </c>
      <c r="H148" s="957"/>
      <c r="I148" s="1228"/>
      <c r="J148" s="1228"/>
      <c r="K148" s="965">
        <v>1</v>
      </c>
      <c r="L148" s="592" t="str">
        <f>mergeValue(A148) &amp;"."&amp; mergeValue(B148)&amp;"."&amp; mergeValue(C148)&amp;"."&amp; mergeValue(D148)&amp;"."&amp; mergeValue(F148)&amp;"."&amp; mergeValue(G148)</f>
        <v>1.1.1.1.1.1</v>
      </c>
      <c r="M148" s="1064"/>
      <c r="N148" s="585"/>
      <c r="O148" s="561"/>
      <c r="P148" s="561"/>
      <c r="Q148" s="1089"/>
      <c r="R148" s="1263"/>
      <c r="S148" s="1235" t="s">
        <v>83</v>
      </c>
      <c r="T148" s="1263"/>
      <c r="U148" s="1235" t="s">
        <v>84</v>
      </c>
      <c r="V148" s="577"/>
      <c r="W148" s="1227" t="s">
        <v>658</v>
      </c>
      <c r="X148" s="584" t="str">
        <f>strCheckDate(O149:V149)</f>
        <v/>
      </c>
      <c r="Y148" s="588"/>
      <c r="Z148" s="588" t="str">
        <f>IF(M148="","",M148 )</f>
        <v/>
      </c>
      <c r="AA148" s="588"/>
      <c r="AB148" s="588"/>
      <c r="AC148" s="588"/>
      <c r="AD148" s="584"/>
      <c r="AE148" s="584"/>
      <c r="AF148" s="584"/>
      <c r="AG148" s="584"/>
      <c r="AH148" s="584"/>
    </row>
    <row r="149" spans="1:35" s="522" customFormat="1" ht="0.2" customHeight="1">
      <c r="A149" s="1228"/>
      <c r="B149" s="1228"/>
      <c r="C149" s="1228"/>
      <c r="D149" s="1228"/>
      <c r="E149" s="1228"/>
      <c r="F149" s="1228"/>
      <c r="G149" s="957"/>
      <c r="H149" s="957"/>
      <c r="I149" s="1228"/>
      <c r="J149" s="1228"/>
      <c r="K149" s="965"/>
      <c r="L149" s="599"/>
      <c r="M149" s="645"/>
      <c r="N149" s="585"/>
      <c r="O149" s="561"/>
      <c r="P149" s="561"/>
      <c r="Q149" s="583" t="str">
        <f>R148 &amp; "-" &amp; T148</f>
        <v>-</v>
      </c>
      <c r="R149" s="1234"/>
      <c r="S149" s="1235"/>
      <c r="T149" s="1234"/>
      <c r="U149" s="1235"/>
      <c r="V149" s="577"/>
      <c r="W149" s="1227"/>
      <c r="X149" s="584"/>
      <c r="Y149" s="584"/>
      <c r="Z149" s="584"/>
      <c r="AA149" s="584"/>
      <c r="AB149" s="584"/>
      <c r="AC149" s="584"/>
      <c r="AD149" s="584"/>
      <c r="AE149" s="584"/>
      <c r="AF149" s="584"/>
      <c r="AG149" s="584"/>
      <c r="AH149" s="584"/>
    </row>
    <row r="150" spans="1:35" s="521" customFormat="1" ht="15" customHeight="1">
      <c r="A150" s="1228"/>
      <c r="B150" s="1228"/>
      <c r="C150" s="1228"/>
      <c r="D150" s="1228"/>
      <c r="E150" s="1228"/>
      <c r="F150" s="1228"/>
      <c r="G150" s="959"/>
      <c r="H150" s="957"/>
      <c r="I150" s="1228"/>
      <c r="J150" s="1228"/>
      <c r="K150" s="964"/>
      <c r="L150" s="537"/>
      <c r="M150" s="555" t="s">
        <v>25</v>
      </c>
      <c r="N150" s="550"/>
      <c r="O150" s="544"/>
      <c r="P150" s="544"/>
      <c r="Q150" s="544"/>
      <c r="R150" s="572"/>
      <c r="S150" s="563"/>
      <c r="T150" s="562"/>
      <c r="U150" s="550"/>
      <c r="V150" s="559"/>
      <c r="W150" s="1227"/>
      <c r="X150" s="586"/>
      <c r="Y150" s="586"/>
      <c r="Z150" s="586"/>
      <c r="AA150" s="586"/>
      <c r="AB150" s="586"/>
      <c r="AC150" s="586"/>
      <c r="AD150" s="586"/>
      <c r="AE150" s="586"/>
      <c r="AF150" s="586"/>
      <c r="AG150" s="586"/>
      <c r="AH150" s="586"/>
    </row>
    <row r="151" spans="1:35" s="521" customFormat="1" ht="15" customHeight="1">
      <c r="A151" s="1228"/>
      <c r="B151" s="1228"/>
      <c r="C151" s="1228"/>
      <c r="D151" s="1228"/>
      <c r="E151" s="1228"/>
      <c r="F151" s="959"/>
      <c r="G151" s="959"/>
      <c r="H151" s="957"/>
      <c r="I151" s="1228"/>
      <c r="J151" s="959"/>
      <c r="K151" s="964"/>
      <c r="L151" s="537"/>
      <c r="M151" s="550" t="s">
        <v>11</v>
      </c>
      <c r="N151" s="549"/>
      <c r="O151" s="544"/>
      <c r="P151" s="544"/>
      <c r="Q151" s="544"/>
      <c r="R151" s="572"/>
      <c r="S151" s="563"/>
      <c r="T151" s="562"/>
      <c r="U151" s="549"/>
      <c r="V151" s="563"/>
      <c r="W151" s="559"/>
      <c r="X151" s="586"/>
      <c r="Y151" s="586"/>
      <c r="Z151" s="586"/>
      <c r="AA151" s="586"/>
      <c r="AB151" s="586"/>
      <c r="AC151" s="586"/>
      <c r="AD151" s="586"/>
      <c r="AE151" s="586"/>
      <c r="AF151" s="586"/>
      <c r="AG151" s="586"/>
      <c r="AH151" s="586"/>
    </row>
    <row r="152" spans="1:35" s="521" customFormat="1" ht="15" hidden="1" customHeight="1">
      <c r="A152" s="1228"/>
      <c r="B152" s="1228"/>
      <c r="C152" s="1228"/>
      <c r="D152" s="1228"/>
      <c r="E152" s="963"/>
      <c r="F152" s="959"/>
      <c r="G152" s="959"/>
      <c r="H152" s="959"/>
      <c r="I152" s="955"/>
      <c r="J152" s="952"/>
      <c r="K152" s="962"/>
      <c r="L152" s="537"/>
      <c r="M152" s="550"/>
      <c r="N152" s="550"/>
      <c r="O152" s="550"/>
      <c r="P152" s="550"/>
      <c r="Q152" s="550"/>
      <c r="R152" s="550"/>
      <c r="S152" s="550"/>
      <c r="T152" s="550"/>
      <c r="U152" s="550"/>
      <c r="V152" s="563"/>
      <c r="W152" s="559"/>
      <c r="X152" s="586"/>
      <c r="Y152" s="586"/>
      <c r="Z152" s="586"/>
      <c r="AA152" s="586"/>
      <c r="AB152" s="586"/>
      <c r="AC152" s="586"/>
      <c r="AD152" s="586"/>
      <c r="AE152" s="586"/>
      <c r="AF152" s="586"/>
      <c r="AG152" s="586"/>
      <c r="AH152" s="586"/>
      <c r="AI152" s="586"/>
    </row>
    <row r="153" spans="1:35" s="521" customFormat="1" ht="15" customHeight="1">
      <c r="A153" s="1228"/>
      <c r="B153" s="1228"/>
      <c r="C153" s="1228"/>
      <c r="D153" s="963"/>
      <c r="E153" s="963"/>
      <c r="F153" s="959"/>
      <c r="G153" s="959"/>
      <c r="H153" s="959"/>
      <c r="I153" s="955"/>
      <c r="J153" s="952"/>
      <c r="K153" s="962"/>
      <c r="L153" s="537"/>
      <c r="M153" s="549" t="s">
        <v>17</v>
      </c>
      <c r="N153" s="548"/>
      <c r="O153" s="544"/>
      <c r="P153" s="544"/>
      <c r="Q153" s="544"/>
      <c r="R153" s="572"/>
      <c r="S153" s="563"/>
      <c r="T153" s="562"/>
      <c r="U153" s="548"/>
      <c r="V153" s="563"/>
      <c r="W153" s="559"/>
      <c r="X153" s="586"/>
      <c r="Y153" s="586"/>
      <c r="Z153" s="586"/>
      <c r="AA153" s="586"/>
      <c r="AB153" s="586"/>
      <c r="AC153" s="586"/>
      <c r="AD153" s="586"/>
      <c r="AE153" s="586"/>
      <c r="AF153" s="586"/>
      <c r="AG153" s="586"/>
      <c r="AH153" s="586"/>
    </row>
    <row r="154" spans="1:35" s="521" customFormat="1" ht="15" customHeight="1">
      <c r="A154" s="1228"/>
      <c r="B154" s="1228"/>
      <c r="C154" s="963"/>
      <c r="D154" s="963"/>
      <c r="E154" s="963"/>
      <c r="F154" s="963"/>
      <c r="G154" s="968"/>
      <c r="H154" s="955"/>
      <c r="I154" s="966"/>
      <c r="J154" s="952"/>
      <c r="K154" s="967"/>
      <c r="L154" s="537"/>
      <c r="M154" s="548" t="s">
        <v>18</v>
      </c>
      <c r="N154" s="548"/>
      <c r="O154" s="544"/>
      <c r="P154" s="544"/>
      <c r="Q154" s="544"/>
      <c r="R154" s="572"/>
      <c r="S154" s="563"/>
      <c r="T154" s="562"/>
      <c r="U154" s="548"/>
      <c r="V154" s="563"/>
      <c r="W154" s="559"/>
      <c r="X154" s="586"/>
      <c r="Y154" s="586"/>
      <c r="Z154" s="586"/>
      <c r="AA154" s="586"/>
      <c r="AB154" s="586"/>
      <c r="AC154" s="586"/>
      <c r="AD154" s="586"/>
      <c r="AE154" s="586"/>
      <c r="AF154" s="586"/>
      <c r="AG154" s="586"/>
      <c r="AH154" s="586"/>
    </row>
    <row r="155" spans="1:35" s="521" customFormat="1" ht="15" customHeight="1">
      <c r="A155" s="1228"/>
      <c r="B155" s="963"/>
      <c r="C155" s="963"/>
      <c r="D155" s="963"/>
      <c r="E155" s="963"/>
      <c r="F155" s="963"/>
      <c r="G155" s="968"/>
      <c r="H155" s="955"/>
      <c r="I155" s="955"/>
      <c r="J155" s="952"/>
      <c r="K155" s="962"/>
      <c r="L155" s="537"/>
      <c r="M155" s="557" t="s">
        <v>19</v>
      </c>
      <c r="N155" s="548"/>
      <c r="O155" s="544"/>
      <c r="P155" s="544"/>
      <c r="Q155" s="544"/>
      <c r="R155" s="572"/>
      <c r="S155" s="563"/>
      <c r="T155" s="562"/>
      <c r="U155" s="548"/>
      <c r="V155" s="563"/>
      <c r="W155" s="559"/>
      <c r="X155" s="586"/>
      <c r="Y155" s="586"/>
      <c r="Z155" s="586"/>
      <c r="AA155" s="586"/>
      <c r="AB155" s="586"/>
      <c r="AC155" s="586"/>
      <c r="AD155" s="586"/>
      <c r="AE155" s="586"/>
      <c r="AF155" s="586"/>
      <c r="AG155" s="586"/>
      <c r="AH155" s="586"/>
    </row>
    <row r="156" spans="1:35" s="521" customFormat="1" ht="15" customHeight="1">
      <c r="A156" s="951"/>
      <c r="B156" s="951"/>
      <c r="C156" s="951"/>
      <c r="D156" s="951"/>
      <c r="E156" s="951"/>
      <c r="F156" s="951"/>
      <c r="G156" s="951"/>
      <c r="H156" s="951"/>
      <c r="I156" s="951"/>
      <c r="J156" s="951"/>
      <c r="K156" s="951"/>
      <c r="L156" s="537"/>
      <c r="M156" s="564" t="s">
        <v>308</v>
      </c>
      <c r="N156" s="548"/>
      <c r="O156" s="544"/>
      <c r="P156" s="544"/>
      <c r="Q156" s="544"/>
      <c r="R156" s="572"/>
      <c r="S156" s="563"/>
      <c r="T156" s="562"/>
      <c r="U156" s="548"/>
      <c r="V156" s="563"/>
      <c r="W156" s="559"/>
      <c r="X156" s="586"/>
      <c r="Y156" s="586"/>
      <c r="Z156" s="586"/>
      <c r="AA156" s="586"/>
      <c r="AB156" s="586"/>
      <c r="AC156" s="586"/>
      <c r="AD156" s="586"/>
      <c r="AE156" s="586"/>
      <c r="AF156" s="586"/>
      <c r="AG156" s="586"/>
      <c r="AH156" s="586"/>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2" customFormat="1" ht="22.5">
      <c r="A160" s="1228">
        <v>1</v>
      </c>
      <c r="B160" s="900"/>
      <c r="C160" s="900"/>
      <c r="D160" s="900"/>
      <c r="E160" s="901"/>
      <c r="F160" s="902"/>
      <c r="G160" s="902"/>
      <c r="H160" s="902"/>
      <c r="I160" s="903"/>
      <c r="J160" s="898"/>
      <c r="K160" s="905"/>
      <c r="L160" s="592">
        <f>mergeValue(A160)</f>
        <v>1</v>
      </c>
      <c r="M160" s="640" t="s">
        <v>20</v>
      </c>
      <c r="N160" s="579"/>
      <c r="O160" s="1321"/>
      <c r="P160" s="1322"/>
      <c r="Q160" s="1322"/>
      <c r="R160" s="1322"/>
      <c r="S160" s="1322"/>
      <c r="T160" s="1322"/>
      <c r="U160" s="1322"/>
      <c r="V160" s="1323"/>
      <c r="W160" s="629" t="s">
        <v>475</v>
      </c>
      <c r="X160" s="584"/>
      <c r="Y160" s="584"/>
      <c r="Z160" s="584"/>
      <c r="AA160" s="584"/>
      <c r="AB160" s="584"/>
      <c r="AC160" s="584"/>
      <c r="AD160" s="584"/>
      <c r="AE160" s="584"/>
      <c r="AF160" s="584"/>
      <c r="AG160" s="584"/>
    </row>
    <row r="161" spans="1:33" s="522" customFormat="1" ht="22.5">
      <c r="A161" s="1228"/>
      <c r="B161" s="1228">
        <v>1</v>
      </c>
      <c r="C161" s="900"/>
      <c r="D161" s="900"/>
      <c r="E161" s="902"/>
      <c r="F161" s="902"/>
      <c r="G161" s="902"/>
      <c r="H161" s="902"/>
      <c r="I161" s="897"/>
      <c r="J161" s="896"/>
      <c r="K161" s="899"/>
      <c r="L161" s="592" t="str">
        <f>mergeValue(A161) &amp;"."&amp; mergeValue(B161)</f>
        <v>1.1</v>
      </c>
      <c r="M161" s="545" t="s">
        <v>16</v>
      </c>
      <c r="N161" s="579"/>
      <c r="O161" s="1321"/>
      <c r="P161" s="1322"/>
      <c r="Q161" s="1322"/>
      <c r="R161" s="1322"/>
      <c r="S161" s="1322"/>
      <c r="T161" s="1322"/>
      <c r="U161" s="1322"/>
      <c r="V161" s="1323"/>
      <c r="W161" s="629" t="s">
        <v>476</v>
      </c>
      <c r="X161" s="584"/>
      <c r="Y161" s="584"/>
      <c r="Z161" s="584"/>
      <c r="AA161" s="584"/>
      <c r="AB161" s="584"/>
      <c r="AC161" s="584"/>
      <c r="AD161" s="584"/>
      <c r="AE161" s="584"/>
      <c r="AF161" s="584"/>
      <c r="AG161" s="584"/>
    </row>
    <row r="162" spans="1:33" s="522" customFormat="1" ht="22.5">
      <c r="A162" s="1228"/>
      <c r="B162" s="1228"/>
      <c r="C162" s="1228">
        <v>1</v>
      </c>
      <c r="D162" s="900"/>
      <c r="E162" s="902"/>
      <c r="F162" s="902"/>
      <c r="G162" s="902"/>
      <c r="H162" s="902"/>
      <c r="I162" s="904"/>
      <c r="J162" s="896"/>
      <c r="K162" s="899"/>
      <c r="L162" s="592" t="str">
        <f>mergeValue(A162) &amp;"."&amp; mergeValue(B162)&amp;"."&amp; mergeValue(C162)</f>
        <v>1.1.1</v>
      </c>
      <c r="M162" s="546" t="s">
        <v>7</v>
      </c>
      <c r="N162" s="579"/>
      <c r="O162" s="1321"/>
      <c r="P162" s="1322"/>
      <c r="Q162" s="1322"/>
      <c r="R162" s="1322"/>
      <c r="S162" s="1322"/>
      <c r="T162" s="1322"/>
      <c r="U162" s="1322"/>
      <c r="V162" s="1323"/>
      <c r="W162" s="629" t="s">
        <v>632</v>
      </c>
      <c r="X162" s="584"/>
      <c r="Y162" s="584"/>
      <c r="Z162" s="584"/>
      <c r="AA162" s="584"/>
      <c r="AB162" s="584"/>
      <c r="AC162" s="584"/>
      <c r="AD162" s="584"/>
      <c r="AE162" s="584"/>
      <c r="AF162" s="584"/>
      <c r="AG162" s="584"/>
    </row>
    <row r="163" spans="1:33" s="522" customFormat="1" ht="22.5">
      <c r="A163" s="1228"/>
      <c r="B163" s="1228"/>
      <c r="C163" s="1228"/>
      <c r="D163" s="1228">
        <v>1</v>
      </c>
      <c r="E163" s="902"/>
      <c r="F163" s="902"/>
      <c r="G163" s="902"/>
      <c r="H163" s="902"/>
      <c r="I163" s="904"/>
      <c r="J163" s="896"/>
      <c r="K163" s="899"/>
      <c r="L163" s="592" t="str">
        <f>mergeValue(A163) &amp;"."&amp; mergeValue(B163)&amp;"."&amp; mergeValue(C163)&amp;"."&amp; mergeValue(D163)</f>
        <v>1.1.1.1</v>
      </c>
      <c r="M163" s="547" t="s">
        <v>22</v>
      </c>
      <c r="N163" s="579"/>
      <c r="O163" s="1321"/>
      <c r="P163" s="1322"/>
      <c r="Q163" s="1322"/>
      <c r="R163" s="1322"/>
      <c r="S163" s="1322"/>
      <c r="T163" s="1322"/>
      <c r="U163" s="1322"/>
      <c r="V163" s="1323"/>
      <c r="W163" s="629" t="s">
        <v>633</v>
      </c>
      <c r="X163" s="584"/>
      <c r="Y163" s="584"/>
      <c r="Z163" s="584"/>
      <c r="AA163" s="584"/>
      <c r="AB163" s="584"/>
      <c r="AC163" s="584"/>
      <c r="AD163" s="584"/>
      <c r="AE163" s="584"/>
      <c r="AF163" s="584"/>
      <c r="AG163" s="584"/>
    </row>
    <row r="164" spans="1:33" s="522" customFormat="1" ht="101.25">
      <c r="A164" s="1228"/>
      <c r="B164" s="1228"/>
      <c r="C164" s="1228"/>
      <c r="D164" s="1228"/>
      <c r="E164" s="1228">
        <v>1</v>
      </c>
      <c r="F164" s="902"/>
      <c r="G164" s="902"/>
      <c r="H164" s="900">
        <v>1</v>
      </c>
      <c r="I164" s="1228">
        <v>1</v>
      </c>
      <c r="J164" s="902"/>
      <c r="K164" s="907"/>
      <c r="L164" s="592" t="str">
        <f>mergeValue(A164) &amp;"."&amp; mergeValue(B164)&amp;"."&amp; mergeValue(C164)&amp;"."&amp; mergeValue(D164)&amp;"."&amp; mergeValue(E164)</f>
        <v>1.1.1.1.1</v>
      </c>
      <c r="M164" s="553" t="s">
        <v>9</v>
      </c>
      <c r="N164" s="580"/>
      <c r="O164" s="1231"/>
      <c r="P164" s="1232"/>
      <c r="Q164" s="1232"/>
      <c r="R164" s="1232"/>
      <c r="S164" s="1232"/>
      <c r="T164" s="1232"/>
      <c r="U164" s="1232"/>
      <c r="V164" s="1233"/>
      <c r="W164" s="629" t="s">
        <v>637</v>
      </c>
      <c r="X164" s="584"/>
      <c r="Y164" s="584"/>
      <c r="Z164" s="584"/>
      <c r="AA164" s="584"/>
      <c r="AB164" s="584"/>
      <c r="AC164" s="584"/>
      <c r="AD164" s="584"/>
      <c r="AE164" s="584"/>
      <c r="AF164" s="584"/>
      <c r="AG164" s="584"/>
    </row>
    <row r="165" spans="1:33" s="522" customFormat="1" ht="90">
      <c r="A165" s="1228"/>
      <c r="B165" s="1228"/>
      <c r="C165" s="1228"/>
      <c r="D165" s="1228"/>
      <c r="E165" s="1228"/>
      <c r="F165" s="1228">
        <v>1</v>
      </c>
      <c r="G165" s="900"/>
      <c r="H165" s="900"/>
      <c r="I165" s="1228"/>
      <c r="J165" s="1228">
        <v>1</v>
      </c>
      <c r="K165" s="908"/>
      <c r="L165" s="592" t="str">
        <f>mergeValue(A165) &amp;"."&amp; mergeValue(B165)&amp;"."&amp; mergeValue(C165)&amp;"."&amp; mergeValue(D165)&amp;"."&amp; mergeValue(E165)&amp;"."&amp; mergeValue(F165)</f>
        <v>1.1.1.1.1.1</v>
      </c>
      <c r="M165" s="554" t="s">
        <v>10</v>
      </c>
      <c r="N165" s="580"/>
      <c r="O165" s="1231"/>
      <c r="P165" s="1232"/>
      <c r="Q165" s="1232"/>
      <c r="R165" s="1232"/>
      <c r="S165" s="1232"/>
      <c r="T165" s="1232"/>
      <c r="U165" s="1232"/>
      <c r="V165" s="1233"/>
      <c r="W165" s="629" t="s">
        <v>635</v>
      </c>
      <c r="X165" s="584"/>
      <c r="Y165" s="588" t="str">
        <f>strCheckUnique(Z165:Z168)</f>
        <v/>
      </c>
      <c r="Z165" s="584"/>
      <c r="AA165" s="588" t="str">
        <f>IF(O165="","",O165 &amp; ":_")</f>
        <v/>
      </c>
      <c r="AB165" s="584"/>
      <c r="AC165" s="584"/>
      <c r="AD165" s="584"/>
      <c r="AE165" s="584"/>
      <c r="AF165" s="584"/>
      <c r="AG165" s="584"/>
    </row>
    <row r="166" spans="1:33" s="522" customFormat="1" ht="188.25" customHeight="1">
      <c r="A166" s="1228"/>
      <c r="B166" s="1228"/>
      <c r="C166" s="1228"/>
      <c r="D166" s="1228"/>
      <c r="E166" s="1228"/>
      <c r="F166" s="1228"/>
      <c r="G166" s="900">
        <v>1</v>
      </c>
      <c r="H166" s="900"/>
      <c r="I166" s="1228"/>
      <c r="J166" s="1228"/>
      <c r="K166" s="908">
        <v>1</v>
      </c>
      <c r="L166" s="592" t="str">
        <f>mergeValue(A166) &amp;"."&amp; mergeValue(B166)&amp;"."&amp; mergeValue(C166)&amp;"."&amp; mergeValue(D166)&amp;"."&amp; mergeValue(E166)&amp;"."&amp; mergeValue(F166)&amp;"."&amp; mergeValue(G166)</f>
        <v>1.1.1.1.1.1.1</v>
      </c>
      <c r="M166" s="1064"/>
      <c r="N166" s="585"/>
      <c r="O166" s="1073"/>
      <c r="P166" s="561"/>
      <c r="Q166" s="561"/>
      <c r="R166" s="1263"/>
      <c r="S166" s="1235" t="s">
        <v>83</v>
      </c>
      <c r="T166" s="1263"/>
      <c r="U166" s="1235" t="s">
        <v>83</v>
      </c>
      <c r="V166" s="577"/>
      <c r="W166" s="1227" t="s">
        <v>655</v>
      </c>
      <c r="X166" s="584" t="str">
        <f>strCheckDate(O167:V167)</f>
        <v/>
      </c>
      <c r="Y166" s="588"/>
      <c r="Z166" s="588" t="str">
        <f>IF(M166="","",M166 )</f>
        <v/>
      </c>
      <c r="AA166" s="588"/>
      <c r="AB166" s="588"/>
      <c r="AC166" s="588"/>
      <c r="AD166" s="584"/>
      <c r="AE166" s="584"/>
      <c r="AF166" s="584"/>
      <c r="AG166" s="584"/>
    </row>
    <row r="167" spans="1:33" s="522" customFormat="1" ht="11.25" hidden="1" customHeight="1">
      <c r="A167" s="1228"/>
      <c r="B167" s="1228"/>
      <c r="C167" s="1228"/>
      <c r="D167" s="1228"/>
      <c r="E167" s="1228"/>
      <c r="F167" s="1228"/>
      <c r="G167" s="900"/>
      <c r="H167" s="900"/>
      <c r="I167" s="1228"/>
      <c r="J167" s="1228"/>
      <c r="K167" s="908"/>
      <c r="L167" s="599"/>
      <c r="M167" s="645"/>
      <c r="N167" s="585"/>
      <c r="O167" s="583"/>
      <c r="P167" s="561"/>
      <c r="Q167" s="583" t="str">
        <f>R166 &amp; "-" &amp; T166</f>
        <v>-</v>
      </c>
      <c r="R167" s="1234"/>
      <c r="S167" s="1235"/>
      <c r="T167" s="1234"/>
      <c r="U167" s="1235"/>
      <c r="V167" s="577"/>
      <c r="W167" s="1227"/>
      <c r="X167" s="584"/>
      <c r="Y167" s="584"/>
      <c r="Z167" s="584"/>
      <c r="AA167" s="584"/>
      <c r="AB167" s="584"/>
      <c r="AC167" s="584"/>
      <c r="AD167" s="584"/>
      <c r="AE167" s="584"/>
      <c r="AF167" s="584"/>
      <c r="AG167" s="584"/>
    </row>
    <row r="168" spans="1:33" s="521" customFormat="1" ht="15" customHeight="1">
      <c r="A168" s="1228"/>
      <c r="B168" s="1228"/>
      <c r="C168" s="1228"/>
      <c r="D168" s="1228"/>
      <c r="E168" s="1228"/>
      <c r="F168" s="1228"/>
      <c r="G168" s="902"/>
      <c r="H168" s="900"/>
      <c r="I168" s="1228"/>
      <c r="J168" s="1228"/>
      <c r="K168" s="907"/>
      <c r="L168" s="537"/>
      <c r="M168" s="556" t="s">
        <v>25</v>
      </c>
      <c r="N168" s="550"/>
      <c r="O168" s="544"/>
      <c r="P168" s="544"/>
      <c r="Q168" s="544"/>
      <c r="R168" s="572"/>
      <c r="S168" s="563"/>
      <c r="T168" s="562"/>
      <c r="U168" s="550"/>
      <c r="V168" s="559"/>
      <c r="W168" s="1227"/>
      <c r="X168" s="586"/>
      <c r="Y168" s="586"/>
      <c r="Z168" s="586"/>
      <c r="AA168" s="586"/>
      <c r="AB168" s="586"/>
      <c r="AC168" s="586"/>
      <c r="AD168" s="586"/>
      <c r="AE168" s="586"/>
      <c r="AF168" s="586"/>
      <c r="AG168" s="586"/>
    </row>
    <row r="169" spans="1:33" s="521" customFormat="1" ht="15" customHeight="1">
      <c r="A169" s="1228"/>
      <c r="B169" s="1228"/>
      <c r="C169" s="1228"/>
      <c r="D169" s="1228"/>
      <c r="E169" s="1228"/>
      <c r="F169" s="902"/>
      <c r="G169" s="902"/>
      <c r="H169" s="900"/>
      <c r="I169" s="1228"/>
      <c r="J169" s="902"/>
      <c r="K169" s="907"/>
      <c r="L169" s="537"/>
      <c r="M169" s="555" t="s">
        <v>11</v>
      </c>
      <c r="N169" s="549"/>
      <c r="O169" s="544"/>
      <c r="P169" s="544"/>
      <c r="Q169" s="544"/>
      <c r="R169" s="572"/>
      <c r="S169" s="563"/>
      <c r="T169" s="562"/>
      <c r="U169" s="549"/>
      <c r="V169" s="563"/>
      <c r="W169" s="559"/>
      <c r="X169" s="586"/>
      <c r="Y169" s="586"/>
      <c r="Z169" s="586"/>
      <c r="AA169" s="586"/>
      <c r="AB169" s="586"/>
      <c r="AC169" s="586"/>
      <c r="AD169" s="586"/>
      <c r="AE169" s="586"/>
      <c r="AF169" s="586"/>
      <c r="AG169" s="586"/>
    </row>
    <row r="170" spans="1:33" s="521" customFormat="1" ht="15" customHeight="1">
      <c r="A170" s="1228"/>
      <c r="B170" s="1228"/>
      <c r="C170" s="1228"/>
      <c r="D170" s="1228"/>
      <c r="E170" s="906"/>
      <c r="F170" s="902"/>
      <c r="G170" s="902"/>
      <c r="H170" s="902"/>
      <c r="I170" s="898"/>
      <c r="J170" s="895"/>
      <c r="K170" s="905"/>
      <c r="L170" s="537"/>
      <c r="M170" s="550" t="s">
        <v>12</v>
      </c>
      <c r="N170" s="548"/>
      <c r="O170" s="544"/>
      <c r="P170" s="544"/>
      <c r="Q170" s="544"/>
      <c r="R170" s="572"/>
      <c r="S170" s="563"/>
      <c r="T170" s="562"/>
      <c r="U170" s="548"/>
      <c r="V170" s="563"/>
      <c r="W170" s="559"/>
      <c r="X170" s="586"/>
      <c r="Y170" s="586"/>
      <c r="Z170" s="586"/>
      <c r="AA170" s="586"/>
      <c r="AB170" s="586"/>
      <c r="AC170" s="586"/>
      <c r="AD170" s="586"/>
      <c r="AE170" s="586"/>
      <c r="AF170" s="586"/>
      <c r="AG170" s="586"/>
    </row>
    <row r="171" spans="1:33" s="521" customFormat="1" ht="15" customHeight="1">
      <c r="A171" s="1228"/>
      <c r="B171" s="1228"/>
      <c r="C171" s="1228"/>
      <c r="D171" s="906"/>
      <c r="E171" s="906"/>
      <c r="F171" s="902"/>
      <c r="G171" s="902"/>
      <c r="H171" s="902"/>
      <c r="I171" s="898"/>
      <c r="J171" s="895"/>
      <c r="K171" s="905"/>
      <c r="L171" s="537"/>
      <c r="M171" s="549" t="s">
        <v>17</v>
      </c>
      <c r="N171" s="548"/>
      <c r="O171" s="544"/>
      <c r="P171" s="544"/>
      <c r="Q171" s="544"/>
      <c r="R171" s="572"/>
      <c r="S171" s="563"/>
      <c r="T171" s="562"/>
      <c r="U171" s="548"/>
      <c r="V171" s="563"/>
      <c r="W171" s="559"/>
      <c r="X171" s="586"/>
      <c r="Y171" s="586"/>
      <c r="Z171" s="586"/>
      <c r="AA171" s="586"/>
      <c r="AB171" s="586"/>
      <c r="AC171" s="586"/>
      <c r="AD171" s="586"/>
      <c r="AE171" s="586"/>
      <c r="AF171" s="586"/>
      <c r="AG171" s="586"/>
    </row>
    <row r="172" spans="1:33" s="521" customFormat="1" ht="15" customHeight="1">
      <c r="A172" s="1228"/>
      <c r="B172" s="1228"/>
      <c r="C172" s="906"/>
      <c r="D172" s="906"/>
      <c r="E172" s="906"/>
      <c r="F172" s="906"/>
      <c r="G172" s="911"/>
      <c r="H172" s="898"/>
      <c r="I172" s="909"/>
      <c r="J172" s="895"/>
      <c r="K172" s="910"/>
      <c r="L172" s="537"/>
      <c r="M172" s="548" t="s">
        <v>18</v>
      </c>
      <c r="N172" s="548"/>
      <c r="O172" s="544"/>
      <c r="P172" s="544"/>
      <c r="Q172" s="544"/>
      <c r="R172" s="572"/>
      <c r="S172" s="563"/>
      <c r="T172" s="562"/>
      <c r="U172" s="548"/>
      <c r="V172" s="563"/>
      <c r="W172" s="559"/>
      <c r="X172" s="586"/>
      <c r="Y172" s="586"/>
      <c r="Z172" s="586"/>
      <c r="AA172" s="586"/>
      <c r="AB172" s="586"/>
      <c r="AC172" s="586"/>
      <c r="AD172" s="586"/>
      <c r="AE172" s="586"/>
      <c r="AF172" s="586"/>
      <c r="AG172" s="586"/>
    </row>
    <row r="173" spans="1:33" s="521" customFormat="1" ht="15" customHeight="1">
      <c r="A173" s="1228"/>
      <c r="B173" s="906"/>
      <c r="C173" s="906"/>
      <c r="D173" s="906"/>
      <c r="E173" s="906"/>
      <c r="F173" s="906"/>
      <c r="G173" s="911"/>
      <c r="H173" s="898"/>
      <c r="I173" s="898"/>
      <c r="J173" s="895"/>
      <c r="K173" s="905"/>
      <c r="L173" s="537"/>
      <c r="M173" s="557" t="s">
        <v>19</v>
      </c>
      <c r="N173" s="548"/>
      <c r="O173" s="544"/>
      <c r="P173" s="544"/>
      <c r="Q173" s="544"/>
      <c r="R173" s="572"/>
      <c r="S173" s="563"/>
      <c r="T173" s="562"/>
      <c r="U173" s="548"/>
      <c r="V173" s="563"/>
      <c r="W173" s="559"/>
      <c r="X173" s="586"/>
      <c r="Y173" s="586"/>
      <c r="Z173" s="586"/>
      <c r="AA173" s="586"/>
      <c r="AB173" s="586"/>
      <c r="AC173" s="586"/>
      <c r="AD173" s="586"/>
      <c r="AE173" s="586"/>
      <c r="AF173" s="586"/>
      <c r="AG173" s="586"/>
    </row>
    <row r="174" spans="1:33" s="521" customFormat="1" ht="15" customHeight="1">
      <c r="A174" s="894"/>
      <c r="B174" s="894"/>
      <c r="C174" s="894"/>
      <c r="D174" s="894"/>
      <c r="E174" s="894"/>
      <c r="F174" s="894"/>
      <c r="G174" s="894"/>
      <c r="H174" s="894"/>
      <c r="I174" s="894"/>
      <c r="J174" s="894"/>
      <c r="K174" s="894"/>
      <c r="L174" s="537"/>
      <c r="M174" s="564" t="s">
        <v>308</v>
      </c>
      <c r="N174" s="548"/>
      <c r="O174" s="544"/>
      <c r="P174" s="544"/>
      <c r="Q174" s="544"/>
      <c r="R174" s="572"/>
      <c r="S174" s="563"/>
      <c r="T174" s="562"/>
      <c r="U174" s="548"/>
      <c r="V174" s="756"/>
      <c r="W174" s="756"/>
      <c r="X174" s="756"/>
      <c r="Y174" s="765"/>
      <c r="Z174" s="764"/>
      <c r="AA174" s="763"/>
      <c r="AB174" s="757"/>
      <c r="AC174" s="764"/>
      <c r="AD174" s="761"/>
      <c r="AE174" s="586"/>
      <c r="AF174" s="586"/>
      <c r="AG174" s="586"/>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4" customFormat="1" ht="22.5">
      <c r="A178" s="1228">
        <v>1</v>
      </c>
      <c r="B178" s="979"/>
      <c r="C178" s="979"/>
      <c r="D178" s="979"/>
      <c r="E178" s="979"/>
      <c r="F178" s="979"/>
      <c r="G178" s="980"/>
      <c r="H178" s="980"/>
      <c r="I178" s="982"/>
      <c r="J178" s="974"/>
      <c r="K178" s="974"/>
      <c r="L178" s="723">
        <f>mergeValue(A178)</f>
        <v>1</v>
      </c>
      <c r="M178" s="640" t="s">
        <v>20</v>
      </c>
      <c r="N178" s="715"/>
      <c r="O178" s="1321"/>
      <c r="P178" s="1322"/>
      <c r="Q178" s="1322"/>
      <c r="R178" s="1322"/>
      <c r="S178" s="1322"/>
      <c r="T178" s="1322"/>
      <c r="U178" s="1322"/>
      <c r="V178" s="1322"/>
      <c r="W178" s="1323"/>
      <c r="X178" s="716" t="s">
        <v>475</v>
      </c>
      <c r="Y178" s="718"/>
      <c r="Z178" s="718"/>
      <c r="AA178" s="718"/>
      <c r="AB178" s="718"/>
      <c r="AC178" s="718"/>
      <c r="AD178" s="718"/>
      <c r="AE178" s="718"/>
      <c r="AF178" s="718"/>
      <c r="AG178" s="718"/>
    </row>
    <row r="179" spans="1:47" s="684" customFormat="1" ht="22.5">
      <c r="A179" s="1228"/>
      <c r="B179" s="1228">
        <v>1</v>
      </c>
      <c r="C179" s="979"/>
      <c r="D179" s="979"/>
      <c r="E179" s="979"/>
      <c r="F179" s="979"/>
      <c r="G179" s="984"/>
      <c r="H179" s="981"/>
      <c r="I179" s="986"/>
      <c r="J179" s="971"/>
      <c r="K179" s="970"/>
      <c r="L179" s="723" t="str">
        <f>mergeValue(A179) &amp;"."&amp; mergeValue(B179)</f>
        <v>1.1</v>
      </c>
      <c r="M179" s="691" t="s">
        <v>16</v>
      </c>
      <c r="N179" s="715"/>
      <c r="O179" s="1321"/>
      <c r="P179" s="1322"/>
      <c r="Q179" s="1322"/>
      <c r="R179" s="1322"/>
      <c r="S179" s="1322"/>
      <c r="T179" s="1322"/>
      <c r="U179" s="1322"/>
      <c r="V179" s="1322"/>
      <c r="W179" s="1323"/>
      <c r="X179" s="716" t="s">
        <v>476</v>
      </c>
      <c r="Y179" s="718"/>
      <c r="Z179" s="718"/>
      <c r="AA179" s="718"/>
      <c r="AB179" s="718"/>
      <c r="AC179" s="718"/>
      <c r="AD179" s="718"/>
      <c r="AE179" s="718"/>
      <c r="AF179" s="718"/>
      <c r="AG179" s="718"/>
    </row>
    <row r="180" spans="1:47" s="684" customFormat="1" ht="22.5">
      <c r="A180" s="1228"/>
      <c r="B180" s="1228"/>
      <c r="C180" s="1228">
        <v>1</v>
      </c>
      <c r="D180" s="979"/>
      <c r="E180" s="979"/>
      <c r="F180" s="979"/>
      <c r="G180" s="984"/>
      <c r="H180" s="981"/>
      <c r="I180" s="987"/>
      <c r="J180" s="971"/>
      <c r="K180" s="970"/>
      <c r="L180" s="723" t="str">
        <f>mergeValue(A180) &amp;"."&amp; mergeValue(B180)&amp;"."&amp; mergeValue(C180)</f>
        <v>1.1.1</v>
      </c>
      <c r="M180" s="692" t="s">
        <v>7</v>
      </c>
      <c r="N180" s="715"/>
      <c r="O180" s="1321"/>
      <c r="P180" s="1322"/>
      <c r="Q180" s="1322"/>
      <c r="R180" s="1322"/>
      <c r="S180" s="1322"/>
      <c r="T180" s="1322"/>
      <c r="U180" s="1322"/>
      <c r="V180" s="1322"/>
      <c r="W180" s="1323"/>
      <c r="X180" s="716" t="s">
        <v>632</v>
      </c>
      <c r="Y180" s="718"/>
      <c r="Z180" s="718"/>
      <c r="AA180" s="718"/>
      <c r="AB180" s="718"/>
      <c r="AC180" s="718"/>
      <c r="AD180" s="718"/>
      <c r="AE180" s="718"/>
      <c r="AF180" s="718"/>
      <c r="AG180" s="718"/>
    </row>
    <row r="181" spans="1:47" s="684" customFormat="1" ht="22.5">
      <c r="A181" s="1228"/>
      <c r="B181" s="1228"/>
      <c r="C181" s="1228"/>
      <c r="D181" s="1228">
        <v>1</v>
      </c>
      <c r="E181" s="979"/>
      <c r="F181" s="979"/>
      <c r="G181" s="984"/>
      <c r="H181" s="981"/>
      <c r="I181" s="987"/>
      <c r="J181" s="985"/>
      <c r="K181" s="970"/>
      <c r="L181" s="723" t="str">
        <f>mergeValue(A181) &amp;"."&amp; mergeValue(B181)&amp;"."&amp; mergeValue(C181)&amp;"."&amp; mergeValue(D181)</f>
        <v>1.1.1.1</v>
      </c>
      <c r="M181" s="693" t="s">
        <v>22</v>
      </c>
      <c r="N181" s="715"/>
      <c r="O181" s="1321"/>
      <c r="P181" s="1322"/>
      <c r="Q181" s="1322"/>
      <c r="R181" s="1322"/>
      <c r="S181" s="1322"/>
      <c r="T181" s="1322"/>
      <c r="U181" s="1322"/>
      <c r="V181" s="1322"/>
      <c r="W181" s="1323"/>
      <c r="X181" s="716" t="s">
        <v>685</v>
      </c>
      <c r="Y181" s="718"/>
      <c r="Z181" s="718"/>
      <c r="AA181" s="718"/>
      <c r="AB181" s="718"/>
      <c r="AC181" s="718"/>
      <c r="AD181" s="718"/>
      <c r="AE181" s="718"/>
      <c r="AF181" s="718"/>
      <c r="AG181" s="718"/>
    </row>
    <row r="182" spans="1:47" s="684" customFormat="1" ht="56.25" customHeight="1">
      <c r="A182" s="1228"/>
      <c r="B182" s="1228"/>
      <c r="C182" s="1228"/>
      <c r="D182" s="1228"/>
      <c r="E182" s="979">
        <v>1</v>
      </c>
      <c r="F182" s="979"/>
      <c r="G182" s="984"/>
      <c r="H182" s="981"/>
      <c r="I182" s="987"/>
      <c r="J182" s="985"/>
      <c r="K182" s="975"/>
      <c r="L182" s="723" t="str">
        <f>mergeValue(A182) &amp;"."&amp; mergeValue(B182)&amp;"."&amp; mergeValue(C182)&amp;"."&amp; mergeValue(D182)&amp;"."&amp; mergeValue(E182)</f>
        <v>1.1.1.1.1</v>
      </c>
      <c r="M182" s="1067"/>
      <c r="N182" s="689"/>
      <c r="O182" s="1069"/>
      <c r="P182" s="1070"/>
      <c r="Q182" s="670"/>
      <c r="R182" s="670"/>
      <c r="S182" s="1086"/>
      <c r="T182" s="649" t="s">
        <v>83</v>
      </c>
      <c r="U182" s="1086"/>
      <c r="V182" s="649" t="s">
        <v>83</v>
      </c>
      <c r="W182" s="726"/>
      <c r="X182" s="716" t="s">
        <v>686</v>
      </c>
      <c r="Y182" s="718" t="str">
        <f>strCheckDateTwo(N182:W182)</f>
        <v/>
      </c>
      <c r="Z182" s="718"/>
      <c r="AA182" s="718"/>
      <c r="AB182" s="718"/>
      <c r="AC182" s="718"/>
      <c r="AD182" s="718"/>
      <c r="AE182" s="718"/>
      <c r="AF182" s="718"/>
      <c r="AG182" s="718"/>
    </row>
    <row r="183" spans="1:47" s="684" customFormat="1" ht="14.25" hidden="1" customHeight="1">
      <c r="A183" s="1228"/>
      <c r="B183" s="1228"/>
      <c r="C183" s="1228"/>
      <c r="D183" s="1228"/>
      <c r="E183" s="979"/>
      <c r="F183" s="979"/>
      <c r="G183" s="984"/>
      <c r="H183" s="981"/>
      <c r="I183" s="987"/>
      <c r="J183" s="985"/>
      <c r="K183" s="975"/>
      <c r="L183" s="713"/>
      <c r="M183" s="700"/>
      <c r="N183" s="645"/>
      <c r="O183" s="645"/>
      <c r="P183" s="645"/>
      <c r="Q183" s="645"/>
      <c r="R183" s="717" t="str">
        <f>S182 &amp; "-" &amp; U182</f>
        <v>-</v>
      </c>
      <c r="S183" s="727"/>
      <c r="T183" s="719"/>
      <c r="U183" s="727"/>
      <c r="V183" s="645"/>
      <c r="W183" s="645"/>
      <c r="X183" s="699"/>
      <c r="Y183" s="718"/>
      <c r="Z183" s="718"/>
      <c r="AA183" s="718"/>
      <c r="AB183" s="718"/>
      <c r="AC183" s="718"/>
      <c r="AD183" s="718"/>
      <c r="AE183" s="718"/>
      <c r="AF183" s="718"/>
      <c r="AG183" s="718"/>
    </row>
    <row r="184" spans="1:47" s="684" customFormat="1" ht="15" customHeight="1">
      <c r="A184" s="1228"/>
      <c r="B184" s="1228"/>
      <c r="C184" s="1228"/>
      <c r="D184" s="1228"/>
      <c r="E184" s="979"/>
      <c r="F184" s="979"/>
      <c r="G184" s="984"/>
      <c r="H184" s="981"/>
      <c r="I184" s="987"/>
      <c r="J184" s="985"/>
      <c r="K184" s="975"/>
      <c r="L184" s="687"/>
      <c r="M184" s="696" t="s">
        <v>5</v>
      </c>
      <c r="N184" s="694"/>
      <c r="O184" s="690"/>
      <c r="P184" s="690"/>
      <c r="Q184" s="690"/>
      <c r="R184" s="690"/>
      <c r="S184" s="707"/>
      <c r="T184" s="703"/>
      <c r="U184" s="702"/>
      <c r="V184" s="694"/>
      <c r="W184" s="694"/>
      <c r="X184" s="698"/>
      <c r="Y184" s="718"/>
      <c r="Z184" s="718"/>
      <c r="AA184" s="718"/>
      <c r="AB184" s="718"/>
      <c r="AC184" s="718"/>
      <c r="AD184" s="718"/>
      <c r="AE184" s="718"/>
      <c r="AF184" s="718"/>
      <c r="AG184" s="718"/>
    </row>
    <row r="185" spans="1:47" s="683" customFormat="1" ht="15" customHeight="1">
      <c r="A185" s="1228"/>
      <c r="B185" s="1228"/>
      <c r="C185" s="1228"/>
      <c r="D185" s="983"/>
      <c r="E185" s="983"/>
      <c r="F185" s="983"/>
      <c r="G185" s="984"/>
      <c r="H185" s="983"/>
      <c r="I185" s="987"/>
      <c r="J185" s="973"/>
      <c r="K185" s="977"/>
      <c r="L185" s="687"/>
      <c r="M185" s="695" t="s">
        <v>17</v>
      </c>
      <c r="N185" s="694"/>
      <c r="O185" s="690"/>
      <c r="P185" s="690"/>
      <c r="Q185" s="690"/>
      <c r="R185" s="690"/>
      <c r="S185" s="707"/>
      <c r="T185" s="703"/>
      <c r="U185" s="702"/>
      <c r="V185" s="694"/>
      <c r="W185" s="703"/>
      <c r="X185" s="698"/>
      <c r="Y185" s="720"/>
      <c r="Z185" s="720"/>
      <c r="AA185" s="720"/>
      <c r="AB185" s="720"/>
      <c r="AC185" s="720"/>
      <c r="AD185" s="720"/>
      <c r="AE185" s="720"/>
      <c r="AF185" s="720"/>
      <c r="AG185" s="720"/>
    </row>
    <row r="186" spans="1:47" s="683" customFormat="1" ht="15" customHeight="1">
      <c r="A186" s="1228"/>
      <c r="B186" s="1228"/>
      <c r="C186" s="983"/>
      <c r="D186" s="983"/>
      <c r="E186" s="983"/>
      <c r="F186" s="983"/>
      <c r="G186" s="984"/>
      <c r="H186" s="983"/>
      <c r="I186" s="978"/>
      <c r="J186" s="973"/>
      <c r="K186" s="977"/>
      <c r="L186" s="687"/>
      <c r="M186" s="694" t="s">
        <v>18</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28"/>
      <c r="B187" s="983"/>
      <c r="C187" s="983"/>
      <c r="D187" s="983"/>
      <c r="E187" s="983"/>
      <c r="F187" s="983"/>
      <c r="G187" s="984"/>
      <c r="H187" s="983"/>
      <c r="I187" s="978"/>
      <c r="J187" s="973"/>
      <c r="K187" s="977"/>
      <c r="L187" s="687"/>
      <c r="M187" s="697" t="s">
        <v>19</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969"/>
      <c r="B188" s="969"/>
      <c r="C188" s="969"/>
      <c r="D188" s="969"/>
      <c r="E188" s="969"/>
      <c r="F188" s="969"/>
      <c r="G188" s="976"/>
      <c r="H188" s="977"/>
      <c r="I188" s="972"/>
      <c r="J188" s="973"/>
      <c r="K188" s="969"/>
      <c r="L188" s="687"/>
      <c r="M188" s="704" t="s">
        <v>308</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4" customFormat="1" ht="22.5">
      <c r="A192" s="1228">
        <v>1</v>
      </c>
      <c r="B192" s="1014"/>
      <c r="C192" s="1014"/>
      <c r="D192" s="1014"/>
      <c r="E192" s="1014"/>
      <c r="F192" s="1007"/>
      <c r="G192" s="1013"/>
      <c r="H192" s="1013"/>
      <c r="I192" s="995"/>
      <c r="J192" s="994"/>
      <c r="K192" s="994"/>
      <c r="L192" s="723">
        <f>mergeValue(A192)</f>
        <v>1</v>
      </c>
      <c r="M192" s="640" t="s">
        <v>20</v>
      </c>
      <c r="N192" s="1318"/>
      <c r="O192" s="1319"/>
      <c r="P192" s="1319"/>
      <c r="Q192" s="1319"/>
      <c r="R192" s="1319"/>
      <c r="S192" s="1319"/>
      <c r="T192" s="1319"/>
      <c r="U192" s="1319"/>
      <c r="V192" s="1319"/>
      <c r="W192" s="1319"/>
      <c r="X192" s="1319"/>
      <c r="Y192" s="1319"/>
      <c r="Z192" s="1319"/>
      <c r="AA192" s="1319"/>
      <c r="AB192" s="1319"/>
      <c r="AC192" s="1319"/>
      <c r="AD192" s="1319"/>
      <c r="AE192" s="1319"/>
      <c r="AF192" s="1320"/>
      <c r="AG192" s="716" t="s">
        <v>475</v>
      </c>
      <c r="AH192" s="718"/>
      <c r="AI192" s="718"/>
      <c r="AJ192" s="718"/>
      <c r="AK192" s="718"/>
      <c r="AL192" s="718"/>
      <c r="AM192" s="718"/>
      <c r="AN192" s="718"/>
      <c r="AO192" s="718"/>
      <c r="AP192" s="718"/>
      <c r="AQ192" s="718"/>
      <c r="AR192" s="718"/>
    </row>
    <row r="193" spans="1:46" s="684" customFormat="1" ht="22.5">
      <c r="A193" s="1228"/>
      <c r="B193" s="1228">
        <v>1</v>
      </c>
      <c r="C193" s="1014"/>
      <c r="D193" s="1014"/>
      <c r="E193" s="1014"/>
      <c r="F193" s="1007"/>
      <c r="G193" s="1016"/>
      <c r="H193" s="1017"/>
      <c r="I193" s="996"/>
      <c r="J193" s="991"/>
      <c r="K193" s="989"/>
      <c r="L193" s="723" t="str">
        <f>mergeValue(A193) &amp;"."&amp; mergeValue(B193)</f>
        <v>1.1</v>
      </c>
      <c r="M193" s="691" t="s">
        <v>16</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6" t="s">
        <v>476</v>
      </c>
      <c r="AH193" s="718"/>
      <c r="AI193" s="718"/>
      <c r="AJ193" s="718"/>
      <c r="AK193" s="718"/>
      <c r="AL193" s="718"/>
      <c r="AM193" s="718"/>
      <c r="AN193" s="718"/>
      <c r="AO193" s="718"/>
      <c r="AP193" s="718"/>
      <c r="AQ193" s="718"/>
      <c r="AR193" s="718"/>
    </row>
    <row r="194" spans="1:46" s="684" customFormat="1" ht="22.5">
      <c r="A194" s="1228"/>
      <c r="B194" s="1228"/>
      <c r="C194" s="1228">
        <v>1</v>
      </c>
      <c r="D194" s="1014"/>
      <c r="E194" s="1014"/>
      <c r="F194" s="1007"/>
      <c r="G194" s="1016"/>
      <c r="H194" s="1017"/>
      <c r="I194" s="996"/>
      <c r="J194" s="991"/>
      <c r="K194" s="989"/>
      <c r="L194" s="723" t="str">
        <f>mergeValue(A194) &amp;"."&amp; mergeValue(B194)&amp;"."&amp; mergeValue(C194)</f>
        <v>1.1.1</v>
      </c>
      <c r="M194" s="692" t="s">
        <v>7</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6" t="s">
        <v>632</v>
      </c>
      <c r="AH194" s="718"/>
      <c r="AI194" s="718"/>
      <c r="AJ194" s="718"/>
      <c r="AK194" s="718"/>
      <c r="AL194" s="718"/>
      <c r="AM194" s="718"/>
      <c r="AN194" s="718"/>
      <c r="AO194" s="718"/>
      <c r="AP194" s="718"/>
      <c r="AQ194" s="718"/>
      <c r="AR194" s="718"/>
    </row>
    <row r="195" spans="1:46" s="684" customFormat="1" ht="15" customHeight="1">
      <c r="A195" s="1228"/>
      <c r="B195" s="1228"/>
      <c r="C195" s="1228"/>
      <c r="D195" s="1228">
        <v>1</v>
      </c>
      <c r="E195" s="1014"/>
      <c r="F195" s="1007"/>
      <c r="G195" s="1016"/>
      <c r="H195" s="1017"/>
      <c r="I195" s="996"/>
      <c r="J195" s="991"/>
      <c r="K195" s="989"/>
      <c r="L195" s="723" t="str">
        <f>mergeValue(A195) &amp;"."&amp; mergeValue(B195)&amp;"."&amp; mergeValue(C195)&amp;"."&amp; mergeValue(D195)</f>
        <v>1.1.1.1</v>
      </c>
      <c r="M195" s="693" t="s">
        <v>22</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6" t="s">
        <v>678</v>
      </c>
      <c r="AH195" s="718"/>
      <c r="AI195" s="718"/>
      <c r="AJ195" s="718"/>
      <c r="AK195" s="718"/>
      <c r="AL195" s="718"/>
      <c r="AM195" s="718"/>
      <c r="AN195" s="718"/>
      <c r="AO195" s="718"/>
      <c r="AP195" s="718"/>
      <c r="AQ195" s="718"/>
      <c r="AR195" s="718"/>
    </row>
    <row r="196" spans="1:46" s="684" customFormat="1" ht="17.100000000000001" customHeight="1">
      <c r="A196" s="1228"/>
      <c r="B196" s="1228"/>
      <c r="C196" s="1228"/>
      <c r="D196" s="1228"/>
      <c r="E196" s="1228">
        <v>1</v>
      </c>
      <c r="F196" s="1007"/>
      <c r="G196" s="1016"/>
      <c r="H196" s="1017"/>
      <c r="I196" s="1018"/>
      <c r="J196" s="1008"/>
      <c r="K196" s="1186"/>
      <c r="L196" s="1289" t="str">
        <f>mergeValue(A196) &amp;"."&amp; mergeValue(B196)&amp;"."&amp; mergeValue(C196)&amp;"."&amp; mergeValue(D196)&amp;"."&amp; mergeValue(E196)</f>
        <v>1.1.1.1.1</v>
      </c>
      <c r="M196" s="1290"/>
      <c r="N196" s="1235" t="s">
        <v>84</v>
      </c>
      <c r="O196" s="1297"/>
      <c r="P196" s="1295">
        <v>1</v>
      </c>
      <c r="Q196" s="1344"/>
      <c r="R196" s="1235" t="s">
        <v>84</v>
      </c>
      <c r="S196" s="1297"/>
      <c r="T196" s="1295">
        <v>1</v>
      </c>
      <c r="U196" s="1344"/>
      <c r="V196" s="1235" t="s">
        <v>84</v>
      </c>
      <c r="W196" s="700"/>
      <c r="X196" s="688">
        <v>1</v>
      </c>
      <c r="Y196" s="1091"/>
      <c r="Z196" s="670"/>
      <c r="AA196" s="670"/>
      <c r="AB196" s="1263"/>
      <c r="AC196" s="1235" t="s">
        <v>83</v>
      </c>
      <c r="AD196" s="1263"/>
      <c r="AE196" s="1235" t="s">
        <v>83</v>
      </c>
      <c r="AF196" s="714"/>
      <c r="AG196" s="1292" t="s">
        <v>679</v>
      </c>
      <c r="AH196" s="718" t="str">
        <f>strCheckDate(Z197:AF197)</f>
        <v/>
      </c>
      <c r="AI196" s="721" t="str">
        <f>IF(AND(COUNTIF(AJ191:AJ191,AJ196)&gt;1,AJ196&lt;&gt;""),"ErrUnique:HasDoubleConn","")</f>
        <v/>
      </c>
      <c r="AJ196" s="721"/>
      <c r="AK196" s="721"/>
      <c r="AL196" s="721"/>
      <c r="AM196" s="721"/>
      <c r="AN196" s="721"/>
      <c r="AO196" s="718"/>
      <c r="AP196" s="718"/>
      <c r="AQ196" s="718"/>
      <c r="AR196" s="718"/>
    </row>
    <row r="197" spans="1:46" s="684" customFormat="1" ht="17.100000000000001" customHeight="1">
      <c r="A197" s="1228"/>
      <c r="B197" s="1228"/>
      <c r="C197" s="1228"/>
      <c r="D197" s="1228"/>
      <c r="E197" s="1228"/>
      <c r="F197" s="1007"/>
      <c r="G197" s="1016"/>
      <c r="H197" s="1017"/>
      <c r="I197" s="1018"/>
      <c r="J197" s="1008"/>
      <c r="K197" s="1186"/>
      <c r="L197" s="1289"/>
      <c r="M197" s="1290"/>
      <c r="N197" s="1235"/>
      <c r="O197" s="1297"/>
      <c r="P197" s="1295"/>
      <c r="Q197" s="1344"/>
      <c r="R197" s="1235"/>
      <c r="S197" s="1297"/>
      <c r="T197" s="1295"/>
      <c r="U197" s="1344"/>
      <c r="V197" s="1235"/>
      <c r="W197" s="725"/>
      <c r="X197" s="704"/>
      <c r="Y197" s="704"/>
      <c r="Z197" s="706"/>
      <c r="AA197" s="602" t="str">
        <f>AB196 &amp; "-" &amp; AD196</f>
        <v>-</v>
      </c>
      <c r="AB197" s="1234"/>
      <c r="AC197" s="1235"/>
      <c r="AD197" s="1234"/>
      <c r="AE197" s="1235"/>
      <c r="AF197" s="672"/>
      <c r="AG197" s="1293"/>
      <c r="AH197" s="718"/>
      <c r="AI197" s="721"/>
      <c r="AJ197" s="721"/>
      <c r="AK197" s="721"/>
      <c r="AL197" s="721"/>
      <c r="AM197" s="721"/>
      <c r="AN197" s="721"/>
      <c r="AO197" s="718"/>
      <c r="AP197" s="718"/>
      <c r="AQ197" s="718"/>
      <c r="AR197" s="718"/>
    </row>
    <row r="198" spans="1:46" s="684" customFormat="1" ht="17.100000000000001" customHeight="1">
      <c r="A198" s="1228"/>
      <c r="B198" s="1228"/>
      <c r="C198" s="1228"/>
      <c r="D198" s="1228"/>
      <c r="E198" s="1228"/>
      <c r="F198" s="1007"/>
      <c r="G198" s="1016"/>
      <c r="H198" s="1017"/>
      <c r="I198" s="1018"/>
      <c r="J198" s="1008"/>
      <c r="K198" s="1186"/>
      <c r="L198" s="1289"/>
      <c r="M198" s="1290"/>
      <c r="N198" s="1235"/>
      <c r="O198" s="1297"/>
      <c r="P198" s="1295"/>
      <c r="Q198" s="1344"/>
      <c r="R198" s="1235"/>
      <c r="S198" s="601"/>
      <c r="T198" s="697"/>
      <c r="U198" s="704"/>
      <c r="V198" s="705"/>
      <c r="W198" s="705"/>
      <c r="X198" s="705"/>
      <c r="Y198" s="705"/>
      <c r="Z198" s="706"/>
      <c r="AA198" s="706"/>
      <c r="AB198" s="707"/>
      <c r="AC198" s="703"/>
      <c r="AD198" s="703"/>
      <c r="AE198" s="707"/>
      <c r="AF198" s="703"/>
      <c r="AG198" s="1293"/>
      <c r="AH198" s="718"/>
      <c r="AI198" s="721"/>
      <c r="AJ198" s="721"/>
      <c r="AK198" s="721"/>
      <c r="AL198" s="721"/>
      <c r="AM198" s="721"/>
      <c r="AN198" s="721"/>
      <c r="AO198" s="718"/>
      <c r="AP198" s="718"/>
      <c r="AQ198" s="718"/>
      <c r="AR198" s="718"/>
    </row>
    <row r="199" spans="1:46" s="684" customFormat="1" ht="17.100000000000001" customHeight="1">
      <c r="A199" s="1228"/>
      <c r="B199" s="1228"/>
      <c r="C199" s="1228"/>
      <c r="D199" s="1228"/>
      <c r="E199" s="1228"/>
      <c r="F199" s="1007"/>
      <c r="G199" s="1016"/>
      <c r="H199" s="1017"/>
      <c r="I199" s="1018"/>
      <c r="J199" s="1008"/>
      <c r="K199" s="1186"/>
      <c r="L199" s="1289"/>
      <c r="M199" s="1290"/>
      <c r="N199" s="1235"/>
      <c r="O199" s="708"/>
      <c r="P199" s="710"/>
      <c r="Q199" s="709"/>
      <c r="R199" s="705"/>
      <c r="S199" s="705"/>
      <c r="T199" s="705"/>
      <c r="U199" s="705"/>
      <c r="V199" s="705"/>
      <c r="W199" s="705"/>
      <c r="X199" s="705"/>
      <c r="Y199" s="705"/>
      <c r="Z199" s="706"/>
      <c r="AA199" s="706"/>
      <c r="AB199" s="707"/>
      <c r="AC199" s="703"/>
      <c r="AD199" s="703"/>
      <c r="AE199" s="707"/>
      <c r="AF199" s="703"/>
      <c r="AG199" s="1293"/>
      <c r="AH199" s="718"/>
      <c r="AI199" s="721"/>
      <c r="AJ199" s="721"/>
      <c r="AK199" s="721"/>
      <c r="AL199" s="721"/>
      <c r="AM199" s="721"/>
      <c r="AN199" s="721"/>
      <c r="AO199" s="718"/>
      <c r="AP199" s="718"/>
      <c r="AQ199" s="718"/>
      <c r="AR199" s="718"/>
    </row>
    <row r="200" spans="1:46" s="683" customFormat="1" ht="15" customHeight="1">
      <c r="A200" s="1228"/>
      <c r="B200" s="1228"/>
      <c r="C200" s="1228"/>
      <c r="D200" s="1228"/>
      <c r="E200" s="1015"/>
      <c r="F200" s="1009"/>
      <c r="G200" s="1011"/>
      <c r="H200" s="1009"/>
      <c r="I200" s="1018"/>
      <c r="J200" s="1008"/>
      <c r="K200" s="1002"/>
      <c r="L200" s="687"/>
      <c r="M200" s="696" t="s">
        <v>5</v>
      </c>
      <c r="N200" s="696"/>
      <c r="O200" s="696"/>
      <c r="P200" s="696"/>
      <c r="Q200" s="696"/>
      <c r="R200" s="696"/>
      <c r="S200" s="696"/>
      <c r="T200" s="696"/>
      <c r="U200" s="696"/>
      <c r="V200" s="696"/>
      <c r="W200" s="696"/>
      <c r="X200" s="696"/>
      <c r="Y200" s="696"/>
      <c r="Z200" s="696"/>
      <c r="AA200" s="696"/>
      <c r="AB200" s="696"/>
      <c r="AC200" s="696"/>
      <c r="AD200" s="696"/>
      <c r="AE200" s="696"/>
      <c r="AF200" s="696"/>
      <c r="AG200" s="1294"/>
      <c r="AH200" s="720"/>
      <c r="AI200" s="720"/>
      <c r="AJ200" s="722"/>
      <c r="AK200" s="722"/>
      <c r="AL200" s="722"/>
      <c r="AM200" s="722"/>
      <c r="AN200" s="722"/>
      <c r="AO200" s="720"/>
      <c r="AP200" s="720"/>
      <c r="AQ200" s="720"/>
      <c r="AR200" s="720"/>
    </row>
    <row r="201" spans="1:46" s="683" customFormat="1" ht="15" customHeight="1">
      <c r="A201" s="1228"/>
      <c r="B201" s="1228"/>
      <c r="C201" s="1228"/>
      <c r="D201" s="1015"/>
      <c r="E201" s="1015"/>
      <c r="F201" s="1009"/>
      <c r="G201" s="1016"/>
      <c r="H201" s="1009"/>
      <c r="I201" s="1002"/>
      <c r="J201" s="993"/>
      <c r="K201" s="1002"/>
      <c r="L201" s="687"/>
      <c r="M201" s="695" t="s">
        <v>17</v>
      </c>
      <c r="N201" s="695"/>
      <c r="O201" s="695"/>
      <c r="P201" s="695"/>
      <c r="Q201" s="695"/>
      <c r="R201" s="695"/>
      <c r="S201" s="695"/>
      <c r="T201" s="695"/>
      <c r="U201" s="695"/>
      <c r="V201" s="695"/>
      <c r="W201" s="695"/>
      <c r="X201" s="695"/>
      <c r="Y201" s="695"/>
      <c r="Z201" s="695"/>
      <c r="AA201" s="695"/>
      <c r="AB201" s="695"/>
      <c r="AC201" s="695"/>
      <c r="AD201" s="695"/>
      <c r="AE201" s="695"/>
      <c r="AF201" s="703"/>
      <c r="AG201" s="698"/>
      <c r="AH201" s="720"/>
      <c r="AI201" s="720"/>
      <c r="AJ201" s="722"/>
      <c r="AK201" s="722"/>
      <c r="AL201" s="722"/>
      <c r="AM201" s="722"/>
      <c r="AN201" s="722"/>
      <c r="AO201" s="720"/>
      <c r="AP201" s="720"/>
      <c r="AQ201" s="720"/>
      <c r="AR201" s="720"/>
    </row>
    <row r="202" spans="1:46" s="683" customFormat="1" ht="15" customHeight="1">
      <c r="A202" s="1228"/>
      <c r="B202" s="1228"/>
      <c r="C202" s="1015"/>
      <c r="D202" s="1015"/>
      <c r="E202" s="1015"/>
      <c r="F202" s="1009"/>
      <c r="G202" s="1016"/>
      <c r="H202" s="1009"/>
      <c r="I202" s="1002"/>
      <c r="J202" s="993"/>
      <c r="K202" s="1002"/>
      <c r="L202" s="687"/>
      <c r="M202" s="694" t="s">
        <v>18</v>
      </c>
      <c r="N202" s="694"/>
      <c r="O202" s="694"/>
      <c r="P202" s="694"/>
      <c r="Q202" s="694"/>
      <c r="R202" s="694"/>
      <c r="S202" s="694"/>
      <c r="T202" s="694"/>
      <c r="U202" s="694"/>
      <c r="V202" s="694"/>
      <c r="W202" s="694"/>
      <c r="X202" s="694"/>
      <c r="Y202" s="694"/>
      <c r="Z202" s="690"/>
      <c r="AA202" s="690"/>
      <c r="AB202" s="707"/>
      <c r="AC202" s="703"/>
      <c r="AD202" s="702"/>
      <c r="AE202" s="694"/>
      <c r="AF202" s="703"/>
      <c r="AG202" s="698"/>
      <c r="AH202" s="720"/>
      <c r="AI202" s="720"/>
      <c r="AJ202" s="720"/>
      <c r="AK202" s="720"/>
      <c r="AL202" s="720"/>
      <c r="AM202" s="720"/>
      <c r="AN202" s="720"/>
      <c r="AO202" s="720"/>
      <c r="AP202" s="720"/>
      <c r="AQ202" s="720"/>
      <c r="AR202" s="720"/>
    </row>
    <row r="203" spans="1:46" s="683" customFormat="1" ht="15" customHeight="1">
      <c r="A203" s="1228"/>
      <c r="B203" s="1015"/>
      <c r="C203" s="1015"/>
      <c r="D203" s="1015"/>
      <c r="E203" s="1015"/>
      <c r="F203" s="1009"/>
      <c r="G203" s="1016"/>
      <c r="H203" s="1009"/>
      <c r="I203" s="1002"/>
      <c r="J203" s="993"/>
      <c r="K203" s="1002"/>
      <c r="L203" s="687"/>
      <c r="M203" s="697" t="s">
        <v>19</v>
      </c>
      <c r="N203" s="697"/>
      <c r="O203" s="697"/>
      <c r="P203" s="697"/>
      <c r="Q203" s="697"/>
      <c r="R203" s="697"/>
      <c r="S203" s="697"/>
      <c r="T203" s="697"/>
      <c r="U203" s="697"/>
      <c r="V203" s="697"/>
      <c r="W203" s="697"/>
      <c r="X203" s="697"/>
      <c r="Y203" s="697"/>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988"/>
      <c r="B204" s="988"/>
      <c r="C204" s="988"/>
      <c r="D204" s="988"/>
      <c r="E204" s="988"/>
      <c r="F204" s="988"/>
      <c r="G204" s="1001"/>
      <c r="H204" s="1002"/>
      <c r="I204" s="992"/>
      <c r="J204" s="993"/>
      <c r="K204" s="988"/>
      <c r="L204" s="687"/>
      <c r="M204" s="704" t="s">
        <v>308</v>
      </c>
      <c r="N204" s="704"/>
      <c r="O204" s="704"/>
      <c r="P204" s="704"/>
      <c r="Q204" s="704"/>
      <c r="R204" s="704"/>
      <c r="S204" s="704"/>
      <c r="T204" s="704"/>
      <c r="U204" s="704"/>
      <c r="V204" s="704"/>
      <c r="W204" s="704"/>
      <c r="X204" s="704"/>
      <c r="Y204" s="704"/>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0"/>
      <c r="R206" s="157"/>
      <c r="S206" s="157"/>
      <c r="T206" s="157"/>
      <c r="U206" s="1230"/>
      <c r="V206" s="157"/>
      <c r="W206" s="157"/>
      <c r="X206" s="157"/>
      <c r="Y206" s="1088"/>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0"/>
      <c r="R207" s="157"/>
      <c r="S207" s="157"/>
      <c r="T207" s="157"/>
      <c r="U207" s="1230"/>
      <c r="V207" s="157"/>
      <c r="W207" s="157"/>
      <c r="X207" s="157"/>
      <c r="Y207" s="157"/>
      <c r="Z207" s="157"/>
      <c r="AA207" s="157"/>
      <c r="AB207" s="157"/>
      <c r="AC207" s="157"/>
    </row>
    <row r="208" spans="1:46" ht="15" customHeight="1">
      <c r="G208" s="156"/>
      <c r="H208" s="157"/>
      <c r="I208" s="157"/>
      <c r="J208" s="85"/>
      <c r="K208" s="157"/>
      <c r="L208" s="157"/>
      <c r="M208" s="157"/>
      <c r="N208" s="157"/>
      <c r="O208" s="157"/>
      <c r="Q208" s="1230"/>
      <c r="V208" s="157"/>
      <c r="W208" s="157"/>
      <c r="X208" s="157"/>
      <c r="Z208" s="157"/>
      <c r="AA208" s="157"/>
      <c r="AB208" s="157"/>
      <c r="AC208" s="729"/>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0"/>
      <c r="B210" s="730"/>
      <c r="C210" s="730"/>
      <c r="D210" s="730"/>
      <c r="E210" s="730"/>
      <c r="F210" s="730"/>
      <c r="G210" s="733"/>
      <c r="H210" s="734"/>
      <c r="I210" s="734"/>
      <c r="J210" s="731"/>
      <c r="K210" s="734"/>
      <c r="L210" s="734"/>
      <c r="M210" s="734"/>
      <c r="N210" s="1324" t="s">
        <v>84</v>
      </c>
      <c r="O210" s="1297"/>
      <c r="P210" s="1295">
        <v>1</v>
      </c>
      <c r="Q210" s="1325"/>
      <c r="R210" s="1235" t="s">
        <v>83</v>
      </c>
      <c r="S210" s="1326"/>
      <c r="T210" s="1313">
        <v>1</v>
      </c>
      <c r="U210" s="1231"/>
      <c r="V210" s="1235" t="s">
        <v>83</v>
      </c>
      <c r="W210" s="836"/>
      <c r="X210" s="737">
        <v>1</v>
      </c>
      <c r="Y210" s="1088"/>
      <c r="Z210" s="734"/>
      <c r="AA210" s="734"/>
      <c r="AB210" s="734"/>
      <c r="AC210" s="734"/>
      <c r="AD210" s="734"/>
      <c r="AE210" s="730"/>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c r="CB210" s="728"/>
      <c r="CC210" s="728"/>
      <c r="CD210" s="728"/>
      <c r="CE210" s="728"/>
    </row>
    <row r="211" spans="1:83" ht="15" customHeight="1">
      <c r="A211" s="730"/>
      <c r="B211" s="730"/>
      <c r="C211" s="730"/>
      <c r="D211" s="730"/>
      <c r="E211" s="730"/>
      <c r="F211" s="730"/>
      <c r="G211" s="733"/>
      <c r="H211" s="734"/>
      <c r="I211" s="734"/>
      <c r="J211" s="731"/>
      <c r="K211" s="734"/>
      <c r="L211" s="734"/>
      <c r="M211" s="734"/>
      <c r="N211" s="1324"/>
      <c r="O211" s="1297"/>
      <c r="P211" s="1295"/>
      <c r="Q211" s="1325"/>
      <c r="R211" s="1235"/>
      <c r="S211" s="1327"/>
      <c r="T211" s="1314"/>
      <c r="U211" s="1231"/>
      <c r="V211" s="1235"/>
      <c r="W211" s="735"/>
      <c r="X211" s="735"/>
      <c r="Y211" s="735" t="s">
        <v>711</v>
      </c>
      <c r="Z211" s="734"/>
      <c r="AA211" s="734"/>
      <c r="AB211" s="734"/>
      <c r="AC211" s="734"/>
      <c r="AD211" s="734"/>
      <c r="AE211" s="734"/>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24"/>
      <c r="O212" s="1297"/>
      <c r="P212" s="1295"/>
      <c r="Q212" s="1325"/>
      <c r="R212" s="1235"/>
      <c r="S212" s="732"/>
      <c r="T212" s="732"/>
      <c r="U212" s="735" t="s">
        <v>712</v>
      </c>
      <c r="V212" s="835"/>
      <c r="W212" s="736"/>
      <c r="X212" s="736"/>
      <c r="Y212" s="736"/>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235"/>
      <c r="O213" s="833"/>
      <c r="P213" s="833"/>
      <c r="Q213" s="834"/>
      <c r="R213" s="835"/>
      <c r="S213" s="736"/>
      <c r="T213" s="736"/>
      <c r="U213" s="736"/>
      <c r="V213" s="736"/>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1" customFormat="1" ht="18.75" customHeight="1">
      <c r="X216" s="720"/>
      <c r="Y216" s="720"/>
      <c r="Z216" s="720"/>
      <c r="AA216" s="720"/>
      <c r="AB216" s="720"/>
      <c r="AC216" s="720"/>
      <c r="AD216" s="720"/>
      <c r="AE216" s="720"/>
      <c r="AF216" s="720"/>
      <c r="AG216" s="720"/>
      <c r="AH216" s="720"/>
      <c r="AI216" s="720"/>
      <c r="AJ216" s="720"/>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1" customFormat="1" ht="17.100000000000001" customHeight="1">
      <c r="L218" s="122"/>
      <c r="M218" s="122"/>
      <c r="N218" s="122"/>
      <c r="O218" s="122"/>
      <c r="P218" s="122"/>
      <c r="Q218" s="122"/>
      <c r="R218" s="122"/>
      <c r="S218" s="122"/>
      <c r="T218" s="122"/>
      <c r="U218" s="122"/>
      <c r="V218" s="122"/>
      <c r="W218" s="122"/>
      <c r="X218" s="720"/>
      <c r="Y218" s="720"/>
      <c r="Z218" s="720"/>
      <c r="AA218" s="720"/>
      <c r="AB218" s="720"/>
      <c r="AC218" s="720"/>
      <c r="AD218" s="720"/>
      <c r="AE218" s="720"/>
      <c r="AF218" s="720"/>
      <c r="AG218" s="720"/>
      <c r="AH218" s="720"/>
      <c r="AI218" s="720"/>
      <c r="AJ218" s="720"/>
    </row>
    <row r="219" spans="1:83" s="798" customFormat="1" ht="22.5">
      <c r="A219" s="1228">
        <v>1</v>
      </c>
      <c r="B219" s="882"/>
      <c r="C219" s="882"/>
      <c r="D219" s="882"/>
      <c r="E219" s="883"/>
      <c r="F219" s="884"/>
      <c r="G219" s="884"/>
      <c r="H219" s="884"/>
      <c r="I219" s="885"/>
      <c r="J219" s="880"/>
      <c r="K219" s="887"/>
      <c r="L219" s="780">
        <f>mergeValue(A219)</f>
        <v>1</v>
      </c>
      <c r="M219" s="640" t="s">
        <v>20</v>
      </c>
      <c r="N219" s="645"/>
      <c r="O219" s="1307"/>
      <c r="P219" s="1308"/>
      <c r="Q219" s="1308"/>
      <c r="R219" s="1308"/>
      <c r="S219" s="1308"/>
      <c r="T219" s="1308"/>
      <c r="U219" s="1308"/>
      <c r="V219" s="1309"/>
      <c r="W219" s="629" t="s">
        <v>475</v>
      </c>
      <c r="X219" s="807"/>
      <c r="Y219" s="828"/>
      <c r="Z219" s="828" t="str">
        <f t="shared" ref="Z219:Z232" si="3">IF(M219="","",M219 )</f>
        <v>Наименование тарифа</v>
      </c>
      <c r="AA219" s="828"/>
      <c r="AB219" s="828"/>
      <c r="AC219" s="828"/>
      <c r="AD219" s="807"/>
      <c r="AE219" s="807"/>
      <c r="AF219" s="807"/>
      <c r="AG219" s="807"/>
      <c r="AH219" s="807"/>
      <c r="AI219" s="807"/>
      <c r="AJ219" s="807"/>
    </row>
    <row r="220" spans="1:83" s="798" customFormat="1" ht="22.5">
      <c r="A220" s="1228"/>
      <c r="B220" s="1228">
        <v>1</v>
      </c>
      <c r="C220" s="882"/>
      <c r="D220" s="882"/>
      <c r="E220" s="884"/>
      <c r="F220" s="884"/>
      <c r="G220" s="884"/>
      <c r="H220" s="884"/>
      <c r="I220" s="879"/>
      <c r="J220" s="878"/>
      <c r="K220" s="881"/>
      <c r="L220" s="780" t="str">
        <f>mergeValue(A220) &amp;"."&amp; mergeValue(B220)</f>
        <v>1.1</v>
      </c>
      <c r="M220" s="691" t="s">
        <v>16</v>
      </c>
      <c r="N220" s="645"/>
      <c r="O220" s="1307"/>
      <c r="P220" s="1308"/>
      <c r="Q220" s="1308"/>
      <c r="R220" s="1308"/>
      <c r="S220" s="1308"/>
      <c r="T220" s="1308"/>
      <c r="U220" s="1308"/>
      <c r="V220" s="1309"/>
      <c r="W220" s="629" t="s">
        <v>476</v>
      </c>
      <c r="X220" s="807"/>
      <c r="Y220" s="828"/>
      <c r="Z220" s="828" t="str">
        <f t="shared" si="3"/>
        <v>Территория действия тарифа</v>
      </c>
      <c r="AA220" s="828"/>
      <c r="AB220" s="828"/>
      <c r="AC220" s="828"/>
      <c r="AD220" s="807"/>
      <c r="AE220" s="807"/>
      <c r="AF220" s="807"/>
      <c r="AG220" s="807"/>
      <c r="AH220" s="807"/>
      <c r="AI220" s="807"/>
      <c r="AJ220" s="807"/>
    </row>
    <row r="221" spans="1:83" s="798" customFormat="1" ht="22.5">
      <c r="A221" s="1228"/>
      <c r="B221" s="1228"/>
      <c r="C221" s="1228">
        <v>1</v>
      </c>
      <c r="D221" s="882"/>
      <c r="E221" s="884"/>
      <c r="F221" s="884"/>
      <c r="G221" s="884"/>
      <c r="H221" s="884"/>
      <c r="I221" s="886"/>
      <c r="J221" s="878"/>
      <c r="K221" s="881"/>
      <c r="L221" s="780" t="str">
        <f>mergeValue(A221) &amp;"."&amp; mergeValue(B221)&amp;"."&amp; mergeValue(C221)</f>
        <v>1.1.1</v>
      </c>
      <c r="M221" s="692" t="s">
        <v>7</v>
      </c>
      <c r="N221" s="645"/>
      <c r="O221" s="1307"/>
      <c r="P221" s="1308"/>
      <c r="Q221" s="1308"/>
      <c r="R221" s="1308"/>
      <c r="S221" s="1308"/>
      <c r="T221" s="1308"/>
      <c r="U221" s="1308"/>
      <c r="V221" s="1309"/>
      <c r="W221" s="629" t="s">
        <v>632</v>
      </c>
      <c r="X221" s="807"/>
      <c r="Y221" s="828"/>
      <c r="Z221" s="828" t="str">
        <f t="shared" si="3"/>
        <v xml:space="preserve">Наименование системы теплоснабжения </v>
      </c>
      <c r="AA221" s="828"/>
      <c r="AB221" s="828"/>
      <c r="AC221" s="828"/>
      <c r="AD221" s="807"/>
      <c r="AE221" s="807"/>
      <c r="AF221" s="807"/>
      <c r="AG221" s="807"/>
      <c r="AH221" s="807"/>
      <c r="AI221" s="807"/>
      <c r="AJ221" s="807"/>
    </row>
    <row r="222" spans="1:83" s="798" customFormat="1" ht="22.5">
      <c r="A222" s="1228"/>
      <c r="B222" s="1228"/>
      <c r="C222" s="1228"/>
      <c r="D222" s="1228">
        <v>1</v>
      </c>
      <c r="E222" s="884"/>
      <c r="F222" s="884"/>
      <c r="G222" s="884"/>
      <c r="H222" s="884"/>
      <c r="I222" s="886"/>
      <c r="J222" s="878"/>
      <c r="K222" s="881"/>
      <c r="L222" s="780" t="str">
        <f>mergeValue(A222) &amp;"."&amp; mergeValue(B222)&amp;"."&amp; mergeValue(C222)&amp;"."&amp; mergeValue(D222)</f>
        <v>1.1.1.1</v>
      </c>
      <c r="M222" s="693" t="s">
        <v>22</v>
      </c>
      <c r="N222" s="645"/>
      <c r="O222" s="1307"/>
      <c r="P222" s="1308"/>
      <c r="Q222" s="1308"/>
      <c r="R222" s="1308"/>
      <c r="S222" s="1308"/>
      <c r="T222" s="1308"/>
      <c r="U222" s="1308"/>
      <c r="V222" s="1309"/>
      <c r="W222" s="629" t="s">
        <v>633</v>
      </c>
      <c r="X222" s="807"/>
      <c r="Y222" s="828"/>
      <c r="Z222" s="828" t="str">
        <f t="shared" si="3"/>
        <v xml:space="preserve">Источник тепловой энергии  </v>
      </c>
      <c r="AA222" s="828"/>
      <c r="AB222" s="828"/>
      <c r="AC222" s="828"/>
      <c r="AD222" s="807"/>
      <c r="AE222" s="807"/>
      <c r="AF222" s="807"/>
      <c r="AG222" s="807"/>
      <c r="AH222" s="807"/>
      <c r="AI222" s="807"/>
      <c r="AJ222" s="807"/>
    </row>
    <row r="223" spans="1:83" s="798" customFormat="1" ht="101.25">
      <c r="A223" s="1228"/>
      <c r="B223" s="1228"/>
      <c r="C223" s="1228"/>
      <c r="D223" s="1228"/>
      <c r="E223" s="1228">
        <v>1</v>
      </c>
      <c r="F223" s="884"/>
      <c r="G223" s="884"/>
      <c r="H223" s="882">
        <v>1</v>
      </c>
      <c r="I223" s="1228">
        <v>1</v>
      </c>
      <c r="J223" s="884"/>
      <c r="K223" s="889"/>
      <c r="L223" s="780" t="str">
        <f>mergeValue(A223) &amp;"."&amp; mergeValue(B223)&amp;"."&amp; mergeValue(C223)&amp;"."&amp; mergeValue(D223)&amp;"."&amp; mergeValue(E223)</f>
        <v>1.1.1.1.1</v>
      </c>
      <c r="M223" s="553" t="s">
        <v>9</v>
      </c>
      <c r="N223" s="645"/>
      <c r="O223" s="1231"/>
      <c r="P223" s="1232"/>
      <c r="Q223" s="1232"/>
      <c r="R223" s="1232"/>
      <c r="S223" s="1232"/>
      <c r="T223" s="1232"/>
      <c r="U223" s="1232"/>
      <c r="V223" s="1233"/>
      <c r="W223" s="629" t="s">
        <v>637</v>
      </c>
      <c r="X223" s="807"/>
      <c r="Y223" s="828"/>
      <c r="Z223" s="828" t="str">
        <f t="shared" si="3"/>
        <v>Схема подключения теплопотребляющей установки к коллектору источника тепловой энергии</v>
      </c>
      <c r="AA223" s="828"/>
      <c r="AB223" s="828"/>
      <c r="AC223" s="828"/>
      <c r="AD223" s="807"/>
      <c r="AE223" s="807"/>
      <c r="AF223" s="807"/>
      <c r="AG223" s="807"/>
      <c r="AH223" s="807"/>
      <c r="AI223" s="807"/>
      <c r="AJ223" s="807"/>
    </row>
    <row r="224" spans="1:83" s="798" customFormat="1" ht="90">
      <c r="A224" s="1228"/>
      <c r="B224" s="1228"/>
      <c r="C224" s="1228"/>
      <c r="D224" s="1228"/>
      <c r="E224" s="1228"/>
      <c r="F224" s="1228">
        <v>1</v>
      </c>
      <c r="G224" s="882"/>
      <c r="H224" s="882"/>
      <c r="I224" s="1228"/>
      <c r="J224" s="1228">
        <v>1</v>
      </c>
      <c r="K224" s="890"/>
      <c r="L224" s="780" t="str">
        <f>mergeValue(A224) &amp;"."&amp; mergeValue(B224)&amp;"."&amp; mergeValue(C224)&amp;"."&amp; mergeValue(D224)&amp;"."&amp; mergeValue(E224)&amp;"."&amp; mergeValue(F224)</f>
        <v>1.1.1.1.1.1</v>
      </c>
      <c r="M224" s="554" t="s">
        <v>10</v>
      </c>
      <c r="N224" s="645"/>
      <c r="O224" s="1231"/>
      <c r="P224" s="1232"/>
      <c r="Q224" s="1232"/>
      <c r="R224" s="1232"/>
      <c r="S224" s="1232"/>
      <c r="T224" s="1232"/>
      <c r="U224" s="1232"/>
      <c r="V224" s="1233"/>
      <c r="W224" s="629" t="s">
        <v>635</v>
      </c>
      <c r="X224" s="807"/>
      <c r="Y224" s="828"/>
      <c r="Z224" s="828" t="str">
        <f t="shared" si="3"/>
        <v>Группа потребителей</v>
      </c>
      <c r="AA224" s="828"/>
      <c r="AB224" s="828"/>
      <c r="AC224" s="828"/>
      <c r="AD224" s="807"/>
      <c r="AE224" s="807"/>
      <c r="AF224" s="807"/>
      <c r="AG224" s="807"/>
      <c r="AH224" s="807"/>
      <c r="AI224" s="807"/>
      <c r="AJ224" s="807"/>
    </row>
    <row r="225" spans="1:43" s="798" customFormat="1" ht="195.75" customHeight="1">
      <c r="A225" s="1228"/>
      <c r="B225" s="1228"/>
      <c r="C225" s="1228"/>
      <c r="D225" s="1228"/>
      <c r="E225" s="1228"/>
      <c r="F225" s="1228"/>
      <c r="G225" s="882">
        <v>1</v>
      </c>
      <c r="H225" s="882"/>
      <c r="I225" s="1228"/>
      <c r="J225" s="1228"/>
      <c r="K225" s="890">
        <v>1</v>
      </c>
      <c r="L225" s="780" t="str">
        <f>mergeValue(A225) &amp;"."&amp; mergeValue(B225)&amp;"."&amp; mergeValue(C225)&amp;"."&amp; mergeValue(D225)&amp;"."&amp; mergeValue(E225)&amp;"."&amp; mergeValue(F225)&amp;"."&amp; mergeValue(G225)</f>
        <v>1.1.1.1.1.1.1</v>
      </c>
      <c r="M225" s="1064"/>
      <c r="N225" s="645"/>
      <c r="O225" s="762"/>
      <c r="P225" s="762"/>
      <c r="Q225" s="762"/>
      <c r="R225" s="1234"/>
      <c r="S225" s="1235" t="s">
        <v>83</v>
      </c>
      <c r="T225" s="1234"/>
      <c r="U225" s="1235" t="s">
        <v>83</v>
      </c>
      <c r="V225" s="762"/>
      <c r="W225" s="1227" t="s">
        <v>654</v>
      </c>
      <c r="X225" s="807" t="str">
        <f>strCheckDate(O226:V226)</f>
        <v/>
      </c>
      <c r="Y225" s="828"/>
      <c r="Z225" s="828" t="str">
        <f t="shared" si="3"/>
        <v/>
      </c>
      <c r="AA225" s="828"/>
      <c r="AB225" s="828"/>
      <c r="AC225" s="828"/>
      <c r="AD225" s="807"/>
      <c r="AE225" s="807"/>
      <c r="AF225" s="807"/>
      <c r="AG225" s="807"/>
      <c r="AH225" s="807"/>
      <c r="AI225" s="807"/>
      <c r="AJ225" s="807"/>
    </row>
    <row r="226" spans="1:43" s="798" customFormat="1" ht="14.25" hidden="1" customHeight="1">
      <c r="A226" s="1228"/>
      <c r="B226" s="1228"/>
      <c r="C226" s="1228"/>
      <c r="D226" s="1228"/>
      <c r="E226" s="1228"/>
      <c r="F226" s="1228"/>
      <c r="G226" s="882"/>
      <c r="H226" s="882"/>
      <c r="I226" s="1228"/>
      <c r="J226" s="1228"/>
      <c r="K226" s="890"/>
      <c r="L226" s="799"/>
      <c r="M226" s="645"/>
      <c r="N226" s="645"/>
      <c r="O226" s="762"/>
      <c r="P226" s="762"/>
      <c r="Q226" s="768" t="str">
        <f>R225 &amp; "-" &amp; T225</f>
        <v>-</v>
      </c>
      <c r="R226" s="1234"/>
      <c r="S226" s="1235"/>
      <c r="T226" s="1234"/>
      <c r="U226" s="1235"/>
      <c r="V226" s="762"/>
      <c r="W226" s="1227"/>
      <c r="X226" s="807"/>
      <c r="Y226" s="828"/>
      <c r="Z226" s="828" t="str">
        <f t="shared" si="3"/>
        <v/>
      </c>
      <c r="AA226" s="828"/>
      <c r="AB226" s="828"/>
      <c r="AC226" s="828"/>
      <c r="AD226" s="807"/>
      <c r="AE226" s="807"/>
      <c r="AF226" s="807"/>
      <c r="AG226" s="807"/>
      <c r="AH226" s="807"/>
      <c r="AI226" s="807"/>
      <c r="AJ226" s="807"/>
    </row>
    <row r="227" spans="1:43" s="798" customFormat="1" ht="15" customHeight="1">
      <c r="A227" s="1228"/>
      <c r="B227" s="1228"/>
      <c r="C227" s="1228"/>
      <c r="D227" s="1228"/>
      <c r="E227" s="1228"/>
      <c r="F227" s="1228"/>
      <c r="G227" s="884"/>
      <c r="H227" s="882"/>
      <c r="I227" s="1228"/>
      <c r="J227" s="1228"/>
      <c r="K227" s="889"/>
      <c r="L227" s="687"/>
      <c r="M227" s="556" t="s">
        <v>25</v>
      </c>
      <c r="N227" s="764"/>
      <c r="O227" s="764"/>
      <c r="P227" s="764"/>
      <c r="Q227" s="764"/>
      <c r="R227" s="764"/>
      <c r="S227" s="764"/>
      <c r="T227" s="764"/>
      <c r="U227" s="764"/>
      <c r="V227" s="761"/>
      <c r="W227" s="1227"/>
      <c r="X227" s="807"/>
      <c r="Y227" s="828"/>
      <c r="Z227" s="828" t="str">
        <f t="shared" si="3"/>
        <v>Добавить вид теплоносителя (параметры теплоносителя)</v>
      </c>
      <c r="AA227" s="828"/>
      <c r="AB227" s="828"/>
      <c r="AC227" s="828"/>
      <c r="AD227" s="807"/>
      <c r="AE227" s="807"/>
      <c r="AF227" s="807"/>
      <c r="AG227" s="807"/>
      <c r="AH227" s="807"/>
      <c r="AI227" s="807"/>
      <c r="AJ227" s="807"/>
    </row>
    <row r="228" spans="1:43" s="798" customFormat="1" ht="15" customHeight="1">
      <c r="A228" s="1228"/>
      <c r="B228" s="1228"/>
      <c r="C228" s="1228"/>
      <c r="D228" s="1228"/>
      <c r="E228" s="1228"/>
      <c r="F228" s="884"/>
      <c r="G228" s="884"/>
      <c r="H228" s="882"/>
      <c r="I228" s="1228"/>
      <c r="J228" s="884"/>
      <c r="K228" s="889"/>
      <c r="L228" s="687"/>
      <c r="M228" s="555" t="s">
        <v>11</v>
      </c>
      <c r="N228" s="764"/>
      <c r="O228" s="764"/>
      <c r="P228" s="764"/>
      <c r="Q228" s="764"/>
      <c r="R228" s="764"/>
      <c r="S228" s="764"/>
      <c r="T228" s="764"/>
      <c r="U228" s="763"/>
      <c r="V228" s="764"/>
      <c r="W228" s="664"/>
      <c r="X228" s="807"/>
      <c r="Y228" s="828"/>
      <c r="Z228" s="828" t="str">
        <f t="shared" si="3"/>
        <v>Добавить группу потребителей</v>
      </c>
      <c r="AA228" s="828"/>
      <c r="AB228" s="828"/>
      <c r="AC228" s="828"/>
      <c r="AD228" s="807"/>
      <c r="AE228" s="807"/>
      <c r="AF228" s="807"/>
      <c r="AG228" s="807"/>
      <c r="AH228" s="807"/>
      <c r="AI228" s="807"/>
      <c r="AJ228" s="807"/>
    </row>
    <row r="229" spans="1:43" s="798" customFormat="1" ht="15" customHeight="1">
      <c r="A229" s="1228"/>
      <c r="B229" s="1228"/>
      <c r="C229" s="1228"/>
      <c r="D229" s="1228"/>
      <c r="E229" s="888"/>
      <c r="F229" s="884"/>
      <c r="G229" s="884"/>
      <c r="H229" s="884"/>
      <c r="I229" s="880"/>
      <c r="J229" s="877"/>
      <c r="K229" s="887"/>
      <c r="L229" s="687"/>
      <c r="M229" s="759" t="s">
        <v>12</v>
      </c>
      <c r="N229" s="764"/>
      <c r="O229" s="764"/>
      <c r="P229" s="764"/>
      <c r="Q229" s="764"/>
      <c r="R229" s="764"/>
      <c r="S229" s="764"/>
      <c r="T229" s="764"/>
      <c r="U229" s="763"/>
      <c r="V229" s="764"/>
      <c r="W229" s="664"/>
      <c r="X229" s="807"/>
      <c r="Y229" s="828"/>
      <c r="Z229" s="828" t="str">
        <f t="shared" si="3"/>
        <v>Добавить схему подключения</v>
      </c>
      <c r="AA229" s="828"/>
      <c r="AB229" s="828"/>
      <c r="AC229" s="828"/>
      <c r="AD229" s="807"/>
      <c r="AE229" s="807"/>
      <c r="AF229" s="807"/>
      <c r="AG229" s="807"/>
      <c r="AH229" s="807"/>
      <c r="AI229" s="807"/>
      <c r="AJ229" s="807"/>
    </row>
    <row r="230" spans="1:43" s="798" customFormat="1" ht="15" customHeight="1">
      <c r="A230" s="1228"/>
      <c r="B230" s="1228"/>
      <c r="C230" s="1228"/>
      <c r="D230" s="888"/>
      <c r="E230" s="888"/>
      <c r="F230" s="884"/>
      <c r="G230" s="884"/>
      <c r="H230" s="884"/>
      <c r="I230" s="880"/>
      <c r="J230" s="877"/>
      <c r="K230" s="887"/>
      <c r="L230" s="687"/>
      <c r="M230" s="758" t="s">
        <v>17</v>
      </c>
      <c r="N230" s="764"/>
      <c r="O230" s="764"/>
      <c r="P230" s="764"/>
      <c r="Q230" s="764"/>
      <c r="R230" s="764"/>
      <c r="S230" s="764"/>
      <c r="T230" s="764"/>
      <c r="U230" s="763"/>
      <c r="V230" s="764"/>
      <c r="W230" s="664"/>
      <c r="X230" s="807"/>
      <c r="Y230" s="828"/>
      <c r="Z230" s="828" t="str">
        <f t="shared" si="3"/>
        <v>Добавить источник тепловой энергии</v>
      </c>
      <c r="AA230" s="828"/>
      <c r="AB230" s="828"/>
      <c r="AC230" s="828"/>
      <c r="AD230" s="807"/>
      <c r="AE230" s="807"/>
      <c r="AF230" s="807"/>
      <c r="AG230" s="807"/>
      <c r="AH230" s="807"/>
      <c r="AI230" s="807"/>
      <c r="AJ230" s="807"/>
    </row>
    <row r="231" spans="1:43" s="798" customFormat="1" ht="15" customHeight="1">
      <c r="A231" s="1228"/>
      <c r="B231" s="1228"/>
      <c r="C231" s="888"/>
      <c r="D231" s="888"/>
      <c r="E231" s="888"/>
      <c r="F231" s="888"/>
      <c r="G231" s="893"/>
      <c r="H231" s="880"/>
      <c r="I231" s="891"/>
      <c r="J231" s="877"/>
      <c r="K231" s="892"/>
      <c r="L231" s="687"/>
      <c r="M231" s="757" t="s">
        <v>18</v>
      </c>
      <c r="N231" s="764"/>
      <c r="O231" s="764"/>
      <c r="P231" s="764"/>
      <c r="Q231" s="764"/>
      <c r="R231" s="764"/>
      <c r="S231" s="764"/>
      <c r="T231" s="764"/>
      <c r="U231" s="763"/>
      <c r="V231" s="764"/>
      <c r="W231" s="664"/>
      <c r="X231" s="807"/>
      <c r="Y231" s="828"/>
      <c r="Z231" s="828" t="str">
        <f t="shared" si="3"/>
        <v>Добавить наименование системы теплоснабжения</v>
      </c>
      <c r="AA231" s="828"/>
      <c r="AB231" s="828"/>
      <c r="AC231" s="828"/>
      <c r="AD231" s="807"/>
      <c r="AE231" s="807"/>
      <c r="AF231" s="807"/>
      <c r="AG231" s="807"/>
      <c r="AH231" s="807"/>
      <c r="AI231" s="807"/>
      <c r="AJ231" s="807"/>
    </row>
    <row r="232" spans="1:43" s="798" customFormat="1" ht="15" customHeight="1">
      <c r="A232" s="1228"/>
      <c r="B232" s="888"/>
      <c r="C232" s="888"/>
      <c r="D232" s="888"/>
      <c r="E232" s="888"/>
      <c r="F232" s="888"/>
      <c r="G232" s="893"/>
      <c r="H232" s="880"/>
      <c r="I232" s="880"/>
      <c r="J232" s="877"/>
      <c r="K232" s="887"/>
      <c r="L232" s="687"/>
      <c r="M232" s="732" t="s">
        <v>19</v>
      </c>
      <c r="N232" s="764"/>
      <c r="O232" s="764"/>
      <c r="P232" s="764"/>
      <c r="Q232" s="764"/>
      <c r="R232" s="764"/>
      <c r="S232" s="764"/>
      <c r="T232" s="764"/>
      <c r="U232" s="763"/>
      <c r="V232" s="764"/>
      <c r="W232" s="664"/>
      <c r="X232" s="807"/>
      <c r="Y232" s="828"/>
      <c r="Z232" s="828" t="str">
        <f t="shared" si="3"/>
        <v>Добавить территорию действия тарифа</v>
      </c>
      <c r="AA232" s="828"/>
      <c r="AB232" s="828"/>
      <c r="AC232" s="828"/>
      <c r="AD232" s="807"/>
      <c r="AE232" s="807"/>
      <c r="AF232" s="807"/>
      <c r="AG232" s="807"/>
      <c r="AH232" s="807"/>
      <c r="AI232" s="807"/>
      <c r="AJ232" s="807"/>
    </row>
    <row r="233" spans="1:43" s="741" customFormat="1" ht="15" customHeight="1">
      <c r="A233" s="876"/>
      <c r="B233" s="876"/>
      <c r="C233" s="876"/>
      <c r="D233" s="876"/>
      <c r="E233" s="876"/>
      <c r="F233" s="876"/>
      <c r="G233" s="876"/>
      <c r="H233" s="876"/>
      <c r="I233" s="876"/>
      <c r="J233" s="876"/>
      <c r="K233" s="876"/>
      <c r="L233" s="492"/>
      <c r="M233" s="735" t="s">
        <v>308</v>
      </c>
      <c r="N233" s="764"/>
      <c r="O233" s="764"/>
      <c r="P233" s="764"/>
      <c r="Q233" s="764"/>
      <c r="R233" s="764"/>
      <c r="S233" s="764"/>
      <c r="T233" s="764"/>
      <c r="U233" s="763"/>
      <c r="V233" s="764"/>
      <c r="W233" s="764"/>
      <c r="X233" s="764"/>
      <c r="Y233" s="764"/>
      <c r="Z233" s="764"/>
      <c r="AA233" s="764"/>
      <c r="AB233" s="763"/>
      <c r="AC233" s="764"/>
      <c r="AD233" s="664"/>
      <c r="AE233" s="720"/>
      <c r="AF233" s="720"/>
      <c r="AG233" s="720"/>
      <c r="AH233" s="720"/>
    </row>
    <row r="234" spans="1:43" s="988" customFormat="1" ht="18.75" customHeight="1">
      <c r="X234" s="1009"/>
      <c r="Y234" s="1009"/>
      <c r="Z234" s="1009"/>
      <c r="AA234" s="1009"/>
      <c r="AB234" s="1009"/>
      <c r="AC234" s="1009"/>
      <c r="AD234" s="1009"/>
      <c r="AE234" s="1009"/>
      <c r="AF234" s="1009"/>
      <c r="AG234" s="1009"/>
      <c r="AH234" s="1009"/>
      <c r="AI234" s="1009"/>
      <c r="AJ234" s="1009"/>
    </row>
    <row r="235" spans="1:43"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43" s="988" customFormat="1" ht="17.100000000000001" customHeight="1">
      <c r="L236" s="122"/>
      <c r="M236" s="122"/>
      <c r="N236" s="122"/>
      <c r="O236" s="122"/>
      <c r="P236" s="122"/>
      <c r="Q236" s="122"/>
      <c r="R236" s="122"/>
      <c r="S236" s="122"/>
      <c r="T236" s="122"/>
      <c r="U236" s="122"/>
      <c r="V236" s="122"/>
      <c r="W236" s="122"/>
      <c r="X236" s="1009"/>
      <c r="Y236" s="1009"/>
      <c r="Z236" s="1009"/>
      <c r="AA236" s="1009"/>
      <c r="AB236" s="1009"/>
      <c r="AC236" s="1009"/>
      <c r="AD236" s="1009"/>
      <c r="AE236" s="1009"/>
      <c r="AF236" s="1009"/>
      <c r="AG236" s="1009"/>
      <c r="AH236" s="1009"/>
      <c r="AI236" s="1009"/>
      <c r="AJ236" s="1009"/>
    </row>
    <row r="237" spans="1:43" s="989" customFormat="1" ht="22.5">
      <c r="A237" s="1228">
        <v>1</v>
      </c>
      <c r="B237" s="1014"/>
      <c r="C237" s="1014"/>
      <c r="D237" s="1014"/>
      <c r="E237" s="980"/>
      <c r="F237" s="1025"/>
      <c r="G237" s="1025"/>
      <c r="H237" s="1025"/>
      <c r="I237" s="982"/>
      <c r="J237" s="978"/>
      <c r="K237" s="962"/>
      <c r="L237" s="1029">
        <f>mergeValue(A237)</f>
        <v>1</v>
      </c>
      <c r="M237" s="640" t="s">
        <v>20</v>
      </c>
      <c r="N237" s="645"/>
      <c r="O237" s="1307"/>
      <c r="P237" s="1308"/>
      <c r="Q237" s="1308"/>
      <c r="R237" s="1308"/>
      <c r="S237" s="1308"/>
      <c r="T237" s="1308"/>
      <c r="U237" s="1308"/>
      <c r="V237" s="1308"/>
      <c r="W237" s="1308"/>
      <c r="X237" s="1308"/>
      <c r="Y237" s="1308"/>
      <c r="Z237" s="1308"/>
      <c r="AA237" s="1308"/>
      <c r="AB237" s="1308"/>
      <c r="AC237" s="1309"/>
      <c r="AD237" s="629" t="s">
        <v>475</v>
      </c>
      <c r="AE237" s="1007"/>
      <c r="AF237" s="828"/>
      <c r="AG237" s="828" t="str">
        <f t="shared" ref="AG237:AG250" si="4">IF(M237="","",M237 )</f>
        <v>Наименование тарифа</v>
      </c>
      <c r="AH237" s="828"/>
      <c r="AI237" s="828"/>
      <c r="AJ237" s="828"/>
      <c r="AK237" s="1007"/>
      <c r="AL237" s="1007"/>
      <c r="AM237" s="1007"/>
      <c r="AN237" s="1007"/>
      <c r="AO237" s="1007"/>
      <c r="AP237" s="1007"/>
      <c r="AQ237" s="1007"/>
    </row>
    <row r="238" spans="1:43" s="989" customFormat="1" ht="22.5">
      <c r="A238" s="1228"/>
      <c r="B238" s="1228">
        <v>1</v>
      </c>
      <c r="C238" s="1014"/>
      <c r="D238" s="1014"/>
      <c r="E238" s="1025"/>
      <c r="F238" s="1025"/>
      <c r="G238" s="1025"/>
      <c r="H238" s="1025"/>
      <c r="I238" s="1020"/>
      <c r="J238" s="953"/>
      <c r="K238" s="956"/>
      <c r="L238" s="1029" t="str">
        <f>mergeValue(A238) &amp;"."&amp; mergeValue(B238)</f>
        <v>1.1</v>
      </c>
      <c r="M238" s="691" t="s">
        <v>16</v>
      </c>
      <c r="N238" s="645"/>
      <c r="O238" s="1307"/>
      <c r="P238" s="1308"/>
      <c r="Q238" s="1308"/>
      <c r="R238" s="1308"/>
      <c r="S238" s="1308"/>
      <c r="T238" s="1308"/>
      <c r="U238" s="1308"/>
      <c r="V238" s="1308"/>
      <c r="W238" s="1308"/>
      <c r="X238" s="1308"/>
      <c r="Y238" s="1308"/>
      <c r="Z238" s="1308"/>
      <c r="AA238" s="1308"/>
      <c r="AB238" s="1308"/>
      <c r="AC238" s="1309"/>
      <c r="AD238" s="629" t="s">
        <v>476</v>
      </c>
      <c r="AE238" s="1007"/>
      <c r="AF238" s="828"/>
      <c r="AG238" s="828" t="str">
        <f t="shared" si="4"/>
        <v>Территория действия тарифа</v>
      </c>
      <c r="AH238" s="828"/>
      <c r="AI238" s="828"/>
      <c r="AJ238" s="828"/>
      <c r="AK238" s="1007"/>
      <c r="AL238" s="1007"/>
      <c r="AM238" s="1007"/>
      <c r="AN238" s="1007"/>
      <c r="AO238" s="1007"/>
      <c r="AP238" s="1007"/>
      <c r="AQ238" s="1007"/>
    </row>
    <row r="239" spans="1:43" s="989" customFormat="1" ht="22.5">
      <c r="A239" s="1228"/>
      <c r="B239" s="1228"/>
      <c r="C239" s="1228">
        <v>1</v>
      </c>
      <c r="D239" s="1014"/>
      <c r="E239" s="1025"/>
      <c r="F239" s="1025"/>
      <c r="G239" s="1025"/>
      <c r="H239" s="1025"/>
      <c r="I239" s="961"/>
      <c r="J239" s="953"/>
      <c r="K239" s="956"/>
      <c r="L239" s="1029" t="str">
        <f>mergeValue(A239) &amp;"."&amp; mergeValue(B239)&amp;"."&amp; mergeValue(C239)</f>
        <v>1.1.1</v>
      </c>
      <c r="M239" s="692" t="s">
        <v>7</v>
      </c>
      <c r="N239" s="645"/>
      <c r="O239" s="1307"/>
      <c r="P239" s="1308"/>
      <c r="Q239" s="1308"/>
      <c r="R239" s="1308"/>
      <c r="S239" s="1308"/>
      <c r="T239" s="1308"/>
      <c r="U239" s="1308"/>
      <c r="V239" s="1308"/>
      <c r="W239" s="1308"/>
      <c r="X239" s="1308"/>
      <c r="Y239" s="1308"/>
      <c r="Z239" s="1308"/>
      <c r="AA239" s="1308"/>
      <c r="AB239" s="1308"/>
      <c r="AC239" s="1309"/>
      <c r="AD239" s="629" t="s">
        <v>632</v>
      </c>
      <c r="AE239" s="1007"/>
      <c r="AF239" s="828"/>
      <c r="AG239" s="828" t="str">
        <f t="shared" si="4"/>
        <v xml:space="preserve">Наименование системы теплоснабжения </v>
      </c>
      <c r="AH239" s="828"/>
      <c r="AI239" s="828"/>
      <c r="AJ239" s="828"/>
      <c r="AK239" s="1007"/>
      <c r="AL239" s="1007"/>
      <c r="AM239" s="1007"/>
      <c r="AN239" s="1007"/>
      <c r="AO239" s="1007"/>
      <c r="AP239" s="1007"/>
      <c r="AQ239" s="1007"/>
    </row>
    <row r="240" spans="1:43" s="989" customFormat="1" ht="22.5">
      <c r="A240" s="1228"/>
      <c r="B240" s="1228"/>
      <c r="C240" s="1228"/>
      <c r="D240" s="1228">
        <v>1</v>
      </c>
      <c r="E240" s="1025"/>
      <c r="F240" s="1025"/>
      <c r="G240" s="1025"/>
      <c r="H240" s="1025"/>
      <c r="I240" s="961"/>
      <c r="J240" s="953"/>
      <c r="K240" s="956"/>
      <c r="L240" s="1029" t="str">
        <f>mergeValue(A240) &amp;"."&amp; mergeValue(B240)&amp;"."&amp; mergeValue(C240)&amp;"."&amp; mergeValue(D240)</f>
        <v>1.1.1.1</v>
      </c>
      <c r="M240" s="693" t="s">
        <v>22</v>
      </c>
      <c r="N240" s="645"/>
      <c r="O240" s="1307"/>
      <c r="P240" s="1308"/>
      <c r="Q240" s="1308"/>
      <c r="R240" s="1308"/>
      <c r="S240" s="1308"/>
      <c r="T240" s="1308"/>
      <c r="U240" s="1308"/>
      <c r="V240" s="1308"/>
      <c r="W240" s="1308"/>
      <c r="X240" s="1308"/>
      <c r="Y240" s="1308"/>
      <c r="Z240" s="1308"/>
      <c r="AA240" s="1308"/>
      <c r="AB240" s="1308"/>
      <c r="AC240" s="1309"/>
      <c r="AD240" s="629" t="s">
        <v>633</v>
      </c>
      <c r="AE240" s="1007"/>
      <c r="AF240" s="828"/>
      <c r="AG240" s="828" t="str">
        <f t="shared" si="4"/>
        <v xml:space="preserve">Источник тепловой энергии  </v>
      </c>
      <c r="AH240" s="828"/>
      <c r="AI240" s="828"/>
      <c r="AJ240" s="828"/>
      <c r="AK240" s="1007"/>
      <c r="AL240" s="1007"/>
      <c r="AM240" s="1007"/>
      <c r="AN240" s="1007"/>
      <c r="AO240" s="1007"/>
      <c r="AP240" s="1007"/>
      <c r="AQ240" s="1007"/>
    </row>
    <row r="241" spans="1:43" s="989" customFormat="1" ht="101.25">
      <c r="A241" s="1228"/>
      <c r="B241" s="1228"/>
      <c r="C241" s="1228"/>
      <c r="D241" s="1228"/>
      <c r="E241" s="1228">
        <v>1</v>
      </c>
      <c r="F241" s="1025"/>
      <c r="G241" s="1025"/>
      <c r="H241" s="1014">
        <v>1</v>
      </c>
      <c r="I241" s="1228">
        <v>1</v>
      </c>
      <c r="J241" s="1025"/>
      <c r="K241" s="964"/>
      <c r="L241" s="1029" t="str">
        <f>mergeValue(A241) &amp;"."&amp; mergeValue(B241)&amp;"."&amp; mergeValue(C241)&amp;"."&amp; mergeValue(D241)&amp;"."&amp; mergeValue(E241)</f>
        <v>1.1.1.1.1</v>
      </c>
      <c r="M241" s="553" t="s">
        <v>9</v>
      </c>
      <c r="N241" s="645"/>
      <c r="O241" s="1231"/>
      <c r="P241" s="1232"/>
      <c r="Q241" s="1232"/>
      <c r="R241" s="1232"/>
      <c r="S241" s="1232"/>
      <c r="T241" s="1232"/>
      <c r="U241" s="1232"/>
      <c r="V241" s="1232"/>
      <c r="W241" s="1232"/>
      <c r="X241" s="1232"/>
      <c r="Y241" s="1232"/>
      <c r="Z241" s="1232"/>
      <c r="AA241" s="1232"/>
      <c r="AB241" s="1232"/>
      <c r="AC241" s="1233"/>
      <c r="AD241" s="629" t="s">
        <v>637</v>
      </c>
      <c r="AE241" s="1007"/>
      <c r="AF241" s="828"/>
      <c r="AG241" s="828" t="str">
        <f t="shared" si="4"/>
        <v>Схема подключения теплопотребляющей установки к коллектору источника тепловой энергии</v>
      </c>
      <c r="AH241" s="828"/>
      <c r="AI241" s="828"/>
      <c r="AJ241" s="828"/>
      <c r="AK241" s="1007"/>
      <c r="AL241" s="1007"/>
      <c r="AM241" s="1007"/>
      <c r="AN241" s="1007"/>
      <c r="AO241" s="1007"/>
      <c r="AP241" s="1007"/>
      <c r="AQ241" s="1007"/>
    </row>
    <row r="242" spans="1:43" s="989" customFormat="1" ht="90">
      <c r="A242" s="1228"/>
      <c r="B242" s="1228"/>
      <c r="C242" s="1228"/>
      <c r="D242" s="1228"/>
      <c r="E242" s="1228"/>
      <c r="F242" s="1228">
        <v>1</v>
      </c>
      <c r="G242" s="1014"/>
      <c r="H242" s="1014"/>
      <c r="I242" s="1228"/>
      <c r="J242" s="1228">
        <v>1</v>
      </c>
      <c r="K242" s="965"/>
      <c r="L242" s="1029" t="str">
        <f>mergeValue(A242) &amp;"."&amp; mergeValue(B242)&amp;"."&amp; mergeValue(C242)&amp;"."&amp; mergeValue(D242)&amp;"."&amp; mergeValue(E242)&amp;"."&amp; mergeValue(F242)</f>
        <v>1.1.1.1.1.1</v>
      </c>
      <c r="M242" s="554" t="s">
        <v>10</v>
      </c>
      <c r="N242" s="645"/>
      <c r="O242" s="1231"/>
      <c r="P242" s="1232"/>
      <c r="Q242" s="1232"/>
      <c r="R242" s="1232"/>
      <c r="S242" s="1232"/>
      <c r="T242" s="1232"/>
      <c r="U242" s="1232"/>
      <c r="V242" s="1232"/>
      <c r="W242" s="1232"/>
      <c r="X242" s="1232"/>
      <c r="Y242" s="1232"/>
      <c r="Z242" s="1232"/>
      <c r="AA242" s="1232"/>
      <c r="AB242" s="1232"/>
      <c r="AC242" s="1233"/>
      <c r="AD242" s="629" t="s">
        <v>635</v>
      </c>
      <c r="AE242" s="1007"/>
      <c r="AF242" s="828"/>
      <c r="AG242" s="828" t="str">
        <f t="shared" si="4"/>
        <v>Группа потребителей</v>
      </c>
      <c r="AH242" s="828"/>
      <c r="AI242" s="828"/>
      <c r="AJ242" s="828"/>
      <c r="AK242" s="1007"/>
      <c r="AL242" s="1007"/>
      <c r="AM242" s="1007"/>
      <c r="AN242" s="1007"/>
      <c r="AO242" s="1007"/>
      <c r="AP242" s="1007"/>
      <c r="AQ242" s="1007"/>
    </row>
    <row r="243" spans="1:43" s="989" customFormat="1" ht="189" customHeight="1">
      <c r="A243" s="1228"/>
      <c r="B243" s="1228"/>
      <c r="C243" s="1228"/>
      <c r="D243" s="1228"/>
      <c r="E243" s="1228"/>
      <c r="F243" s="1228"/>
      <c r="G243" s="1014">
        <v>1</v>
      </c>
      <c r="H243" s="1014"/>
      <c r="I243" s="1228"/>
      <c r="J243" s="1228"/>
      <c r="K243" s="965">
        <v>1</v>
      </c>
      <c r="L243" s="1029" t="str">
        <f>mergeValue(A243) &amp;"."&amp; mergeValue(B243)&amp;"."&amp; mergeValue(C243)&amp;"."&amp; mergeValue(D243)&amp;"."&amp; mergeValue(E243)&amp;"."&amp; mergeValue(F243)&amp;"."&amp; mergeValue(G243)</f>
        <v>1.1.1.1.1.1.1</v>
      </c>
      <c r="M243" s="1064"/>
      <c r="N243" s="645"/>
      <c r="O243" s="682"/>
      <c r="P243" s="762"/>
      <c r="Q243" s="1089"/>
      <c r="R243" s="1234"/>
      <c r="S243" s="1235" t="s">
        <v>83</v>
      </c>
      <c r="T243" s="1234"/>
      <c r="U243" s="1235" t="s">
        <v>83</v>
      </c>
      <c r="V243" s="682"/>
      <c r="W243" s="762"/>
      <c r="X243" s="1089"/>
      <c r="Y243" s="1234"/>
      <c r="Z243" s="1235" t="s">
        <v>83</v>
      </c>
      <c r="AA243" s="1234"/>
      <c r="AB243" s="1235" t="s">
        <v>84</v>
      </c>
      <c r="AC243" s="762"/>
      <c r="AD243" s="1245" t="s">
        <v>654</v>
      </c>
      <c r="AE243" s="1007" t="str">
        <f>strCheckDate(O244:AC244)</f>
        <v/>
      </c>
      <c r="AF243" s="828"/>
      <c r="AG243" s="828" t="str">
        <f t="shared" si="4"/>
        <v/>
      </c>
      <c r="AH243" s="828"/>
      <c r="AI243" s="828"/>
      <c r="AJ243" s="828"/>
      <c r="AK243" s="1007"/>
      <c r="AL243" s="1007"/>
      <c r="AM243" s="1007"/>
      <c r="AN243" s="1007"/>
      <c r="AO243" s="1007"/>
      <c r="AP243" s="1007"/>
      <c r="AQ243" s="1007"/>
    </row>
    <row r="244" spans="1:43" s="989" customFormat="1" ht="11.25" hidden="1" customHeight="1">
      <c r="A244" s="1228"/>
      <c r="B244" s="1228"/>
      <c r="C244" s="1228"/>
      <c r="D244" s="1228"/>
      <c r="E244" s="1228"/>
      <c r="F244" s="1228"/>
      <c r="G244" s="1014"/>
      <c r="H244" s="1014"/>
      <c r="I244" s="1228"/>
      <c r="J244" s="1228"/>
      <c r="K244" s="965"/>
      <c r="L244" s="799"/>
      <c r="M244" s="645"/>
      <c r="N244" s="645"/>
      <c r="O244" s="762"/>
      <c r="P244" s="762"/>
      <c r="Q244" s="768" t="str">
        <f>R243 &amp; "-" &amp; T243</f>
        <v>-</v>
      </c>
      <c r="R244" s="1234"/>
      <c r="S244" s="1235"/>
      <c r="T244" s="1234"/>
      <c r="U244" s="1235"/>
      <c r="V244" s="762"/>
      <c r="W244" s="762"/>
      <c r="X244" s="768" t="str">
        <f>Y243 &amp; "-" &amp; AA243</f>
        <v>-</v>
      </c>
      <c r="Y244" s="1234"/>
      <c r="Z244" s="1235"/>
      <c r="AA244" s="1234"/>
      <c r="AB244" s="1235"/>
      <c r="AC244" s="762"/>
      <c r="AD244" s="1246"/>
      <c r="AE244" s="1007"/>
      <c r="AF244" s="828"/>
      <c r="AG244" s="828" t="str">
        <f t="shared" si="4"/>
        <v/>
      </c>
      <c r="AH244" s="828"/>
      <c r="AI244" s="828"/>
      <c r="AJ244" s="828"/>
      <c r="AK244" s="1007"/>
      <c r="AL244" s="1007"/>
      <c r="AM244" s="1007"/>
      <c r="AN244" s="1007"/>
      <c r="AO244" s="1007"/>
      <c r="AP244" s="1007"/>
      <c r="AQ244" s="1007"/>
    </row>
    <row r="245" spans="1:43" s="989" customFormat="1" ht="15" customHeight="1">
      <c r="A245" s="1228"/>
      <c r="B245" s="1228"/>
      <c r="C245" s="1228"/>
      <c r="D245" s="1228"/>
      <c r="E245" s="1228"/>
      <c r="F245" s="1228"/>
      <c r="G245" s="1025"/>
      <c r="H245" s="1014"/>
      <c r="I245" s="1228"/>
      <c r="J245" s="1228"/>
      <c r="K245" s="964"/>
      <c r="L245" s="687"/>
      <c r="M245" s="556" t="s">
        <v>25</v>
      </c>
      <c r="N245" s="1005"/>
      <c r="O245" s="1005"/>
      <c r="P245" s="1005"/>
      <c r="Q245" s="1005"/>
      <c r="R245" s="1005"/>
      <c r="S245" s="1005"/>
      <c r="T245" s="1005"/>
      <c r="U245" s="1005"/>
      <c r="V245" s="1005"/>
      <c r="W245" s="1005"/>
      <c r="X245" s="1005"/>
      <c r="Y245" s="1005"/>
      <c r="Z245" s="1005"/>
      <c r="AA245" s="1005"/>
      <c r="AB245" s="1005"/>
      <c r="AC245" s="761"/>
      <c r="AD245" s="1247"/>
      <c r="AE245" s="1007"/>
      <c r="AF245" s="828"/>
      <c r="AG245" s="828" t="str">
        <f t="shared" si="4"/>
        <v>Добавить вид теплоносителя (параметры теплоносителя)</v>
      </c>
      <c r="AH245" s="828"/>
      <c r="AI245" s="828"/>
      <c r="AJ245" s="828"/>
      <c r="AK245" s="1007"/>
      <c r="AL245" s="1007"/>
      <c r="AM245" s="1007"/>
      <c r="AN245" s="1007"/>
      <c r="AO245" s="1007"/>
      <c r="AP245" s="1007"/>
      <c r="AQ245" s="1007"/>
    </row>
    <row r="246" spans="1:43" s="989" customFormat="1" ht="15" customHeight="1">
      <c r="A246" s="1228"/>
      <c r="B246" s="1228"/>
      <c r="C246" s="1228"/>
      <c r="D246" s="1228"/>
      <c r="E246" s="1228"/>
      <c r="F246" s="1025"/>
      <c r="G246" s="1025"/>
      <c r="H246" s="1014"/>
      <c r="I246" s="1228"/>
      <c r="J246" s="1025"/>
      <c r="K246" s="964"/>
      <c r="L246" s="687"/>
      <c r="M246" s="555" t="s">
        <v>11</v>
      </c>
      <c r="N246" s="1005"/>
      <c r="O246" s="1005"/>
      <c r="P246" s="1005"/>
      <c r="Q246" s="1005"/>
      <c r="R246" s="1005"/>
      <c r="S246" s="1005"/>
      <c r="T246" s="1005"/>
      <c r="U246" s="1004"/>
      <c r="V246" s="1005"/>
      <c r="W246" s="1005"/>
      <c r="X246" s="1005"/>
      <c r="Y246" s="1005"/>
      <c r="Z246" s="1005"/>
      <c r="AA246" s="1005"/>
      <c r="AB246" s="1004"/>
      <c r="AC246" s="1005"/>
      <c r="AD246" s="664"/>
      <c r="AE246" s="1007"/>
      <c r="AF246" s="828"/>
      <c r="AG246" s="828" t="str">
        <f t="shared" si="4"/>
        <v>Добавить группу потребителей</v>
      </c>
      <c r="AH246" s="828"/>
      <c r="AI246" s="828"/>
      <c r="AJ246" s="828"/>
      <c r="AK246" s="1007"/>
      <c r="AL246" s="1007"/>
      <c r="AM246" s="1007"/>
      <c r="AN246" s="1007"/>
      <c r="AO246" s="1007"/>
      <c r="AP246" s="1007"/>
      <c r="AQ246" s="1007"/>
    </row>
    <row r="247" spans="1:43" s="989" customFormat="1" ht="15" customHeight="1">
      <c r="A247" s="1228"/>
      <c r="B247" s="1228"/>
      <c r="C247" s="1228"/>
      <c r="D247" s="1228"/>
      <c r="E247" s="963"/>
      <c r="F247" s="1025"/>
      <c r="G247" s="1025"/>
      <c r="H247" s="1025"/>
      <c r="I247" s="978"/>
      <c r="J247" s="993"/>
      <c r="K247" s="962"/>
      <c r="L247" s="687"/>
      <c r="M247" s="1000" t="s">
        <v>12</v>
      </c>
      <c r="N247" s="1005"/>
      <c r="O247" s="1005"/>
      <c r="P247" s="1005"/>
      <c r="Q247" s="1005"/>
      <c r="R247" s="1005"/>
      <c r="S247" s="1005"/>
      <c r="T247" s="1005"/>
      <c r="U247" s="1004"/>
      <c r="V247" s="1005"/>
      <c r="W247" s="1005"/>
      <c r="X247" s="1005"/>
      <c r="Y247" s="1005"/>
      <c r="Z247" s="1005"/>
      <c r="AA247" s="1005"/>
      <c r="AB247" s="1004"/>
      <c r="AC247" s="1005"/>
      <c r="AD247" s="664"/>
      <c r="AE247" s="1007"/>
      <c r="AF247" s="828"/>
      <c r="AG247" s="828" t="str">
        <f t="shared" si="4"/>
        <v>Добавить схему подключения</v>
      </c>
      <c r="AH247" s="828"/>
      <c r="AI247" s="828"/>
      <c r="AJ247" s="828"/>
      <c r="AK247" s="1007"/>
      <c r="AL247" s="1007"/>
      <c r="AM247" s="1007"/>
      <c r="AN247" s="1007"/>
      <c r="AO247" s="1007"/>
      <c r="AP247" s="1007"/>
      <c r="AQ247" s="1007"/>
    </row>
    <row r="248" spans="1:43" s="989" customFormat="1" ht="15" customHeight="1">
      <c r="A248" s="1228"/>
      <c r="B248" s="1228"/>
      <c r="C248" s="1228"/>
      <c r="D248" s="963"/>
      <c r="E248" s="963"/>
      <c r="F248" s="1025"/>
      <c r="G248" s="1025"/>
      <c r="H248" s="1025"/>
      <c r="I248" s="978"/>
      <c r="J248" s="993"/>
      <c r="K248" s="962"/>
      <c r="L248" s="687"/>
      <c r="M248" s="999" t="s">
        <v>17</v>
      </c>
      <c r="N248" s="1005"/>
      <c r="O248" s="1005"/>
      <c r="P248" s="1005"/>
      <c r="Q248" s="1005"/>
      <c r="R248" s="1005"/>
      <c r="S248" s="1005"/>
      <c r="T248" s="1005"/>
      <c r="U248" s="1004"/>
      <c r="V248" s="1005"/>
      <c r="W248" s="1005"/>
      <c r="X248" s="1005"/>
      <c r="Y248" s="1005"/>
      <c r="Z248" s="1005"/>
      <c r="AA248" s="1005"/>
      <c r="AB248" s="1004"/>
      <c r="AC248" s="1005"/>
      <c r="AD248" s="664"/>
      <c r="AE248" s="1007"/>
      <c r="AF248" s="828"/>
      <c r="AG248" s="828" t="str">
        <f t="shared" si="4"/>
        <v>Добавить источник тепловой энергии</v>
      </c>
      <c r="AH248" s="828"/>
      <c r="AI248" s="828"/>
      <c r="AJ248" s="828"/>
      <c r="AK248" s="1007"/>
      <c r="AL248" s="1007"/>
      <c r="AM248" s="1007"/>
      <c r="AN248" s="1007"/>
      <c r="AO248" s="1007"/>
      <c r="AP248" s="1007"/>
      <c r="AQ248" s="1007"/>
    </row>
    <row r="249" spans="1:43" s="989" customFormat="1" ht="15" customHeight="1">
      <c r="A249" s="1228"/>
      <c r="B249" s="1228"/>
      <c r="C249" s="963"/>
      <c r="D249" s="963"/>
      <c r="E249" s="963"/>
      <c r="F249" s="963"/>
      <c r="G249" s="968"/>
      <c r="H249" s="978"/>
      <c r="I249" s="966"/>
      <c r="J249" s="993"/>
      <c r="K249" s="967"/>
      <c r="L249" s="687"/>
      <c r="M249" s="998" t="s">
        <v>18</v>
      </c>
      <c r="N249" s="1005"/>
      <c r="O249" s="1005"/>
      <c r="P249" s="1005"/>
      <c r="Q249" s="1005"/>
      <c r="R249" s="1005"/>
      <c r="S249" s="1005"/>
      <c r="T249" s="1005"/>
      <c r="U249" s="1004"/>
      <c r="V249" s="1005"/>
      <c r="W249" s="1005"/>
      <c r="X249" s="1005"/>
      <c r="Y249" s="1005"/>
      <c r="Z249" s="1005"/>
      <c r="AA249" s="1005"/>
      <c r="AB249" s="1004"/>
      <c r="AC249" s="1005"/>
      <c r="AD249" s="664"/>
      <c r="AE249" s="1007"/>
      <c r="AF249" s="828"/>
      <c r="AG249" s="828" t="str">
        <f t="shared" si="4"/>
        <v>Добавить наименование системы теплоснабжения</v>
      </c>
      <c r="AH249" s="828"/>
      <c r="AI249" s="828"/>
      <c r="AJ249" s="828"/>
      <c r="AK249" s="1007"/>
      <c r="AL249" s="1007"/>
      <c r="AM249" s="1007"/>
      <c r="AN249" s="1007"/>
      <c r="AO249" s="1007"/>
      <c r="AP249" s="1007"/>
      <c r="AQ249" s="1007"/>
    </row>
    <row r="250" spans="1:43" s="989" customFormat="1" ht="15" customHeight="1">
      <c r="A250" s="1228"/>
      <c r="B250" s="963"/>
      <c r="C250" s="963"/>
      <c r="D250" s="963"/>
      <c r="E250" s="963"/>
      <c r="F250" s="963"/>
      <c r="G250" s="968"/>
      <c r="H250" s="978"/>
      <c r="I250" s="978"/>
      <c r="J250" s="993"/>
      <c r="K250" s="962"/>
      <c r="L250" s="687"/>
      <c r="M250" s="732" t="s">
        <v>19</v>
      </c>
      <c r="N250" s="1005"/>
      <c r="O250" s="1005"/>
      <c r="P250" s="1005"/>
      <c r="Q250" s="1005"/>
      <c r="R250" s="1005"/>
      <c r="S250" s="1005"/>
      <c r="T250" s="1005"/>
      <c r="U250" s="1004"/>
      <c r="V250" s="1005"/>
      <c r="W250" s="1005"/>
      <c r="X250" s="1005"/>
      <c r="Y250" s="1005"/>
      <c r="Z250" s="1005"/>
      <c r="AA250" s="1005"/>
      <c r="AB250" s="1004"/>
      <c r="AC250" s="1005"/>
      <c r="AD250" s="664"/>
      <c r="AE250" s="1007"/>
      <c r="AF250" s="828"/>
      <c r="AG250" s="828" t="str">
        <f t="shared" si="4"/>
        <v>Добавить территорию действия тарифа</v>
      </c>
      <c r="AH250" s="828"/>
      <c r="AI250" s="828"/>
      <c r="AJ250" s="828"/>
      <c r="AK250" s="1007"/>
      <c r="AL250" s="1007"/>
      <c r="AM250" s="1007"/>
      <c r="AN250" s="1007"/>
      <c r="AO250" s="1007"/>
      <c r="AP250" s="1007"/>
      <c r="AQ250" s="1007"/>
    </row>
    <row r="251" spans="1:43" s="988" customFormat="1" ht="15" customHeight="1">
      <c r="L251" s="492"/>
      <c r="M251" s="735" t="s">
        <v>308</v>
      </c>
      <c r="N251" s="1005"/>
      <c r="O251" s="1005"/>
      <c r="P251" s="1005"/>
      <c r="Q251" s="1005"/>
      <c r="R251" s="1005"/>
      <c r="S251" s="1005"/>
      <c r="T251" s="1005"/>
      <c r="U251" s="1004"/>
      <c r="V251" s="1005"/>
      <c r="W251" s="664"/>
      <c r="X251" s="1009"/>
      <c r="Y251" s="1009"/>
      <c r="Z251" s="1009"/>
      <c r="AA251" s="1009"/>
      <c r="AB251" s="1009"/>
      <c r="AC251" s="1009"/>
      <c r="AD251" s="1009"/>
      <c r="AE251" s="1009"/>
      <c r="AF251" s="1009"/>
      <c r="AG251" s="1009"/>
      <c r="AH251" s="1009"/>
    </row>
    <row r="252" spans="1:43" s="596" customFormat="1" ht="15" customHeight="1">
      <c r="A252" s="595"/>
      <c r="B252" s="595"/>
      <c r="C252" s="595"/>
      <c r="D252" s="595"/>
      <c r="E252" s="595"/>
      <c r="F252" s="595"/>
      <c r="G252" s="594"/>
      <c r="H252" s="595"/>
      <c r="I252" s="406"/>
      <c r="J252" s="681"/>
      <c r="K252" s="406"/>
      <c r="L252" s="597"/>
      <c r="M252" s="675"/>
      <c r="N252" s="774"/>
      <c r="O252" s="774"/>
      <c r="P252" s="774"/>
      <c r="Q252" s="774"/>
      <c r="R252" s="774"/>
      <c r="S252" s="774"/>
      <c r="T252" s="774"/>
      <c r="U252" s="679"/>
      <c r="V252" s="774"/>
      <c r="W252" s="774"/>
      <c r="X252" s="774"/>
      <c r="Y252" s="774"/>
      <c r="Z252" s="774"/>
      <c r="AA252" s="774"/>
      <c r="AB252" s="679"/>
      <c r="AC252" s="774"/>
      <c r="AD252" s="679"/>
      <c r="AE252" s="595"/>
      <c r="AF252" s="595"/>
      <c r="AG252" s="595"/>
      <c r="AH252" s="595"/>
    </row>
    <row r="253" spans="1:43" s="35" customFormat="1" ht="11.25">
      <c r="A253" s="35" t="s">
        <v>276</v>
      </c>
    </row>
    <row r="254" spans="1:43" ht="11.25"/>
    <row r="255" spans="1:43" s="13" customFormat="1" ht="15" customHeight="1">
      <c r="C255" s="167"/>
      <c r="D255" s="123"/>
      <c r="E255" s="1068"/>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6"/>
      <c r="F291" s="1081"/>
      <c r="G291" s="1081"/>
      <c r="H291" s="1081"/>
      <c r="I291" s="1086"/>
      <c r="J291" s="313"/>
      <c r="K291" s="314"/>
      <c r="M291" s="452"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7"/>
      <c r="E295" s="357"/>
      <c r="F295" s="357"/>
      <c r="G295" s="357"/>
      <c r="H295" s="357"/>
      <c r="I295" s="357"/>
      <c r="J295" s="357"/>
      <c r="K295" s="357"/>
      <c r="L295" s="357"/>
      <c r="U295" s="262"/>
    </row>
    <row r="296" spans="1:83" s="265" customFormat="1" ht="15" customHeight="1">
      <c r="A296" s="89"/>
      <c r="B296" s="186" t="s">
        <v>404</v>
      </c>
      <c r="C296" s="1310"/>
      <c r="D296" s="1183">
        <v>1</v>
      </c>
      <c r="E296" s="1230"/>
      <c r="F296" s="351"/>
      <c r="G296" s="188">
        <v>0</v>
      </c>
      <c r="H296" s="356"/>
      <c r="I296" s="250"/>
      <c r="J296" s="393"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10"/>
      <c r="D297" s="1183"/>
      <c r="E297" s="1230"/>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7"/>
      <c r="G300" s="357"/>
      <c r="H300" s="357"/>
      <c r="I300" s="357"/>
      <c r="J300" s="357"/>
      <c r="K300" s="357"/>
      <c r="L300" s="357"/>
      <c r="Q300" s="268"/>
      <c r="U300" s="262"/>
    </row>
    <row r="301" spans="1:83" s="265" customFormat="1" ht="15" customHeight="1">
      <c r="A301" s="89"/>
      <c r="B301" s="186" t="s">
        <v>404</v>
      </c>
      <c r="C301" s="1311"/>
      <c r="D301" s="249"/>
      <c r="E301" s="454"/>
      <c r="F301" s="1312"/>
      <c r="G301" s="1183">
        <v>0</v>
      </c>
      <c r="H301" s="1185"/>
      <c r="I301" s="250"/>
      <c r="J301" s="393"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11"/>
      <c r="D302" s="249"/>
      <c r="E302" s="454"/>
      <c r="F302" s="1312"/>
      <c r="G302" s="1183"/>
      <c r="H302" s="1185"/>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7"/>
      <c r="D306" s="261"/>
      <c r="E306" s="455"/>
      <c r="F306" s="261"/>
      <c r="G306" s="261"/>
      <c r="H306" s="261"/>
      <c r="I306" s="221"/>
      <c r="J306" s="188">
        <v>0</v>
      </c>
      <c r="K306" s="396"/>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1"/>
      <c r="F311" s="288"/>
      <c r="G311" s="292"/>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5"/>
      <c r="F316" s="294" t="s">
        <v>457</v>
      </c>
      <c r="G316" s="294" t="s">
        <v>457</v>
      </c>
      <c r="H316" s="313"/>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5"/>
      <c r="F321" s="294" t="s">
        <v>457</v>
      </c>
      <c r="G321" s="412"/>
      <c r="H321" s="294"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2">
        <f>E325</f>
        <v>0</v>
      </c>
      <c r="F326" s="294" t="s">
        <v>457</v>
      </c>
      <c r="G326" s="412"/>
      <c r="H326" s="294" t="s">
        <v>457</v>
      </c>
      <c r="I326" s="212"/>
      <c r="K326" s="212"/>
      <c r="L326" s="212"/>
    </row>
    <row r="327" spans="1:20" s="36" customFormat="1" ht="14.25">
      <c r="A327" s="285"/>
      <c r="B327" s="186"/>
      <c r="C327" s="86"/>
      <c r="D327" s="101"/>
      <c r="E327" s="303"/>
      <c r="F327" s="304"/>
      <c r="G327"/>
      <c r="H327" s="304"/>
      <c r="I327" s="212"/>
      <c r="K327" s="212"/>
      <c r="L327" s="212"/>
    </row>
    <row r="329" spans="1:20" s="35" customFormat="1" ht="11.25">
      <c r="A329" s="35" t="s">
        <v>470</v>
      </c>
    </row>
    <row r="330" spans="1:20" ht="11.25"/>
    <row r="331" spans="1:20" s="36" customFormat="1" ht="20.100000000000001" customHeight="1">
      <c r="A331" s="285"/>
      <c r="B331" s="186"/>
      <c r="C331" s="86"/>
      <c r="D331" s="187"/>
      <c r="E331" s="302">
        <f>E330</f>
        <v>0</v>
      </c>
      <c r="F331" s="294" t="s">
        <v>457</v>
      </c>
      <c r="G331" s="305"/>
      <c r="H331" s="294" t="s">
        <v>457</v>
      </c>
      <c r="I331" s="212"/>
      <c r="K331" s="212"/>
      <c r="L331" s="212"/>
    </row>
    <row r="334" spans="1:20" s="35" customFormat="1" ht="17.100000000000001" customHeight="1">
      <c r="A334" s="35" t="s">
        <v>506</v>
      </c>
    </row>
    <row r="336" spans="1:20" s="190" customFormat="1" ht="409.5">
      <c r="A336" s="1226">
        <v>1</v>
      </c>
      <c r="B336" s="214"/>
      <c r="C336" s="214"/>
      <c r="D336" s="214"/>
      <c r="F336" s="333" t="str">
        <f>"2." &amp;mergeValue(A336)</f>
        <v>2.1</v>
      </c>
      <c r="G336" s="415" t="s">
        <v>493</v>
      </c>
      <c r="H336" s="316"/>
      <c r="I336" s="196" t="s">
        <v>589</v>
      </c>
      <c r="J336" s="332"/>
      <c r="K336" s="214"/>
      <c r="L336" s="214"/>
      <c r="M336" s="214"/>
      <c r="N336" s="214"/>
      <c r="O336" s="214"/>
      <c r="P336" s="214"/>
      <c r="Q336" s="214"/>
      <c r="R336" s="214"/>
      <c r="S336" s="214"/>
      <c r="T336" s="214"/>
    </row>
    <row r="337" spans="1:20" s="190" customFormat="1" ht="90">
      <c r="A337" s="1226"/>
      <c r="B337" s="214"/>
      <c r="C337" s="214"/>
      <c r="D337" s="214"/>
      <c r="F337" s="333" t="str">
        <f>"3." &amp;mergeValue(A337)</f>
        <v>3.1</v>
      </c>
      <c r="G337" s="415" t="s">
        <v>494</v>
      </c>
      <c r="H337" s="316"/>
      <c r="I337" s="196" t="s">
        <v>587</v>
      </c>
      <c r="J337" s="332"/>
      <c r="K337" s="214"/>
      <c r="L337" s="214"/>
      <c r="M337" s="214"/>
      <c r="N337" s="214"/>
      <c r="O337" s="214"/>
      <c r="P337" s="214"/>
      <c r="Q337" s="214"/>
      <c r="R337" s="214"/>
      <c r="S337" s="214"/>
      <c r="T337" s="214"/>
    </row>
    <row r="338" spans="1:20" s="190" customFormat="1" ht="45">
      <c r="A338" s="1226"/>
      <c r="B338" s="214"/>
      <c r="C338" s="214"/>
      <c r="D338" s="214"/>
      <c r="F338" s="333" t="str">
        <f>"4."&amp;mergeValue(A338)</f>
        <v>4.1</v>
      </c>
      <c r="G338" s="415" t="s">
        <v>495</v>
      </c>
      <c r="H338" s="317" t="s">
        <v>457</v>
      </c>
      <c r="I338" s="196"/>
      <c r="J338" s="332"/>
      <c r="K338" s="214"/>
      <c r="L338" s="214"/>
      <c r="M338" s="214"/>
      <c r="N338" s="214"/>
      <c r="O338" s="214"/>
      <c r="P338" s="214"/>
      <c r="Q338" s="214"/>
      <c r="R338" s="214"/>
      <c r="S338" s="214"/>
      <c r="T338" s="214"/>
    </row>
    <row r="339" spans="1:20" s="190" customFormat="1" ht="101.25">
      <c r="A339" s="1226"/>
      <c r="B339" s="1226">
        <v>1</v>
      </c>
      <c r="C339" s="340"/>
      <c r="D339" s="340"/>
      <c r="F339" s="333" t="str">
        <f>"4."&amp;mergeValue(A339) &amp;"."&amp;mergeValue(B339)</f>
        <v>4.1.1</v>
      </c>
      <c r="G339" s="323" t="s">
        <v>591</v>
      </c>
      <c r="H339" s="316" t="str">
        <f>IF(region_name="","",region_name)</f>
        <v>Ленинградская область</v>
      </c>
      <c r="I339" s="196" t="s">
        <v>498</v>
      </c>
      <c r="J339" s="332"/>
      <c r="K339" s="214"/>
      <c r="L339" s="214"/>
      <c r="M339" s="214"/>
      <c r="N339" s="214"/>
      <c r="O339" s="214"/>
      <c r="P339" s="214"/>
      <c r="Q339" s="214"/>
      <c r="R339" s="214"/>
      <c r="S339" s="214"/>
      <c r="T339" s="214"/>
    </row>
    <row r="340" spans="1:20" s="190" customFormat="1" ht="191.25">
      <c r="A340" s="1226"/>
      <c r="B340" s="1226"/>
      <c r="C340" s="1226">
        <v>1</v>
      </c>
      <c r="D340" s="340"/>
      <c r="F340" s="333" t="str">
        <f>"4."&amp;mergeValue(A340) &amp;"."&amp;mergeValue(B340)&amp;"."&amp;mergeValue(C340)</f>
        <v>4.1.1.1</v>
      </c>
      <c r="G340" s="339" t="s">
        <v>496</v>
      </c>
      <c r="H340" s="316"/>
      <c r="I340" s="196" t="s">
        <v>499</v>
      </c>
      <c r="J340" s="332"/>
      <c r="K340" s="214"/>
      <c r="L340" s="214"/>
      <c r="M340" s="214"/>
      <c r="N340" s="214"/>
      <c r="O340" s="214"/>
      <c r="P340" s="214"/>
      <c r="Q340" s="214"/>
      <c r="R340" s="214"/>
      <c r="S340" s="214"/>
      <c r="T340" s="214"/>
    </row>
    <row r="341" spans="1:20" s="190" customFormat="1" ht="33.75" customHeight="1">
      <c r="A341" s="1226"/>
      <c r="B341" s="1226"/>
      <c r="C341" s="1226"/>
      <c r="D341" s="340">
        <v>1</v>
      </c>
      <c r="F341" s="333" t="str">
        <f>"4."&amp;mergeValue(A341) &amp;"."&amp;mergeValue(B341)&amp;"."&amp;mergeValue(C341)&amp;"."&amp;mergeValue(D341)</f>
        <v>4.1.1.1.1</v>
      </c>
      <c r="G341" s="418" t="s">
        <v>497</v>
      </c>
      <c r="H341" s="316"/>
      <c r="I341" s="1227" t="s">
        <v>590</v>
      </c>
      <c r="J341" s="332"/>
      <c r="K341" s="214"/>
      <c r="L341" s="214"/>
      <c r="M341" s="214"/>
      <c r="N341" s="214"/>
      <c r="O341" s="214"/>
      <c r="P341" s="214"/>
      <c r="Q341" s="214"/>
      <c r="R341" s="214"/>
      <c r="S341" s="214"/>
      <c r="T341" s="214"/>
    </row>
    <row r="342" spans="1:20" s="190" customFormat="1" ht="18.75">
      <c r="A342" s="1226"/>
      <c r="B342" s="1226"/>
      <c r="C342" s="1226"/>
      <c r="D342" s="340"/>
      <c r="F342" s="422"/>
      <c r="G342" s="423" t="s">
        <v>4</v>
      </c>
      <c r="H342" s="424"/>
      <c r="I342" s="1227"/>
      <c r="J342" s="332"/>
      <c r="K342" s="214"/>
      <c r="L342" s="214"/>
      <c r="M342" s="214"/>
      <c r="N342" s="214"/>
      <c r="O342" s="214"/>
      <c r="P342" s="214"/>
      <c r="Q342" s="214"/>
      <c r="R342" s="214"/>
      <c r="S342" s="214"/>
      <c r="T342" s="214"/>
    </row>
    <row r="343" spans="1:20" s="190" customFormat="1" ht="18.75">
      <c r="A343" s="1226"/>
      <c r="B343" s="1226"/>
      <c r="C343" s="340"/>
      <c r="D343" s="340"/>
      <c r="F343" s="336"/>
      <c r="G343" s="149" t="s">
        <v>402</v>
      </c>
      <c r="H343" s="337"/>
      <c r="I343" s="338"/>
      <c r="J343" s="332"/>
      <c r="K343" s="214"/>
      <c r="L343" s="214"/>
      <c r="M343" s="214"/>
      <c r="N343" s="214"/>
      <c r="O343" s="214"/>
      <c r="P343" s="214"/>
      <c r="Q343" s="214"/>
      <c r="R343" s="214"/>
      <c r="S343" s="214"/>
      <c r="T343" s="214"/>
    </row>
    <row r="344" spans="1:20" s="190" customFormat="1" ht="18.75">
      <c r="A344" s="1226"/>
      <c r="B344" s="214"/>
      <c r="C344" s="214"/>
      <c r="D344" s="214"/>
      <c r="F344" s="336"/>
      <c r="G344" s="155" t="s">
        <v>505</v>
      </c>
      <c r="H344" s="337"/>
      <c r="I344" s="338"/>
      <c r="J344" s="332"/>
      <c r="K344" s="214"/>
      <c r="L344" s="214"/>
      <c r="M344" s="214"/>
      <c r="N344" s="214"/>
      <c r="O344" s="214"/>
      <c r="P344" s="214"/>
      <c r="Q344" s="214"/>
      <c r="R344" s="214"/>
      <c r="S344" s="214"/>
      <c r="T344" s="214"/>
    </row>
    <row r="345" spans="1:20" s="190" customFormat="1" ht="18.75">
      <c r="A345" s="214"/>
      <c r="B345" s="214"/>
      <c r="C345" s="214"/>
      <c r="D345" s="214"/>
      <c r="F345" s="336"/>
      <c r="G345" s="165" t="s">
        <v>504</v>
      </c>
      <c r="H345" s="337"/>
      <c r="I345" s="338"/>
      <c r="J345" s="332"/>
      <c r="K345" s="214"/>
      <c r="L345" s="214"/>
      <c r="M345" s="214"/>
      <c r="N345" s="214"/>
      <c r="O345" s="214"/>
      <c r="P345" s="214"/>
      <c r="Q345" s="214"/>
      <c r="R345" s="214"/>
      <c r="S345" s="214"/>
      <c r="T345" s="214"/>
    </row>
  </sheetData>
  <sheetProtection formatColumns="0" formatRows="0"/>
  <dataConsolidate link="1"/>
  <mergeCells count="297">
    <mergeCell ref="O220:V220"/>
    <mergeCell ref="AI109:AI110"/>
    <mergeCell ref="AJ109:AJ110"/>
    <mergeCell ref="AK109:AK110"/>
    <mergeCell ref="AL109:AL110"/>
    <mergeCell ref="O103:AM103"/>
    <mergeCell ref="O104:AM104"/>
    <mergeCell ref="O105:AM105"/>
    <mergeCell ref="O106:AM106"/>
    <mergeCell ref="O107:AM107"/>
    <mergeCell ref="O108:AM108"/>
    <mergeCell ref="O181:W181"/>
    <mergeCell ref="T130:T131"/>
    <mergeCell ref="O147:V147"/>
    <mergeCell ref="T148:T149"/>
    <mergeCell ref="R148:R149"/>
    <mergeCell ref="U148:U149"/>
    <mergeCell ref="O145:V145"/>
    <mergeCell ref="O127:V127"/>
    <mergeCell ref="O129:V129"/>
    <mergeCell ref="W148:W150"/>
    <mergeCell ref="AG196:AG200"/>
    <mergeCell ref="V196:V197"/>
    <mergeCell ref="AB196:AB197"/>
    <mergeCell ref="J242:J245"/>
    <mergeCell ref="J224:J22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O240:AC240"/>
    <mergeCell ref="O241:AC241"/>
    <mergeCell ref="O242:AC24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F165:F168"/>
    <mergeCell ref="I164:I169"/>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31:A44"/>
    <mergeCell ref="L196:L199"/>
    <mergeCell ref="M196:M199"/>
    <mergeCell ref="N196:N199"/>
    <mergeCell ref="O196:O198"/>
    <mergeCell ref="P196:P198"/>
    <mergeCell ref="Q196:Q198"/>
    <mergeCell ref="R196:R198"/>
    <mergeCell ref="S196:S197"/>
    <mergeCell ref="T196:T197"/>
    <mergeCell ref="R73:R74"/>
    <mergeCell ref="S73:S74"/>
    <mergeCell ref="T73:T74"/>
    <mergeCell ref="AC196:AC197"/>
    <mergeCell ref="AD196:AD197"/>
    <mergeCell ref="AE196:AE197"/>
    <mergeCell ref="U196:U197"/>
    <mergeCell ref="AN110:AN111"/>
    <mergeCell ref="O126:V126"/>
    <mergeCell ref="O144:V144"/>
    <mergeCell ref="O142:V142"/>
    <mergeCell ref="W109:W110"/>
    <mergeCell ref="X109:X110"/>
    <mergeCell ref="O163:V163"/>
    <mergeCell ref="O164:V164"/>
    <mergeCell ref="O165:V165"/>
    <mergeCell ref="Z91:Z92"/>
    <mergeCell ref="AA91:AA92"/>
    <mergeCell ref="AB91:AB92"/>
    <mergeCell ref="O85:AC85"/>
    <mergeCell ref="O86:AC86"/>
    <mergeCell ref="O87:AC87"/>
    <mergeCell ref="O88:AC88"/>
    <mergeCell ref="O89:AC89"/>
    <mergeCell ref="AD91:AD93"/>
    <mergeCell ref="Z109:Z110"/>
    <mergeCell ref="W55:W57"/>
    <mergeCell ref="W73:W75"/>
    <mergeCell ref="U73:U74"/>
    <mergeCell ref="W130:W132"/>
    <mergeCell ref="Y109:Y110"/>
    <mergeCell ref="Y91:Y9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B32:B43"/>
    <mergeCell ref="C33:C42"/>
    <mergeCell ref="D34:D41"/>
    <mergeCell ref="O31:V31"/>
    <mergeCell ref="O32:V32"/>
    <mergeCell ref="O33:V33"/>
    <mergeCell ref="O34:V34"/>
    <mergeCell ref="O35:V35"/>
    <mergeCell ref="O36:V36"/>
    <mergeCell ref="E35:E40"/>
    <mergeCell ref="F36:F39"/>
    <mergeCell ref="I35:I40"/>
    <mergeCell ref="D195:D200"/>
    <mergeCell ref="E196:E199"/>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R55:R56"/>
    <mergeCell ref="S55:S56"/>
    <mergeCell ref="O143:V143"/>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D70:D77"/>
    <mergeCell ref="J109:J111"/>
    <mergeCell ref="F90:F93"/>
    <mergeCell ref="J90:J93"/>
    <mergeCell ref="O162:V162"/>
    <mergeCell ref="S148:S149"/>
    <mergeCell ref="O160:V160"/>
    <mergeCell ref="O161:V161"/>
    <mergeCell ref="E71:E76"/>
    <mergeCell ref="A85:A98"/>
    <mergeCell ref="B86:B97"/>
    <mergeCell ref="C87:C96"/>
    <mergeCell ref="D88:D95"/>
    <mergeCell ref="E89:E94"/>
    <mergeCell ref="A49:A62"/>
    <mergeCell ref="B50:B61"/>
    <mergeCell ref="C51:C60"/>
    <mergeCell ref="D52:D59"/>
    <mergeCell ref="O67:V67"/>
    <mergeCell ref="O68:V68"/>
    <mergeCell ref="J165:J168"/>
    <mergeCell ref="F147:F150"/>
    <mergeCell ref="I146:I151"/>
    <mergeCell ref="J147:J150"/>
    <mergeCell ref="U130:U131"/>
    <mergeCell ref="S130:S131"/>
    <mergeCell ref="O124:V124"/>
    <mergeCell ref="I88:I95"/>
    <mergeCell ref="G109:G111"/>
    <mergeCell ref="F108:F112"/>
    <mergeCell ref="I108:I112"/>
    <mergeCell ref="R130:R131"/>
    <mergeCell ref="R91:R92"/>
    <mergeCell ref="S91:S92"/>
    <mergeCell ref="T91:T92"/>
    <mergeCell ref="U91:U92"/>
    <mergeCell ref="O125:V125"/>
    <mergeCell ref="O90:AC90"/>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A336:A344"/>
    <mergeCell ref="C340:C342"/>
    <mergeCell ref="I341:I342"/>
    <mergeCell ref="H301:H302"/>
    <mergeCell ref="B339:B343"/>
    <mergeCell ref="C296:C297"/>
    <mergeCell ref="C301:C302"/>
    <mergeCell ref="F301:F302"/>
    <mergeCell ref="G301:G302"/>
    <mergeCell ref="D296:D297"/>
    <mergeCell ref="E296:E297"/>
    <mergeCell ref="O49:V49"/>
    <mergeCell ref="O50:V50"/>
    <mergeCell ref="O51:V51"/>
    <mergeCell ref="O52:V52"/>
    <mergeCell ref="O53:V53"/>
    <mergeCell ref="O54:V54"/>
    <mergeCell ref="O70:V70"/>
    <mergeCell ref="O71:V71"/>
    <mergeCell ref="O72:V72"/>
    <mergeCell ref="T55:T56"/>
    <mergeCell ref="U55:U56"/>
    <mergeCell ref="O69:V69"/>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L85:WWL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O91 V243 V91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N91:WMN92 WMG148 WWC37 WMG73 WWC73 WMG130 WWJ91:WWJ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243 Z243 AB243 U91:U92 Z91:Z92 AB91:AB92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K91:WMK92 WWG91:WWG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Y243 AA243 AA91:AA92 Y91:Y92 AI109 AK109 AI119 AK119"/>
    <dataValidation allowBlank="1" promptTitle="checkPeriodRange" sqref="WWP109 WVY38 WVY74 WVY131 WWF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244 X92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WB91 WVU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6"/>
      <c r="W1" s="457" t="s">
        <v>324</v>
      </c>
      <c r="X1" s="405" t="s">
        <v>293</v>
      </c>
      <c r="Y1" s="405" t="s">
        <v>307</v>
      </c>
      <c r="Z1" s="148"/>
      <c r="AA1" s="207" t="s">
        <v>362</v>
      </c>
      <c r="AB1" s="207"/>
      <c r="AC1" s="207" t="s">
        <v>363</v>
      </c>
      <c r="AD1" s="207"/>
      <c r="AF1" s="161" t="s">
        <v>336</v>
      </c>
      <c r="AH1" s="148" t="s">
        <v>337</v>
      </c>
      <c r="AI1" s="148" t="s">
        <v>338</v>
      </c>
      <c r="AK1" s="148" t="s">
        <v>353</v>
      </c>
      <c r="AM1" s="148" t="s">
        <v>354</v>
      </c>
      <c r="AP1" s="148" t="s">
        <v>370</v>
      </c>
      <c r="AQ1" s="148" t="s">
        <v>369</v>
      </c>
      <c r="AS1" s="405" t="s">
        <v>375</v>
      </c>
      <c r="AU1" s="161" t="s">
        <v>383</v>
      </c>
      <c r="AW1" s="407" t="s">
        <v>547</v>
      </c>
      <c r="AX1" s="407" t="s">
        <v>548</v>
      </c>
      <c r="AZ1" s="1347" t="s">
        <v>580</v>
      </c>
      <c r="BA1" s="1347"/>
      <c r="BC1" s="824"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5" t="s">
        <v>284</v>
      </c>
      <c r="O2" s="525" t="s">
        <v>641</v>
      </c>
      <c r="P2" s="659" t="s">
        <v>41</v>
      </c>
      <c r="Q2" s="180" t="s">
        <v>3</v>
      </c>
      <c r="R2" s="183" t="s">
        <v>24</v>
      </c>
      <c r="S2" s="181" t="s">
        <v>26</v>
      </c>
      <c r="T2" s="182" t="s">
        <v>30</v>
      </c>
      <c r="U2" s="178" t="s">
        <v>36</v>
      </c>
      <c r="V2" s="1036">
        <v>1</v>
      </c>
      <c r="W2" s="458"/>
      <c r="X2" s="459" t="s">
        <v>611</v>
      </c>
      <c r="Y2" s="44" t="s">
        <v>636</v>
      </c>
      <c r="Z2" s="160"/>
      <c r="AA2" s="750" t="s">
        <v>715</v>
      </c>
      <c r="AB2" s="752" t="s">
        <v>716</v>
      </c>
      <c r="AC2" s="44" t="s">
        <v>309</v>
      </c>
      <c r="AD2" s="209" t="s">
        <v>309</v>
      </c>
      <c r="AF2" s="45" t="s">
        <v>36</v>
      </c>
      <c r="AH2" s="143" t="s">
        <v>341</v>
      </c>
      <c r="AI2" s="143" t="s">
        <v>341</v>
      </c>
      <c r="AK2" s="143" t="s">
        <v>345</v>
      </c>
      <c r="AM2" s="143" t="s">
        <v>355</v>
      </c>
      <c r="AP2" s="1149" t="s">
        <v>611</v>
      </c>
      <c r="AQ2" s="1032" t="s">
        <v>759</v>
      </c>
      <c r="AS2" s="44" t="s">
        <v>373</v>
      </c>
      <c r="AU2" s="45" t="s">
        <v>376</v>
      </c>
      <c r="AW2" s="408" t="s">
        <v>549</v>
      </c>
      <c r="AX2" s="409" t="s">
        <v>549</v>
      </c>
      <c r="AZ2" s="444" t="s">
        <v>581</v>
      </c>
      <c r="BA2" s="445" t="s">
        <v>582</v>
      </c>
      <c r="BC2" s="801"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5" t="s">
        <v>258</v>
      </c>
      <c r="O3" s="525" t="s">
        <v>642</v>
      </c>
      <c r="P3" s="659" t="s">
        <v>42</v>
      </c>
      <c r="Q3" s="180" t="s">
        <v>300</v>
      </c>
      <c r="R3" s="179" t="s">
        <v>302</v>
      </c>
      <c r="S3" s="181" t="s">
        <v>27</v>
      </c>
      <c r="T3" s="182" t="s">
        <v>31</v>
      </c>
      <c r="U3" s="178" t="s">
        <v>37</v>
      </c>
      <c r="V3" s="1036">
        <v>2</v>
      </c>
      <c r="W3" s="458"/>
      <c r="X3" s="459" t="s">
        <v>768</v>
      </c>
      <c r="Y3" s="44" t="s">
        <v>636</v>
      </c>
      <c r="Z3" s="160"/>
      <c r="AA3" s="750" t="s">
        <v>716</v>
      </c>
      <c r="AB3" s="752"/>
      <c r="AC3" s="44" t="s">
        <v>310</v>
      </c>
      <c r="AD3" s="209" t="s">
        <v>310</v>
      </c>
      <c r="AF3" s="45" t="s">
        <v>37</v>
      </c>
      <c r="AH3" s="143" t="s">
        <v>364</v>
      </c>
      <c r="AI3" s="143" t="s">
        <v>343</v>
      </c>
      <c r="AK3" s="143" t="s">
        <v>346</v>
      </c>
      <c r="AM3" s="143" t="s">
        <v>356</v>
      </c>
      <c r="AP3" s="1149" t="s">
        <v>769</v>
      </c>
      <c r="AQ3" s="1032" t="s">
        <v>614</v>
      </c>
      <c r="AS3" s="44" t="s">
        <v>374</v>
      </c>
      <c r="AU3" s="45" t="s">
        <v>377</v>
      </c>
      <c r="AW3" s="408" t="s">
        <v>550</v>
      </c>
      <c r="AX3" s="409" t="s">
        <v>550</v>
      </c>
      <c r="AZ3" s="146" t="s">
        <v>652</v>
      </c>
      <c r="BA3" s="179" t="s">
        <v>651</v>
      </c>
      <c r="BC3" s="801" t="s">
        <v>724</v>
      </c>
    </row>
    <row r="4" spans="1:55" ht="101.25">
      <c r="A4" s="6" t="s">
        <v>102</v>
      </c>
      <c r="B4" s="44">
        <v>2002</v>
      </c>
      <c r="C4" s="44">
        <v>2015</v>
      </c>
      <c r="E4" s="143" t="s">
        <v>187</v>
      </c>
      <c r="F4" s="143" t="s">
        <v>227</v>
      </c>
      <c r="H4" s="143" t="s">
        <v>2</v>
      </c>
      <c r="I4" s="143" t="s">
        <v>49</v>
      </c>
      <c r="J4" s="143" t="s">
        <v>282</v>
      </c>
      <c r="K4" s="144" t="s">
        <v>248</v>
      </c>
      <c r="L4" s="144" t="s">
        <v>248</v>
      </c>
      <c r="M4" s="144">
        <v>3</v>
      </c>
      <c r="N4" s="655" t="s">
        <v>285</v>
      </c>
      <c r="O4" s="542" t="s">
        <v>643</v>
      </c>
      <c r="Q4" s="180" t="s">
        <v>23</v>
      </c>
      <c r="R4" s="179" t="s">
        <v>771</v>
      </c>
      <c r="S4" s="181" t="s">
        <v>28</v>
      </c>
      <c r="T4" s="182" t="s">
        <v>32</v>
      </c>
      <c r="U4" s="178" t="s">
        <v>38</v>
      </c>
      <c r="V4" s="1036">
        <v>3</v>
      </c>
      <c r="W4" s="458"/>
      <c r="X4" s="459" t="s">
        <v>759</v>
      </c>
      <c r="Y4" s="750" t="s">
        <v>636</v>
      </c>
      <c r="Z4" s="208"/>
      <c r="AC4" s="44" t="s">
        <v>311</v>
      </c>
      <c r="AD4" s="209" t="s">
        <v>311</v>
      </c>
      <c r="AF4" s="45" t="s">
        <v>38</v>
      </c>
      <c r="AH4" s="45" t="s">
        <v>367</v>
      </c>
      <c r="AK4" s="143" t="s">
        <v>347</v>
      </c>
      <c r="AM4" s="143" t="s">
        <v>357</v>
      </c>
      <c r="AP4" s="1149" t="s">
        <v>768</v>
      </c>
      <c r="AQ4" s="1032" t="s">
        <v>615</v>
      </c>
      <c r="AS4" s="44" t="s">
        <v>344</v>
      </c>
      <c r="AU4" s="45" t="s">
        <v>378</v>
      </c>
      <c r="AW4" s="408" t="s">
        <v>551</v>
      </c>
      <c r="AX4" s="409" t="s">
        <v>551</v>
      </c>
      <c r="AZ4" s="146" t="s">
        <v>662</v>
      </c>
      <c r="BA4" s="179" t="s">
        <v>661</v>
      </c>
      <c r="BC4" s="801" t="s">
        <v>725</v>
      </c>
    </row>
    <row r="5" spans="1:55" ht="33.75">
      <c r="A5" s="6" t="s">
        <v>103</v>
      </c>
      <c r="B5" s="44">
        <v>2003</v>
      </c>
      <c r="C5" s="44">
        <v>2016</v>
      </c>
      <c r="E5" s="143" t="s">
        <v>188</v>
      </c>
      <c r="F5" s="143" t="s">
        <v>228</v>
      </c>
      <c r="I5" s="143" t="s">
        <v>50</v>
      </c>
      <c r="K5" s="144" t="s">
        <v>246</v>
      </c>
      <c r="L5" s="144" t="s">
        <v>246</v>
      </c>
      <c r="M5" s="144">
        <v>4</v>
      </c>
      <c r="N5" s="656" t="s">
        <v>286</v>
      </c>
      <c r="O5" s="542" t="s">
        <v>644</v>
      </c>
      <c r="Q5" s="180" t="s">
        <v>301</v>
      </c>
      <c r="R5" s="179" t="s">
        <v>303</v>
      </c>
      <c r="T5" s="45" t="s">
        <v>33</v>
      </c>
      <c r="U5" s="178" t="s">
        <v>39</v>
      </c>
      <c r="V5" s="1036">
        <v>4</v>
      </c>
      <c r="W5" s="458"/>
      <c r="X5" s="459" t="s">
        <v>612</v>
      </c>
      <c r="Y5" s="750" t="s">
        <v>660</v>
      </c>
      <c r="Z5" s="208">
        <v>1</v>
      </c>
      <c r="AF5" s="45" t="s">
        <v>326</v>
      </c>
      <c r="AH5" s="143" t="s">
        <v>365</v>
      </c>
      <c r="AK5" s="143" t="s">
        <v>348</v>
      </c>
      <c r="AM5" s="143" t="s">
        <v>358</v>
      </c>
      <c r="AP5" s="1149" t="s">
        <v>612</v>
      </c>
      <c r="AQ5" s="1032" t="s">
        <v>618</v>
      </c>
      <c r="AU5" s="45" t="s">
        <v>379</v>
      </c>
      <c r="AW5" s="408" t="s">
        <v>552</v>
      </c>
      <c r="AX5" s="409" t="s">
        <v>552</v>
      </c>
      <c r="AZ5" s="543" t="s">
        <v>663</v>
      </c>
      <c r="BA5" s="567" t="s">
        <v>668</v>
      </c>
      <c r="BC5" s="801" t="s">
        <v>726</v>
      </c>
    </row>
    <row r="6" spans="1:55" ht="45">
      <c r="A6" s="6" t="s">
        <v>104</v>
      </c>
      <c r="B6" s="44">
        <v>2004</v>
      </c>
      <c r="C6" s="44">
        <v>2017</v>
      </c>
      <c r="E6" s="143" t="s">
        <v>189</v>
      </c>
      <c r="F6" s="147"/>
      <c r="G6" s="148" t="s">
        <v>290</v>
      </c>
      <c r="H6" s="148" t="s">
        <v>257</v>
      </c>
      <c r="I6" s="143" t="s">
        <v>67</v>
      </c>
      <c r="J6" s="148" t="s">
        <v>263</v>
      </c>
      <c r="N6" s="656" t="s">
        <v>287</v>
      </c>
      <c r="O6" s="542" t="s">
        <v>645</v>
      </c>
      <c r="R6" s="179" t="s">
        <v>3</v>
      </c>
      <c r="T6" s="45" t="s">
        <v>34</v>
      </c>
      <c r="U6" s="178" t="s">
        <v>326</v>
      </c>
      <c r="V6" s="1036">
        <v>5</v>
      </c>
      <c r="W6" s="458"/>
      <c r="X6" s="750" t="s">
        <v>613</v>
      </c>
      <c r="Y6" s="750" t="s">
        <v>669</v>
      </c>
      <c r="Z6" s="208"/>
      <c r="AA6" s="219"/>
      <c r="AH6" s="143" t="s">
        <v>366</v>
      </c>
      <c r="AK6" s="143" t="s">
        <v>349</v>
      </c>
      <c r="AM6" s="143" t="s">
        <v>359</v>
      </c>
      <c r="AP6" s="1149" t="s">
        <v>613</v>
      </c>
      <c r="AQ6" s="1032" t="s">
        <v>617</v>
      </c>
      <c r="AU6" s="220" t="s">
        <v>380</v>
      </c>
      <c r="AW6" s="408" t="s">
        <v>553</v>
      </c>
      <c r="AX6" s="409" t="s">
        <v>553</v>
      </c>
      <c r="AZ6" s="543" t="s">
        <v>664</v>
      </c>
      <c r="BA6" s="567" t="s">
        <v>673</v>
      </c>
    </row>
    <row r="7" spans="1:55" ht="33.75">
      <c r="A7" s="6" t="s">
        <v>105</v>
      </c>
      <c r="B7" s="44">
        <v>2005</v>
      </c>
      <c r="E7" s="143" t="s">
        <v>190</v>
      </c>
      <c r="F7" s="147"/>
      <c r="G7" s="143" t="s">
        <v>254</v>
      </c>
      <c r="H7" s="143" t="s">
        <v>256</v>
      </c>
      <c r="I7" s="143" t="s">
        <v>68</v>
      </c>
      <c r="J7" s="143" t="s">
        <v>283</v>
      </c>
      <c r="N7" s="657" t="s">
        <v>288</v>
      </c>
      <c r="O7" s="542" t="s">
        <v>646</v>
      </c>
      <c r="U7" s="178" t="s">
        <v>84</v>
      </c>
      <c r="V7" s="1037" t="s">
        <v>68</v>
      </c>
      <c r="W7" s="458"/>
      <c r="X7" s="750" t="s">
        <v>614</v>
      </c>
      <c r="Y7" s="750" t="s">
        <v>660</v>
      </c>
      <c r="Z7" s="208"/>
      <c r="AA7" s="219"/>
      <c r="AH7" s="143" t="s">
        <v>342</v>
      </c>
      <c r="AK7" s="143" t="s">
        <v>350</v>
      </c>
      <c r="AM7" s="143" t="s">
        <v>360</v>
      </c>
      <c r="AP7" s="1149" t="s">
        <v>759</v>
      </c>
      <c r="AQ7" s="1032" t="s">
        <v>616</v>
      </c>
      <c r="AU7" s="220" t="s">
        <v>381</v>
      </c>
      <c r="AW7" s="408" t="s">
        <v>554</v>
      </c>
      <c r="AX7" s="409" t="s">
        <v>554</v>
      </c>
      <c r="AZ7" s="543" t="s">
        <v>681</v>
      </c>
      <c r="BA7" s="567" t="s">
        <v>682</v>
      </c>
    </row>
    <row r="8" spans="1:55" ht="33.75">
      <c r="A8" s="6" t="s">
        <v>106</v>
      </c>
      <c r="B8" s="44">
        <v>2006</v>
      </c>
      <c r="E8" s="143" t="s">
        <v>191</v>
      </c>
      <c r="F8" s="147"/>
      <c r="G8" s="143" t="s">
        <v>255</v>
      </c>
      <c r="H8" s="143" t="s">
        <v>262</v>
      </c>
      <c r="I8" s="143" t="s">
        <v>182</v>
      </c>
      <c r="J8" s="143" t="s">
        <v>279</v>
      </c>
      <c r="N8" s="658" t="s">
        <v>289</v>
      </c>
      <c r="O8" s="542" t="s">
        <v>647</v>
      </c>
      <c r="V8" s="1037" t="s">
        <v>182</v>
      </c>
      <c r="W8" s="458"/>
      <c r="X8" s="750" t="s">
        <v>615</v>
      </c>
      <c r="Y8" s="750" t="s">
        <v>660</v>
      </c>
      <c r="Z8" s="208"/>
      <c r="AA8" s="219"/>
      <c r="AK8" s="143" t="s">
        <v>351</v>
      </c>
      <c r="AP8" s="1149" t="s">
        <v>614</v>
      </c>
      <c r="AQ8" s="1032" t="s">
        <v>768</v>
      </c>
      <c r="AU8" s="220" t="s">
        <v>382</v>
      </c>
      <c r="AW8" s="408" t="s">
        <v>555</v>
      </c>
      <c r="AX8" s="409" t="s">
        <v>555</v>
      </c>
      <c r="AZ8" s="146" t="s">
        <v>689</v>
      </c>
      <c r="BA8" s="179" t="s">
        <v>688</v>
      </c>
    </row>
    <row r="9" spans="1:55" ht="112.5">
      <c r="A9" s="6" t="s">
        <v>107</v>
      </c>
      <c r="B9" s="44">
        <v>2007</v>
      </c>
      <c r="E9" s="143" t="s">
        <v>192</v>
      </c>
      <c r="F9" s="147"/>
      <c r="G9" s="143" t="s">
        <v>262</v>
      </c>
      <c r="I9" s="143" t="s">
        <v>183</v>
      </c>
      <c r="O9" s="542" t="s">
        <v>648</v>
      </c>
      <c r="V9" s="1037" t="s">
        <v>183</v>
      </c>
      <c r="W9" s="458"/>
      <c r="X9" s="750" t="s">
        <v>616</v>
      </c>
      <c r="Y9" s="750" t="s">
        <v>636</v>
      </c>
      <c r="Z9" s="208">
        <v>1</v>
      </c>
      <c r="AA9" s="219"/>
      <c r="AK9" s="143" t="s">
        <v>352</v>
      </c>
      <c r="AP9" s="1149" t="s">
        <v>615</v>
      </c>
      <c r="AQ9" s="1032" t="s">
        <v>611</v>
      </c>
      <c r="AW9" s="408" t="s">
        <v>556</v>
      </c>
      <c r="AX9" s="409" t="s">
        <v>556</v>
      </c>
      <c r="AZ9" s="146" t="s">
        <v>766</v>
      </c>
      <c r="BA9" s="179" t="s">
        <v>601</v>
      </c>
    </row>
    <row r="10" spans="1:55" ht="45">
      <c r="A10" s="6" t="s">
        <v>108</v>
      </c>
      <c r="B10" s="44">
        <v>2008</v>
      </c>
      <c r="E10" s="143" t="s">
        <v>193</v>
      </c>
      <c r="F10" s="147"/>
      <c r="I10" s="143" t="s">
        <v>207</v>
      </c>
      <c r="O10" s="542" t="s">
        <v>649</v>
      </c>
      <c r="V10" s="1038" t="s">
        <v>207</v>
      </c>
      <c r="W10" s="1035"/>
      <c r="X10" s="1033" t="s">
        <v>617</v>
      </c>
      <c r="Y10" s="1034" t="s">
        <v>683</v>
      </c>
      <c r="Z10" s="208"/>
      <c r="AP10" s="1149" t="s">
        <v>618</v>
      </c>
      <c r="AQ10" s="1032"/>
      <c r="AW10" s="408" t="s">
        <v>557</v>
      </c>
      <c r="AX10" s="409" t="s">
        <v>557</v>
      </c>
    </row>
    <row r="11" spans="1:55" ht="22.5">
      <c r="A11" s="6" t="s">
        <v>109</v>
      </c>
      <c r="B11" s="44">
        <v>2009</v>
      </c>
      <c r="E11" s="143" t="s">
        <v>194</v>
      </c>
      <c r="F11" s="147"/>
      <c r="I11" s="143" t="s">
        <v>208</v>
      </c>
      <c r="O11" s="525" t="s">
        <v>650</v>
      </c>
      <c r="V11" s="1037" t="s">
        <v>208</v>
      </c>
      <c r="W11" s="460"/>
      <c r="X11" s="459" t="s">
        <v>618</v>
      </c>
      <c r="Y11" s="750" t="s">
        <v>671</v>
      </c>
      <c r="Z11" s="208"/>
      <c r="AP11" s="1149" t="s">
        <v>617</v>
      </c>
      <c r="AQ11" s="739"/>
      <c r="AW11" s="408" t="s">
        <v>558</v>
      </c>
      <c r="AX11" s="409" t="s">
        <v>558</v>
      </c>
    </row>
    <row r="12" spans="1:55" ht="33.75">
      <c r="A12" s="6" t="s">
        <v>64</v>
      </c>
      <c r="B12" s="44">
        <v>2010</v>
      </c>
      <c r="E12" s="143" t="s">
        <v>195</v>
      </c>
      <c r="F12" s="147"/>
      <c r="G12" s="148" t="s">
        <v>291</v>
      </c>
      <c r="H12" s="148" t="s">
        <v>259</v>
      </c>
      <c r="I12" s="143" t="s">
        <v>209</v>
      </c>
      <c r="O12" s="525" t="s">
        <v>3</v>
      </c>
      <c r="V12" s="1037" t="s">
        <v>209</v>
      </c>
      <c r="W12" s="543"/>
      <c r="X12" s="459" t="s">
        <v>762</v>
      </c>
      <c r="Y12" s="750" t="s">
        <v>636</v>
      </c>
      <c r="AP12" s="1149" t="s">
        <v>616</v>
      </c>
      <c r="AW12" s="408" t="s">
        <v>208</v>
      </c>
      <c r="AX12" s="409" t="s">
        <v>208</v>
      </c>
    </row>
    <row r="13" spans="1:55" ht="22.5">
      <c r="A13" s="6" t="s">
        <v>110</v>
      </c>
      <c r="B13" s="44">
        <v>2011</v>
      </c>
      <c r="E13" s="143" t="s">
        <v>196</v>
      </c>
      <c r="F13" s="147"/>
      <c r="G13" s="143" t="s">
        <v>260</v>
      </c>
      <c r="H13" s="143" t="s">
        <v>261</v>
      </c>
      <c r="I13" s="143" t="s">
        <v>210</v>
      </c>
      <c r="V13" s="1037" t="s">
        <v>210</v>
      </c>
      <c r="W13" s="543"/>
      <c r="X13" s="543"/>
      <c r="Y13" s="543"/>
      <c r="AW13" s="408" t="s">
        <v>209</v>
      </c>
      <c r="AX13" s="409" t="s">
        <v>209</v>
      </c>
    </row>
    <row r="14" spans="1:55" ht="45">
      <c r="A14" s="6" t="s">
        <v>65</v>
      </c>
      <c r="B14" s="44">
        <v>2012</v>
      </c>
      <c r="G14" s="143" t="s">
        <v>262</v>
      </c>
      <c r="H14" s="143" t="s">
        <v>262</v>
      </c>
      <c r="I14" s="143" t="s">
        <v>211</v>
      </c>
      <c r="N14" s="99" t="s">
        <v>315</v>
      </c>
      <c r="V14" s="1036">
        <v>13</v>
      </c>
      <c r="W14" s="458"/>
      <c r="X14" s="459" t="s">
        <v>769</v>
      </c>
      <c r="Y14" s="750" t="s">
        <v>636</v>
      </c>
      <c r="AW14" s="408" t="s">
        <v>210</v>
      </c>
      <c r="AX14" s="409" t="s">
        <v>210</v>
      </c>
    </row>
    <row r="15" spans="1:55" ht="63.75">
      <c r="A15" s="6" t="s">
        <v>440</v>
      </c>
      <c r="B15" s="44">
        <v>2013</v>
      </c>
      <c r="I15" s="143" t="s">
        <v>212</v>
      </c>
      <c r="N15" s="177" t="s">
        <v>323</v>
      </c>
      <c r="V15" s="526"/>
      <c r="W15" s="526"/>
      <c r="X15" s="218"/>
      <c r="Y15" s="526"/>
      <c r="AW15" s="408" t="s">
        <v>211</v>
      </c>
      <c r="AX15" s="409" t="s">
        <v>211</v>
      </c>
    </row>
    <row r="16" spans="1:55" ht="21" customHeight="1">
      <c r="A16" s="6" t="s">
        <v>111</v>
      </c>
      <c r="B16" s="44">
        <v>2014</v>
      </c>
      <c r="I16" s="143" t="s">
        <v>213</v>
      </c>
      <c r="N16" s="177" t="s">
        <v>322</v>
      </c>
      <c r="AW16" s="408" t="s">
        <v>212</v>
      </c>
      <c r="AX16" s="409" t="s">
        <v>212</v>
      </c>
    </row>
    <row r="17" spans="1:50" ht="21" customHeight="1">
      <c r="A17" s="6" t="s">
        <v>112</v>
      </c>
      <c r="B17" s="44">
        <v>2015</v>
      </c>
      <c r="I17" s="143" t="s">
        <v>214</v>
      </c>
      <c r="N17" s="177" t="s">
        <v>321</v>
      </c>
      <c r="X17" s="218"/>
      <c r="AW17" s="408" t="s">
        <v>213</v>
      </c>
      <c r="AX17" s="409" t="s">
        <v>213</v>
      </c>
    </row>
    <row r="18" spans="1:50" ht="21" customHeight="1">
      <c r="A18" s="6" t="s">
        <v>113</v>
      </c>
      <c r="B18" s="44">
        <v>2016</v>
      </c>
      <c r="I18" s="143" t="s">
        <v>215</v>
      </c>
      <c r="N18" s="177" t="s">
        <v>320</v>
      </c>
      <c r="X18" s="218"/>
      <c r="AW18" s="408" t="s">
        <v>214</v>
      </c>
      <c r="AX18" s="409" t="s">
        <v>214</v>
      </c>
    </row>
    <row r="19" spans="1:50" ht="21" customHeight="1">
      <c r="A19" s="6" t="s">
        <v>114</v>
      </c>
      <c r="B19" s="44">
        <v>2017</v>
      </c>
      <c r="I19" s="143" t="s">
        <v>216</v>
      </c>
      <c r="N19" s="177" t="s">
        <v>319</v>
      </c>
      <c r="X19" s="218"/>
      <c r="AW19" s="408" t="s">
        <v>215</v>
      </c>
      <c r="AX19" s="409" t="s">
        <v>215</v>
      </c>
    </row>
    <row r="20" spans="1:50" ht="21" customHeight="1">
      <c r="A20" s="6" t="s">
        <v>115</v>
      </c>
      <c r="B20" s="44">
        <v>2018</v>
      </c>
      <c r="I20" s="143" t="s">
        <v>217</v>
      </c>
      <c r="N20" s="177" t="s">
        <v>318</v>
      </c>
      <c r="AW20" s="408" t="s">
        <v>216</v>
      </c>
      <c r="AX20" s="409" t="s">
        <v>216</v>
      </c>
    </row>
    <row r="21" spans="1:50" ht="21" customHeight="1">
      <c r="A21" s="6" t="s">
        <v>116</v>
      </c>
      <c r="B21" s="44">
        <v>2019</v>
      </c>
      <c r="I21" s="143" t="s">
        <v>218</v>
      </c>
      <c r="N21" s="177" t="s">
        <v>317</v>
      </c>
      <c r="AW21" s="408" t="s">
        <v>217</v>
      </c>
      <c r="AX21" s="409" t="s">
        <v>217</v>
      </c>
    </row>
    <row r="22" spans="1:50" ht="21" customHeight="1">
      <c r="A22" s="6" t="s">
        <v>117</v>
      </c>
      <c r="B22" s="44">
        <v>2020</v>
      </c>
      <c r="N22" s="177" t="s">
        <v>316</v>
      </c>
      <c r="AW22" s="408" t="s">
        <v>218</v>
      </c>
      <c r="AX22" s="409" t="s">
        <v>218</v>
      </c>
    </row>
    <row r="23" spans="1:50" ht="21" customHeight="1">
      <c r="A23" s="6" t="s">
        <v>118</v>
      </c>
      <c r="B23" s="44">
        <v>2021</v>
      </c>
      <c r="AW23" s="408" t="s">
        <v>559</v>
      </c>
      <c r="AX23" s="409" t="s">
        <v>559</v>
      </c>
    </row>
    <row r="24" spans="1:50" ht="21" customHeight="1">
      <c r="A24" s="6" t="s">
        <v>119</v>
      </c>
      <c r="B24" s="44">
        <v>2022</v>
      </c>
      <c r="AW24" s="408" t="s">
        <v>560</v>
      </c>
      <c r="AX24" s="409" t="s">
        <v>560</v>
      </c>
    </row>
    <row r="25" spans="1:50">
      <c r="A25" s="6" t="s">
        <v>120</v>
      </c>
      <c r="B25" s="44">
        <v>2023</v>
      </c>
      <c r="AW25" s="408" t="s">
        <v>561</v>
      </c>
      <c r="AX25" s="409" t="s">
        <v>561</v>
      </c>
    </row>
    <row r="26" spans="1:50">
      <c r="A26" s="6" t="s">
        <v>121</v>
      </c>
      <c r="B26" s="44">
        <v>2024</v>
      </c>
      <c r="AX26" s="409" t="s">
        <v>562</v>
      </c>
    </row>
    <row r="27" spans="1:50">
      <c r="A27" s="6" t="s">
        <v>122</v>
      </c>
      <c r="B27" s="44">
        <v>2025</v>
      </c>
      <c r="AX27" s="409" t="s">
        <v>563</v>
      </c>
    </row>
    <row r="28" spans="1:50">
      <c r="A28" s="6" t="s">
        <v>123</v>
      </c>
      <c r="D28" s="270"/>
      <c r="E28" s="271"/>
      <c r="F28" s="271"/>
      <c r="H28" s="272" t="s">
        <v>407</v>
      </c>
      <c r="AX28" s="409" t="s">
        <v>564</v>
      </c>
    </row>
    <row r="29" spans="1:50">
      <c r="A29" s="6" t="s">
        <v>124</v>
      </c>
      <c r="D29" s="273" t="s">
        <v>408</v>
      </c>
      <c r="E29" s="274" t="str">
        <f>IF(periodStart = "","", periodStart)</f>
        <v>01.01.2020</v>
      </c>
      <c r="F29" s="274" t="str">
        <f>IF(periodEnd = "","", periodEnd)</f>
        <v>31.12.2023</v>
      </c>
      <c r="H29" s="275" t="s">
        <v>1959</v>
      </c>
      <c r="AX29" s="409" t="s">
        <v>565</v>
      </c>
    </row>
    <row r="30" spans="1:50">
      <c r="A30" s="6" t="s">
        <v>125</v>
      </c>
      <c r="D30" s="276"/>
      <c r="E30" s="277"/>
      <c r="F30" s="277"/>
      <c r="AX30" s="409" t="s">
        <v>566</v>
      </c>
    </row>
    <row r="31" spans="1:50" ht="12.75">
      <c r="A31" s="6" t="s">
        <v>126</v>
      </c>
      <c r="D31" s="270"/>
      <c r="E31" s="271"/>
      <c r="F31" s="271"/>
      <c r="H31" s="278"/>
      <c r="AX31" s="409" t="s">
        <v>567</v>
      </c>
    </row>
    <row r="32" spans="1:50">
      <c r="A32" s="6" t="s">
        <v>127</v>
      </c>
      <c r="D32" s="273" t="s">
        <v>409</v>
      </c>
      <c r="E32" s="279"/>
      <c r="F32" s="279"/>
      <c r="H32" s="280" t="s">
        <v>410</v>
      </c>
      <c r="O32" s="526" t="s">
        <v>641</v>
      </c>
      <c r="AX32" s="409" t="s">
        <v>568</v>
      </c>
    </row>
    <row r="33" spans="1:50">
      <c r="A33" s="6" t="s">
        <v>128</v>
      </c>
      <c r="O33" s="526" t="s">
        <v>642</v>
      </c>
      <c r="AX33" s="409" t="s">
        <v>569</v>
      </c>
    </row>
    <row r="34" spans="1:50">
      <c r="A34" s="6" t="s">
        <v>129</v>
      </c>
      <c r="O34" s="526" t="s">
        <v>643</v>
      </c>
      <c r="AX34" s="409" t="s">
        <v>570</v>
      </c>
    </row>
    <row r="35" spans="1:50">
      <c r="A35" s="6" t="s">
        <v>130</v>
      </c>
      <c r="O35" s="526" t="s">
        <v>644</v>
      </c>
      <c r="X35" s="526"/>
      <c r="Y35" s="526"/>
      <c r="AX35" s="409" t="s">
        <v>571</v>
      </c>
    </row>
    <row r="36" spans="1:50">
      <c r="A36" s="6" t="s">
        <v>94</v>
      </c>
      <c r="O36" s="526" t="s">
        <v>645</v>
      </c>
      <c r="AX36" s="409" t="s">
        <v>572</v>
      </c>
    </row>
    <row r="37" spans="1:50">
      <c r="A37" s="6" t="s">
        <v>95</v>
      </c>
      <c r="O37" s="526" t="s">
        <v>646</v>
      </c>
      <c r="AX37" s="409" t="s">
        <v>573</v>
      </c>
    </row>
    <row r="38" spans="1:50">
      <c r="A38" s="6" t="s">
        <v>96</v>
      </c>
      <c r="O38" s="526" t="s">
        <v>647</v>
      </c>
      <c r="AX38" s="409" t="s">
        <v>574</v>
      </c>
    </row>
    <row r="39" spans="1:50">
      <c r="A39" s="6" t="s">
        <v>97</v>
      </c>
      <c r="O39" s="526" t="s">
        <v>648</v>
      </c>
      <c r="AX39" s="409" t="s">
        <v>522</v>
      </c>
    </row>
    <row r="40" spans="1:50">
      <c r="A40" s="6" t="s">
        <v>98</v>
      </c>
      <c r="O40" s="526" t="s">
        <v>649</v>
      </c>
      <c r="AX40" s="409" t="s">
        <v>523</v>
      </c>
    </row>
    <row r="41" spans="1:50">
      <c r="A41" s="6" t="s">
        <v>99</v>
      </c>
      <c r="O41" s="526" t="s">
        <v>650</v>
      </c>
      <c r="AX41" s="409" t="s">
        <v>524</v>
      </c>
    </row>
    <row r="42" spans="1:50">
      <c r="A42" s="6" t="s">
        <v>131</v>
      </c>
      <c r="AX42" s="409" t="s">
        <v>525</v>
      </c>
    </row>
    <row r="43" spans="1:50">
      <c r="A43" s="6" t="s">
        <v>132</v>
      </c>
      <c r="AX43" s="409" t="s">
        <v>526</v>
      </c>
    </row>
    <row r="44" spans="1:50">
      <c r="A44" s="6" t="s">
        <v>133</v>
      </c>
      <c r="AX44" s="409" t="s">
        <v>527</v>
      </c>
    </row>
    <row r="45" spans="1:50">
      <c r="A45" s="6" t="s">
        <v>134</v>
      </c>
      <c r="AX45" s="409" t="s">
        <v>528</v>
      </c>
    </row>
    <row r="46" spans="1:50">
      <c r="A46" s="6" t="s">
        <v>135</v>
      </c>
      <c r="AX46" s="409" t="s">
        <v>529</v>
      </c>
    </row>
    <row r="47" spans="1:50">
      <c r="A47" s="6" t="s">
        <v>156</v>
      </c>
      <c r="AX47" s="409" t="s">
        <v>530</v>
      </c>
    </row>
    <row r="48" spans="1:50">
      <c r="A48" s="6" t="s">
        <v>157</v>
      </c>
      <c r="AX48" s="409" t="s">
        <v>531</v>
      </c>
    </row>
    <row r="49" spans="1:50">
      <c r="A49" s="6" t="s">
        <v>158</v>
      </c>
      <c r="AX49" s="409" t="s">
        <v>532</v>
      </c>
    </row>
    <row r="50" spans="1:50">
      <c r="A50" s="6" t="s">
        <v>136</v>
      </c>
      <c r="AX50" s="409" t="s">
        <v>533</v>
      </c>
    </row>
    <row r="51" spans="1:50">
      <c r="A51" s="6" t="s">
        <v>137</v>
      </c>
      <c r="AX51" s="409" t="s">
        <v>534</v>
      </c>
    </row>
    <row r="52" spans="1:50">
      <c r="A52" s="6" t="s">
        <v>138</v>
      </c>
      <c r="AX52" s="409" t="s">
        <v>535</v>
      </c>
    </row>
    <row r="53" spans="1:50">
      <c r="A53" s="6" t="s">
        <v>139</v>
      </c>
      <c r="X53" s="479"/>
      <c r="AX53" s="409" t="s">
        <v>536</v>
      </c>
    </row>
    <row r="54" spans="1:50">
      <c r="A54" s="6" t="s">
        <v>140</v>
      </c>
      <c r="X54" s="479"/>
      <c r="AX54" s="409" t="s">
        <v>537</v>
      </c>
    </row>
    <row r="55" spans="1:50">
      <c r="A55" s="6" t="s">
        <v>141</v>
      </c>
      <c r="X55" s="479"/>
      <c r="AX55" s="409" t="s">
        <v>538</v>
      </c>
    </row>
    <row r="56" spans="1:50">
      <c r="A56" s="6" t="s">
        <v>142</v>
      </c>
      <c r="X56" s="479"/>
      <c r="AX56" s="409" t="s">
        <v>539</v>
      </c>
    </row>
    <row r="57" spans="1:50">
      <c r="A57" s="6" t="s">
        <v>387</v>
      </c>
      <c r="X57" s="479"/>
      <c r="AX57" s="409" t="s">
        <v>540</v>
      </c>
    </row>
    <row r="58" spans="1:50">
      <c r="A58" s="6" t="s">
        <v>143</v>
      </c>
      <c r="X58" s="479"/>
      <c r="AX58" s="409" t="s">
        <v>541</v>
      </c>
    </row>
    <row r="59" spans="1:50">
      <c r="A59" s="6" t="s">
        <v>144</v>
      </c>
      <c r="X59" s="479"/>
      <c r="AX59" s="409" t="s">
        <v>542</v>
      </c>
    </row>
    <row r="60" spans="1:50">
      <c r="A60" s="6" t="s">
        <v>145</v>
      </c>
      <c r="X60" s="479"/>
      <c r="AX60" s="409" t="s">
        <v>543</v>
      </c>
    </row>
    <row r="61" spans="1:50">
      <c r="A61" s="6" t="s">
        <v>146</v>
      </c>
      <c r="X61" s="479"/>
      <c r="AX61" s="409" t="s">
        <v>544</v>
      </c>
    </row>
    <row r="62" spans="1:50">
      <c r="A62" s="6" t="s">
        <v>89</v>
      </c>
      <c r="X62" s="47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0"/>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0</v>
      </c>
    </row>
    <row r="16" spans="1:1">
      <c r="A16" s="1031">
        <f>IF('Форма 4.2.1 | Т-ТЭ | потр'!$O$23="",1,0)</f>
        <v>0</v>
      </c>
    </row>
    <row r="17" spans="1:1">
      <c r="A17" s="1031">
        <f>IF('Форма 4.2.1 | Т-ТЭ | потр'!$M$24="",1,0)</f>
        <v>0</v>
      </c>
    </row>
    <row r="18" spans="1:1">
      <c r="A18" s="1031">
        <f>IF('Форма 4.2.1 | Т-ТЭ | потр'!$R$24="",1,0)</f>
        <v>0</v>
      </c>
    </row>
    <row r="19" spans="1:1">
      <c r="A19" s="1031">
        <f>IF('Форма 4.2.1 | Т-ТЭ | потр'!$T$24="",1,0)</f>
        <v>0</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0</v>
      </c>
    </row>
    <row r="47" spans="1:1">
      <c r="A47" s="1031">
        <f>IF('Форма 4.2.2 | Т-ТН'!$M$24="",1,0)</f>
        <v>0</v>
      </c>
    </row>
    <row r="48" spans="1:1">
      <c r="A48" s="1031">
        <f>IF('Форма 4.2.2 | Т-ТН'!$R$24="",1,0)</f>
        <v>0</v>
      </c>
    </row>
    <row r="49" spans="1:1">
      <c r="A49" s="1031">
        <f>IF('Форма 4.2.2 | Т-ТН'!$T$24="",1,0)</f>
        <v>0</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0</v>
      </c>
    </row>
    <row r="65" spans="1:1">
      <c r="A65" s="1031">
        <f>IF('Форма 4.2.3 | Т-гор.вода'!$M$24="",1,0)</f>
        <v>0</v>
      </c>
    </row>
    <row r="66" spans="1:1">
      <c r="A66" s="1031">
        <f>IF('Форма 4.2.3 | Т-гор.вода'!$W$24="",1,0)</f>
        <v>0</v>
      </c>
    </row>
    <row r="67" spans="1:1">
      <c r="A67" s="1031">
        <f>IF('Форма 4.2.3 | Т-гор.вода'!$Y$24="",1,0)</f>
        <v>0</v>
      </c>
    </row>
    <row r="68" spans="1:1">
      <c r="A68" s="1031">
        <f>IF('Форма 4.2.3 | Т-гор.вода'!$X$24="",1,0)</f>
        <v>0</v>
      </c>
    </row>
    <row r="69" spans="1:1">
      <c r="A69" s="1031">
        <f>IF('Форма 4.2.3 | Т-гор.вода'!$Z$24="",1,0)</f>
        <v>0</v>
      </c>
    </row>
    <row r="70" spans="1:1">
      <c r="A70" s="1031">
        <f>IF('Форма 4.2.4 | Т-подкл'!$AB$23="",1,0)</f>
        <v>1</v>
      </c>
    </row>
    <row r="71" spans="1:1">
      <c r="A71" s="1031">
        <f>IF('Форма 4.2.4 | Т-подкл'!$AD$23="",1,0)</f>
        <v>1</v>
      </c>
    </row>
    <row r="72" spans="1:1">
      <c r="A72" s="1031">
        <f>IF('Форма 4.2.4 | Т-подкл'!$N$23="",1,0)</f>
        <v>0</v>
      </c>
    </row>
    <row r="73" spans="1:1">
      <c r="A73" s="1031">
        <f>IF('Форма 4.2.4 | Т-подкл'!$R$23="",1,0)</f>
        <v>0</v>
      </c>
    </row>
    <row r="74" spans="1:1">
      <c r="A74" s="1031">
        <f>IF('Форма 4.2.4 | Т-подкл'!$V$23="",1,0)</f>
        <v>0</v>
      </c>
    </row>
    <row r="75" spans="1:1">
      <c r="A75" s="1031">
        <f>IF('Форма 4.2.4 | Т-подкл'!$AC$23="",1,0)</f>
        <v>0</v>
      </c>
    </row>
    <row r="76" spans="1:1">
      <c r="A76" s="1031">
        <f>IF('Форма 4.2.4 | Т-подкл'!$AE$23="",1,0)</f>
        <v>0</v>
      </c>
    </row>
    <row r="77" spans="1:1">
      <c r="A77" s="1031">
        <f>IF('Форма 4.2.5 | Т-подкл(инд)'!$M$23="",1,0)</f>
        <v>1</v>
      </c>
    </row>
    <row r="78" spans="1:1">
      <c r="A78" s="1031">
        <f>IF('Форма 4.2.5 | Т-подкл(инд)'!$P$23="",1,0)</f>
        <v>1</v>
      </c>
    </row>
    <row r="79" spans="1:1">
      <c r="A79" s="1031">
        <f>IF('Форма 4.2.5 | Т-подкл(инд)'!$Q$23="",1,0)</f>
        <v>1</v>
      </c>
    </row>
    <row r="80" spans="1:1">
      <c r="A80" s="1031">
        <f>IF('Форма 4.2.5 | Т-подкл(инд)'!$R$23="",1,0)</f>
        <v>1</v>
      </c>
    </row>
    <row r="81" spans="1:1">
      <c r="A81" s="1031">
        <f>IF('Форма 4.2.5 | Т-подкл(инд)'!$S$23="",1,0)</f>
        <v>1</v>
      </c>
    </row>
    <row r="82" spans="1:1">
      <c r="A82" s="1031">
        <f>IF('Форма 4.2.5 | Т-подкл(инд)'!$T$23="",1,0)</f>
        <v>0</v>
      </c>
    </row>
    <row r="83" spans="1:1">
      <c r="A83" s="1031">
        <f>IF('Форма 4.2.5 | Т-подкл(инд)'!$V$23="",1,0)</f>
        <v>0</v>
      </c>
    </row>
    <row r="84" spans="1:1">
      <c r="A84" s="1031">
        <f>IF('Форма 4.7'!$E$12="",1,0)</f>
        <v>0</v>
      </c>
    </row>
    <row r="85" spans="1:1">
      <c r="A85" s="1031">
        <f>IF('Форма 4.7'!$F$12="",1,0)</f>
        <v>0</v>
      </c>
    </row>
    <row r="86" spans="1:1">
      <c r="A86" s="1031">
        <f>IF('Форма 4.8'!$G$11="",1,0)</f>
        <v>0</v>
      </c>
    </row>
    <row r="87" spans="1:1">
      <c r="A87" s="1031">
        <f>IF('Форма 4.8'!$G$12="",1,0)</f>
        <v>0</v>
      </c>
    </row>
    <row r="88" spans="1:1">
      <c r="A88" s="1031">
        <f>IF('Форма 4.8'!$H$12="",1,0)</f>
        <v>0</v>
      </c>
    </row>
    <row r="89" spans="1:1">
      <c r="A89" s="1031">
        <f>IF('Форма 4.8'!$H$13="",1,0)</f>
        <v>0</v>
      </c>
    </row>
    <row r="90" spans="1:1">
      <c r="A90" s="1031">
        <f>IF('Форма 4.8'!$E$15="",1,0)</f>
        <v>0</v>
      </c>
    </row>
    <row r="91" spans="1:1">
      <c r="A91" s="1031">
        <f>IF('Форма 4.8'!$H$15="",1,0)</f>
        <v>0</v>
      </c>
    </row>
    <row r="92" spans="1:1">
      <c r="A92" s="1031">
        <f>IF('Форма 4.8'!$G$18="",1,0)</f>
        <v>0</v>
      </c>
    </row>
    <row r="93" spans="1:1">
      <c r="A93" s="1031">
        <f>IF('Форма 4.8'!$G$22="",1,0)</f>
        <v>0</v>
      </c>
    </row>
    <row r="94" spans="1:1">
      <c r="A94" s="1031">
        <f>IF('Форма 4.8'!$G$25="",1,0)</f>
        <v>0</v>
      </c>
    </row>
    <row r="95" spans="1:1">
      <c r="A95" s="1031">
        <f>IF('Форма 4.8'!$E$32="",1,0)</f>
        <v>0</v>
      </c>
    </row>
    <row r="96" spans="1:1">
      <c r="A96" s="1031">
        <f>IF('Форма 4.8'!$H$32="",1,0)</f>
        <v>0</v>
      </c>
    </row>
    <row r="97" spans="1:1">
      <c r="A97" s="1031">
        <f>IF('Форма 4.8'!$G$28="",1,0)</f>
        <v>0</v>
      </c>
    </row>
    <row r="98" spans="1:1">
      <c r="A98" s="1031">
        <f>IF('Форма 1.0.2'!$E$12="",1,0)</f>
        <v>1</v>
      </c>
    </row>
    <row r="99" spans="1:1">
      <c r="A99" s="1031">
        <f>IF('Форма 1.0.2'!$F$12="",1,0)</f>
        <v>1</v>
      </c>
    </row>
    <row r="100" spans="1:1">
      <c r="A100" s="1031">
        <f>IF('Форма 1.0.2'!$G$12="",1,0)</f>
        <v>1</v>
      </c>
    </row>
    <row r="101" spans="1:1">
      <c r="A101" s="1031">
        <f>IF('Форма 1.0.2'!$H$12="",1,0)</f>
        <v>1</v>
      </c>
    </row>
    <row r="102" spans="1:1">
      <c r="A102" s="1031">
        <f>IF('Форма 1.0.2'!$I$12="",1,0)</f>
        <v>1</v>
      </c>
    </row>
    <row r="103" spans="1:1">
      <c r="A103" s="1031">
        <f>IF('Форма 1.0.2'!$J$12="",1,0)</f>
        <v>1</v>
      </c>
    </row>
    <row r="104" spans="1:1">
      <c r="A104" s="1031">
        <f>IF('Сведения об изменении'!$E$12="",1,0)</f>
        <v>0</v>
      </c>
    </row>
    <row r="105" spans="1:1">
      <c r="A105" s="1087">
        <f>IF('Форма 4.2.4 | Т-подкл'!$AA$23="",1,0)</f>
        <v>1</v>
      </c>
    </row>
    <row r="106" spans="1:1">
      <c r="A106" s="1087">
        <f>IF('Форма 4.2.4 | Т-подкл'!$Z$23="",1,0)</f>
        <v>1</v>
      </c>
    </row>
    <row r="107" spans="1:1">
      <c r="A107" s="1095">
        <f>IF('Форма 4.7'!$F$27="",1,0)</f>
        <v>0</v>
      </c>
    </row>
    <row r="108" spans="1:1">
      <c r="A108" s="1095">
        <f>IF('Форма 4.7'!$E$27="",1,0)</f>
        <v>0</v>
      </c>
    </row>
    <row r="109" spans="1:1">
      <c r="A109" s="1095">
        <f>IF(Территории!$E$12="",1,0)</f>
        <v>0</v>
      </c>
    </row>
    <row r="110" spans="1:1">
      <c r="A110" s="1095">
        <f>IF('Перечень тарифов'!$E$21="",1,0)</f>
        <v>0</v>
      </c>
    </row>
    <row r="111" spans="1:1">
      <c r="A111" s="1095">
        <f>IF('Перечень тарифов'!$F$21="",1,0)</f>
        <v>0</v>
      </c>
    </row>
    <row r="112" spans="1:1">
      <c r="A112" s="1095">
        <f>IF('Перечень тарифов'!$G$21="",1,0)</f>
        <v>0</v>
      </c>
    </row>
    <row r="113" spans="1:1">
      <c r="A113" s="1095">
        <f>IF('Перечень тарифов'!$K$21="",1,0)</f>
        <v>0</v>
      </c>
    </row>
    <row r="114" spans="1:1">
      <c r="A114" s="1095">
        <f>IF('Перечень тарифов'!$O$21="",1,0)</f>
        <v>0</v>
      </c>
    </row>
    <row r="115" spans="1:1">
      <c r="A115" s="1095">
        <f>IF('Перечень тарифов'!$S$21="",1,0)</f>
        <v>0</v>
      </c>
    </row>
    <row r="116" spans="1:1">
      <c r="A116" s="1095">
        <f>IF('Перечень тарифов'!$E$26="",1,0)</f>
        <v>0</v>
      </c>
    </row>
    <row r="117" spans="1:1">
      <c r="A117" s="1095">
        <f>IF('Перечень тарифов'!$F$26="",1,0)</f>
        <v>0</v>
      </c>
    </row>
    <row r="118" spans="1:1">
      <c r="A118" s="1095">
        <f>IF('Перечень тарифов'!$G$26="",1,0)</f>
        <v>0</v>
      </c>
    </row>
    <row r="119" spans="1:1">
      <c r="A119" s="1095">
        <f>IF('Перечень тарифов'!$K$26="",1,0)</f>
        <v>0</v>
      </c>
    </row>
    <row r="120" spans="1:1">
      <c r="A120" s="1095">
        <f>IF('Перечень тарифов'!$O$26="",1,0)</f>
        <v>0</v>
      </c>
    </row>
    <row r="121" spans="1:1">
      <c r="A121" s="1095">
        <f>IF('Перечень тарифов'!$S$26="",1,0)</f>
        <v>0</v>
      </c>
    </row>
    <row r="122" spans="1:1">
      <c r="A122" s="1095">
        <f>IF('Перечень тарифов'!$G$12="",1,0)</f>
        <v>0</v>
      </c>
    </row>
    <row r="123" spans="1:1">
      <c r="A123" s="1095">
        <f>IF('Перечень тарифов'!$G$11="",1,0)</f>
        <v>0</v>
      </c>
    </row>
    <row r="124" spans="1:1">
      <c r="A124" s="1095">
        <f>IF('Перечень тарифов'!$E$31="",1,0)</f>
        <v>0</v>
      </c>
    </row>
    <row r="125" spans="1:1">
      <c r="A125" s="1095">
        <f>IF('Перечень тарифов'!$F$31="",1,0)</f>
        <v>0</v>
      </c>
    </row>
    <row r="126" spans="1:1">
      <c r="A126" s="1095">
        <f>IF('Перечень тарифов'!$G$31="",1,0)</f>
        <v>0</v>
      </c>
    </row>
    <row r="127" spans="1:1">
      <c r="A127" s="1095">
        <f>IF('Перечень тарифов'!$K$31="",1,0)</f>
        <v>0</v>
      </c>
    </row>
    <row r="128" spans="1:1">
      <c r="A128" s="1095">
        <f>IF('Перечень тарифов'!$O$31="",1,0)</f>
        <v>0</v>
      </c>
    </row>
    <row r="129" spans="1:1">
      <c r="A129" s="1095">
        <f>IF('Перечень тарифов'!$S$31="",1,0)</f>
        <v>0</v>
      </c>
    </row>
    <row r="130" spans="1:1">
      <c r="A130" s="1095">
        <f>IF('Перечень тарифов'!$N$21="",1,0)</f>
        <v>0</v>
      </c>
    </row>
    <row r="131" spans="1:1">
      <c r="A131" s="1095">
        <f>IF('Перечень тарифов'!$N$26="",1,0)</f>
        <v>0</v>
      </c>
    </row>
    <row r="132" spans="1:1">
      <c r="A132" s="1095">
        <f>IF('Перечень тарифов'!$N$31="",1,0)</f>
        <v>0</v>
      </c>
    </row>
    <row r="133" spans="1:1">
      <c r="A133" s="1095">
        <f>IF('Форма 4.2.1 | Т-ТЭ | потр'!$O$24="",1,0)</f>
        <v>0</v>
      </c>
    </row>
    <row r="134" spans="1:1">
      <c r="A134" s="1095">
        <f>IF('Форма 4.2.3 | Т-гор.вода'!$O$24="",1,0)</f>
        <v>0</v>
      </c>
    </row>
    <row r="135" spans="1:1">
      <c r="A135" s="1095">
        <f>IF('Форма 4.2.3 | Т-гор.вода'!$P$24="",1,0)</f>
        <v>0</v>
      </c>
    </row>
    <row r="136" spans="1:1">
      <c r="A136" s="1095">
        <f>IF('Форма 4.2.2 | Т-ТН'!$O$24="",1,0)</f>
        <v>0</v>
      </c>
    </row>
    <row r="137" spans="1:1">
      <c r="A137" s="1095">
        <f>IF('Форма 4.2.1 | Т-ТЭ | потр'!$Y$24="",1,0)</f>
        <v>0</v>
      </c>
    </row>
    <row r="138" spans="1:1">
      <c r="A138" s="1095">
        <f>IF('Форма 4.2.1 | Т-ТЭ | потр'!$AA$24="",1,0)</f>
        <v>0</v>
      </c>
    </row>
    <row r="139" spans="1:1">
      <c r="A139" s="1095">
        <f>IF('Форма 4.2.1 | Т-ТЭ | потр'!$V$24="",1,0)</f>
        <v>0</v>
      </c>
    </row>
    <row r="140" spans="1:1">
      <c r="A140" s="1095">
        <f>IF('Форма 4.2.1 | Т-ТЭ | потр'!$Z$24="",1,0)</f>
        <v>0</v>
      </c>
    </row>
    <row r="141" spans="1:1">
      <c r="A141" s="1095">
        <f>IF('Форма 4.2.1 | Т-ТЭ | потр'!$AB$24="",1,0)</f>
        <v>0</v>
      </c>
    </row>
    <row r="142" spans="1:1">
      <c r="A142" s="1095">
        <f>IF('Форма 4.2.1 | Т-ТЭ | потр'!$O$28="",1,0)</f>
        <v>0</v>
      </c>
    </row>
    <row r="143" spans="1:1">
      <c r="A143" s="1095">
        <f>IF('Форма 4.2.1 | Т-ТЭ | потр'!$O$29="",1,0)</f>
        <v>0</v>
      </c>
    </row>
    <row r="144" spans="1:1">
      <c r="A144" s="1095">
        <f>IF('Форма 4.2.1 | Т-ТЭ | потр'!$M$30="",1,0)</f>
        <v>0</v>
      </c>
    </row>
    <row r="145" spans="1:1">
      <c r="A145" s="1095">
        <f>IF('Форма 4.2.1 | Т-ТЭ | потр'!$O$30="",1,0)</f>
        <v>0</v>
      </c>
    </row>
    <row r="146" spans="1:1">
      <c r="A146" s="1095">
        <f>IF('Форма 4.2.1 | Т-ТЭ | потр'!$R$30="",1,0)</f>
        <v>0</v>
      </c>
    </row>
    <row r="147" spans="1:1">
      <c r="A147" s="1095">
        <f>IF('Форма 4.2.1 | Т-ТЭ | потр'!$T$30="",1,0)</f>
        <v>0</v>
      </c>
    </row>
    <row r="148" spans="1:1">
      <c r="A148" s="1095">
        <f>IF('Форма 4.2.1 | Т-ТЭ | потр'!$V$30="",1,0)</f>
        <v>0</v>
      </c>
    </row>
    <row r="149" spans="1:1">
      <c r="A149" s="1095">
        <f>IF('Форма 4.2.1 | Т-ТЭ | потр'!$Y$30="",1,0)</f>
        <v>0</v>
      </c>
    </row>
    <row r="150" spans="1:1">
      <c r="A150" s="1095">
        <f>IF('Форма 4.2.1 | Т-ТЭ | потр'!$AA$30="",1,0)</f>
        <v>0</v>
      </c>
    </row>
    <row r="151" spans="1:1">
      <c r="A151" s="1095">
        <f>IF('Форма 4.2.1 | Т-ТЭ | потр'!$S$30="",1,0)</f>
        <v>0</v>
      </c>
    </row>
    <row r="152" spans="1:1">
      <c r="A152" s="1095">
        <f>IF('Форма 4.2.1 | Т-ТЭ | потр'!$U$30="",1,0)</f>
        <v>0</v>
      </c>
    </row>
    <row r="153" spans="1:1">
      <c r="A153" s="1095">
        <f>IF('Форма 4.2.1 | Т-ТЭ | потр'!$Z$30="",1,0)</f>
        <v>0</v>
      </c>
    </row>
    <row r="154" spans="1:1">
      <c r="A154" s="1095">
        <f>IF('Форма 4.2.1 | Т-ТЭ | потр'!$AB$30="",1,0)</f>
        <v>0</v>
      </c>
    </row>
    <row r="155" spans="1:1">
      <c r="A155" s="1095">
        <f>IF('Форма 4.2.2 | Т-ТН'!$Y$24="",1,0)</f>
        <v>0</v>
      </c>
    </row>
    <row r="156" spans="1:1">
      <c r="A156" s="1095">
        <f>IF('Форма 4.2.2 | Т-ТН'!$AA$24="",1,0)</f>
        <v>0</v>
      </c>
    </row>
    <row r="157" spans="1:1">
      <c r="A157" s="1095">
        <f>IF('Форма 4.2.2 | Т-ТН'!$V$24="",1,0)</f>
        <v>0</v>
      </c>
    </row>
    <row r="158" spans="1:1">
      <c r="A158" s="1095">
        <f>IF('Форма 4.2.2 | Т-ТН'!$Z$24="",1,0)</f>
        <v>0</v>
      </c>
    </row>
    <row r="159" spans="1:1">
      <c r="A159" s="1095">
        <f>IF('Форма 4.2.2 | Т-ТН'!$AB$24="",1,0)</f>
        <v>0</v>
      </c>
    </row>
    <row r="160" spans="1:1">
      <c r="A160" s="1095">
        <f>IF('Форма 4.2.3 | Т-гор.вода'!$AB$24="",1,0)</f>
        <v>0</v>
      </c>
    </row>
    <row r="161" spans="1:1">
      <c r="A161" s="1095">
        <f>IF('Форма 4.2.3 | Т-гор.вода'!$AI$24="",1,0)</f>
        <v>0</v>
      </c>
    </row>
    <row r="162" spans="1:1">
      <c r="A162" s="1095">
        <f>IF('Форма 4.2.3 | Т-гор.вода'!$AK$24="",1,0)</f>
        <v>0</v>
      </c>
    </row>
    <row r="163" spans="1:1">
      <c r="A163" s="1095">
        <f>IF('Форма 4.2.3 | Т-гор.вода'!$AA$24="",1,0)</f>
        <v>0</v>
      </c>
    </row>
    <row r="164" spans="1:1">
      <c r="A164" s="1095">
        <f>IF('Форма 4.2.3 | Т-гор.вода'!$AJ$24="",1,0)</f>
        <v>0</v>
      </c>
    </row>
    <row r="165" spans="1:1">
      <c r="A165" s="1095">
        <f>IF('Форма 4.2.3 | Т-гор.вода'!$AL$24="",1,0)</f>
        <v>0</v>
      </c>
    </row>
    <row r="166" spans="1:1">
      <c r="A166" s="1095">
        <f>IF('Форма 4.7'!$E$13="",1,0)</f>
        <v>0</v>
      </c>
    </row>
    <row r="167" spans="1:1">
      <c r="A167" s="1095">
        <f>IF('Форма 4.7'!$F$13="",1,0)</f>
        <v>0</v>
      </c>
    </row>
    <row r="168" spans="1:1">
      <c r="A168" s="1095">
        <f>IF('Форма 4.7'!$E$14="",1,0)</f>
        <v>0</v>
      </c>
    </row>
    <row r="169" spans="1:1">
      <c r="A169" s="1095">
        <f>IF('Форма 4.7'!$F$14="",1,0)</f>
        <v>0</v>
      </c>
    </row>
    <row r="170" spans="1:1">
      <c r="A170" s="1095">
        <f>IF('Форма 4.7'!$E$15="",1,0)</f>
        <v>0</v>
      </c>
    </row>
    <row r="171" spans="1:1">
      <c r="A171" s="1095">
        <f>IF('Форма 4.7'!$F$15="",1,0)</f>
        <v>0</v>
      </c>
    </row>
    <row r="172" spans="1:1">
      <c r="A172" s="1095">
        <f>IF('Форма 4.7'!$E$16="",1,0)</f>
        <v>0</v>
      </c>
    </row>
    <row r="173" spans="1:1">
      <c r="A173" s="1095">
        <f>IF('Форма 4.7'!$F$16="",1,0)</f>
        <v>0</v>
      </c>
    </row>
    <row r="174" spans="1:1">
      <c r="A174" s="1095">
        <f>IF('Форма 4.7'!$E$17="",1,0)</f>
        <v>0</v>
      </c>
    </row>
    <row r="175" spans="1:1">
      <c r="A175" s="1095">
        <f>IF('Форма 4.7'!$F$17="",1,0)</f>
        <v>0</v>
      </c>
    </row>
    <row r="176" spans="1:1">
      <c r="A176" s="1095">
        <f>IF('Форма 4.7'!$E$18="",1,0)</f>
        <v>0</v>
      </c>
    </row>
    <row r="177" spans="1:1">
      <c r="A177" s="1095">
        <f>IF('Форма 4.7'!$F$18="",1,0)</f>
        <v>0</v>
      </c>
    </row>
    <row r="178" spans="1:1">
      <c r="A178" s="1095">
        <f>IF('Форма 4.7'!$E$19="",1,0)</f>
        <v>0</v>
      </c>
    </row>
    <row r="179" spans="1:1">
      <c r="A179" s="1095">
        <f>IF('Форма 4.7'!$F$19="",1,0)</f>
        <v>0</v>
      </c>
    </row>
    <row r="180" spans="1:1">
      <c r="A180" s="1095">
        <f>IF('Форма 4.7'!$E$20="",1,0)</f>
        <v>0</v>
      </c>
    </row>
    <row r="181" spans="1:1">
      <c r="A181" s="1095">
        <f>IF('Форма 4.7'!$F$20="",1,0)</f>
        <v>0</v>
      </c>
    </row>
    <row r="182" spans="1:1">
      <c r="A182" s="1095">
        <f>IF('Форма 4.7'!$E$21="",1,0)</f>
        <v>0</v>
      </c>
    </row>
    <row r="183" spans="1:1">
      <c r="A183" s="1095">
        <f>IF('Форма 4.7'!$F$21="",1,0)</f>
        <v>0</v>
      </c>
    </row>
    <row r="184" spans="1:1">
      <c r="A184" s="1095">
        <f>IF('Форма 4.7'!$E$22="",1,0)</f>
        <v>0</v>
      </c>
    </row>
    <row r="185" spans="1:1">
      <c r="A185" s="1095">
        <f>IF('Форма 4.7'!$F$22="",1,0)</f>
        <v>0</v>
      </c>
    </row>
    <row r="186" spans="1:1">
      <c r="A186" s="1095">
        <f>IF('Форма 4.7'!$E$23="",1,0)</f>
        <v>0</v>
      </c>
    </row>
    <row r="187" spans="1:1">
      <c r="A187" s="1095">
        <f>IF('Форма 4.7'!$F$23="",1,0)</f>
        <v>0</v>
      </c>
    </row>
    <row r="188" spans="1:1">
      <c r="A188" s="1095">
        <f>IF('Форма 4.7'!$E$24="",1,0)</f>
        <v>0</v>
      </c>
    </row>
    <row r="189" spans="1:1">
      <c r="A189" s="1095">
        <f>IF('Форма 4.7'!$F$24="",1,0)</f>
        <v>0</v>
      </c>
    </row>
    <row r="190" spans="1:1">
      <c r="A190" s="1145">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49"/>
  </cols>
  <sheetData>
    <row r="1" spans="1:3">
      <c r="A1" s="1149" t="s">
        <v>511</v>
      </c>
      <c r="B1" s="1149" t="s">
        <v>512</v>
      </c>
      <c r="C1" s="1149" t="s">
        <v>66</v>
      </c>
    </row>
    <row r="2" spans="1:3">
      <c r="A2" s="1149">
        <v>4189678</v>
      </c>
      <c r="B2" s="1149" t="s">
        <v>1217</v>
      </c>
      <c r="C2" s="1149" t="s">
        <v>1218</v>
      </c>
    </row>
    <row r="3" spans="1:3">
      <c r="A3" s="1149">
        <v>4190415</v>
      </c>
      <c r="B3" s="1149" t="s">
        <v>1219</v>
      </c>
      <c r="C3" s="1149" t="s">
        <v>1218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1898</v>
      </c>
    </row>
    <row r="4" spans="2:2">
      <c r="B4" s="352" t="s">
        <v>515</v>
      </c>
    </row>
    <row r="5" spans="2:2">
      <c r="B5" s="352" t="s">
        <v>516</v>
      </c>
    </row>
    <row r="6" spans="2:2">
      <c r="B6" s="352"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49"/>
    <col min="2" max="2" width="65.28515625" style="1149" customWidth="1"/>
    <col min="3" max="3" width="41" style="1149" customWidth="1"/>
    <col min="4" max="16384" width="9.140625" style="1149"/>
  </cols>
  <sheetData>
    <row r="1" spans="1:2">
      <c r="A1" s="1149" t="s">
        <v>329</v>
      </c>
      <c r="B1" s="1149" t="s">
        <v>330</v>
      </c>
    </row>
    <row r="2" spans="1:2">
      <c r="A2" s="1149">
        <v>4213775</v>
      </c>
      <c r="B2" s="1149" t="s">
        <v>611</v>
      </c>
    </row>
    <row r="3" spans="1:2">
      <c r="A3" s="1149">
        <v>4213784</v>
      </c>
      <c r="B3" s="1149" t="s">
        <v>769</v>
      </c>
    </row>
    <row r="4" spans="1:2">
      <c r="A4" s="1149">
        <v>4213781</v>
      </c>
      <c r="B4" s="1149" t="s">
        <v>768</v>
      </c>
    </row>
    <row r="5" spans="1:2">
      <c r="A5" s="1149">
        <v>4213776</v>
      </c>
      <c r="B5" s="1149" t="s">
        <v>612</v>
      </c>
    </row>
    <row r="6" spans="1:2">
      <c r="A6" s="1149">
        <v>4213777</v>
      </c>
      <c r="B6" s="1149" t="s">
        <v>613</v>
      </c>
    </row>
    <row r="7" spans="1:2">
      <c r="A7" s="1149">
        <v>4238670</v>
      </c>
      <c r="B7" s="1149" t="s">
        <v>759</v>
      </c>
    </row>
    <row r="8" spans="1:2">
      <c r="A8" s="1149">
        <v>4213778</v>
      </c>
      <c r="B8" s="1149" t="s">
        <v>614</v>
      </c>
    </row>
    <row r="9" spans="1:2">
      <c r="A9" s="1149">
        <v>4213780</v>
      </c>
      <c r="B9" s="1149" t="s">
        <v>615</v>
      </c>
    </row>
    <row r="10" spans="1:2">
      <c r="A10" s="1149">
        <v>4213779</v>
      </c>
      <c r="B10" s="1149" t="s">
        <v>618</v>
      </c>
    </row>
    <row r="11" spans="1:2">
      <c r="A11" s="1149">
        <v>4213783</v>
      </c>
      <c r="B11" s="1149" t="s">
        <v>617</v>
      </c>
    </row>
    <row r="12" spans="1:2">
      <c r="A12" s="1149">
        <v>4213782</v>
      </c>
      <c r="B12" s="1149"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6" zoomScaleNormal="100" workbookViewId="0">
      <selection activeCell="I24" sqref="I2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26361126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71" t="s">
        <v>767</v>
      </c>
      <c r="F5" s="1172"/>
      <c r="G5" s="433"/>
      <c r="J5" s="308"/>
    </row>
    <row r="6" spans="1:12" s="370" customFormat="1" ht="6">
      <c r="A6" s="364"/>
      <c r="B6" s="365"/>
      <c r="C6" s="366"/>
      <c r="D6" s="367"/>
      <c r="E6" s="372"/>
      <c r="F6" s="373"/>
      <c r="G6" s="374"/>
      <c r="I6" s="371"/>
    </row>
    <row r="7" spans="1:12" ht="27">
      <c r="D7" s="24"/>
      <c r="E7" s="25" t="s">
        <v>51</v>
      </c>
      <c r="F7" s="327" t="s">
        <v>127</v>
      </c>
      <c r="G7" s="382"/>
    </row>
    <row r="8" spans="1:12" s="370" customFormat="1" ht="6">
      <c r="A8" s="364"/>
      <c r="B8" s="365"/>
      <c r="C8" s="366"/>
      <c r="D8" s="367"/>
      <c r="E8" s="368"/>
      <c r="F8" s="369"/>
      <c r="G8" s="367"/>
      <c r="I8" s="371"/>
    </row>
    <row r="9" spans="1:12" ht="27">
      <c r="D9" s="24"/>
      <c r="E9" s="25" t="s">
        <v>473</v>
      </c>
      <c r="F9" s="347" t="s">
        <v>84</v>
      </c>
      <c r="G9" s="381"/>
    </row>
    <row r="10" spans="1:12" s="370" customFormat="1" ht="6">
      <c r="A10" s="375"/>
      <c r="B10" s="365"/>
      <c r="C10" s="366"/>
      <c r="D10" s="376"/>
      <c r="E10" s="372"/>
      <c r="F10" s="377"/>
      <c r="G10" s="378"/>
      <c r="I10" s="371"/>
    </row>
    <row r="11" spans="1:12" ht="27">
      <c r="A11" s="200"/>
      <c r="D11" s="24"/>
      <c r="E11" s="81" t="s">
        <v>471</v>
      </c>
      <c r="F11" s="1118" t="s">
        <v>1221</v>
      </c>
      <c r="G11" s="379"/>
    </row>
    <row r="12" spans="1:12" ht="27">
      <c r="D12" s="24"/>
      <c r="E12" s="81" t="s">
        <v>472</v>
      </c>
      <c r="F12" s="1118" t="s">
        <v>1222</v>
      </c>
      <c r="G12" s="381"/>
    </row>
    <row r="13" spans="1:12" s="370" customFormat="1" ht="6">
      <c r="A13" s="375"/>
      <c r="B13" s="365"/>
      <c r="C13" s="366"/>
      <c r="D13" s="376"/>
      <c r="E13" s="372"/>
      <c r="F13" s="377"/>
      <c r="G13" s="378"/>
      <c r="I13" s="371"/>
    </row>
    <row r="14" spans="1:12" ht="27">
      <c r="D14" s="24"/>
      <c r="E14" s="81" t="s">
        <v>368</v>
      </c>
      <c r="F14" s="328" t="s">
        <v>42</v>
      </c>
      <c r="G14" s="381"/>
    </row>
    <row r="15" spans="1:12" ht="27">
      <c r="D15" s="24"/>
      <c r="E15" s="81" t="s">
        <v>298</v>
      </c>
      <c r="F15" s="329" t="s">
        <v>1885</v>
      </c>
      <c r="G15" s="381"/>
    </row>
    <row r="16" spans="1:12" ht="27">
      <c r="D16" s="24"/>
      <c r="E16" s="81" t="s">
        <v>598</v>
      </c>
      <c r="F16" s="329" t="s">
        <v>1221</v>
      </c>
      <c r="G16" s="381"/>
    </row>
    <row r="17" spans="1:9" ht="19.5">
      <c r="D17" s="24"/>
      <c r="E17" s="25"/>
      <c r="F17" s="443" t="s">
        <v>606</v>
      </c>
      <c r="G17" s="21"/>
    </row>
    <row r="18" spans="1:9" ht="27">
      <c r="D18" s="24"/>
      <c r="E18" s="81" t="s">
        <v>501</v>
      </c>
      <c r="F18" s="328" t="s">
        <v>1886</v>
      </c>
      <c r="G18" s="381"/>
    </row>
    <row r="19" spans="1:9" ht="27">
      <c r="D19" s="24"/>
      <c r="E19" s="81" t="s">
        <v>595</v>
      </c>
      <c r="F19" s="329" t="s">
        <v>1887</v>
      </c>
      <c r="G19" s="381"/>
    </row>
    <row r="20" spans="1:9" ht="27">
      <c r="D20" s="24"/>
      <c r="E20" s="81" t="s">
        <v>594</v>
      </c>
      <c r="F20" s="328" t="s">
        <v>1888</v>
      </c>
      <c r="G20" s="381"/>
    </row>
    <row r="21" spans="1:9" ht="27">
      <c r="D21" s="24"/>
      <c r="E21" s="81" t="s">
        <v>500</v>
      </c>
      <c r="F21" s="328" t="s">
        <v>1889</v>
      </c>
      <c r="G21" s="381"/>
    </row>
    <row r="22" spans="1:9" ht="19.5">
      <c r="D22" s="24"/>
      <c r="E22" s="25"/>
      <c r="F22" s="443" t="s">
        <v>607</v>
      </c>
      <c r="G22" s="21"/>
    </row>
    <row r="23" spans="1:9" ht="27">
      <c r="D23" s="24"/>
      <c r="E23" s="81" t="s">
        <v>610</v>
      </c>
      <c r="F23" s="328" t="s">
        <v>1886</v>
      </c>
      <c r="G23" s="381"/>
    </row>
    <row r="24" spans="1:9" ht="27">
      <c r="D24" s="24"/>
      <c r="E24" s="81" t="s">
        <v>609</v>
      </c>
      <c r="F24" s="329" t="s">
        <v>1885</v>
      </c>
      <c r="G24" s="381"/>
    </row>
    <row r="25" spans="1:9" ht="27">
      <c r="D25" s="24"/>
      <c r="E25" s="81" t="s">
        <v>608</v>
      </c>
      <c r="F25" s="328" t="s">
        <v>1890</v>
      </c>
      <c r="G25" s="381"/>
    </row>
    <row r="26" spans="1:9" ht="27">
      <c r="D26" s="24"/>
      <c r="E26" s="81" t="s">
        <v>500</v>
      </c>
      <c r="F26" s="328" t="s">
        <v>1889</v>
      </c>
      <c r="G26" s="381"/>
    </row>
    <row r="27" spans="1:9" s="370" customFormat="1" ht="35.1" customHeight="1">
      <c r="A27" s="375"/>
      <c r="B27" s="365"/>
      <c r="C27" s="366"/>
      <c r="D27" s="376"/>
      <c r="E27" s="372"/>
      <c r="F27" s="377"/>
      <c r="G27" s="378"/>
      <c r="I27" s="371"/>
    </row>
    <row r="28" spans="1:9" ht="27">
      <c r="D28" s="24"/>
      <c r="E28" s="81" t="s">
        <v>169</v>
      </c>
      <c r="F28" s="347" t="s">
        <v>84</v>
      </c>
      <c r="G28" s="381"/>
    </row>
    <row r="29" spans="1:9" ht="27">
      <c r="C29" s="28"/>
      <c r="D29" s="29"/>
      <c r="E29" s="30" t="s">
        <v>78</v>
      </c>
      <c r="F29" s="330" t="s">
        <v>1348</v>
      </c>
      <c r="G29" s="380"/>
    </row>
    <row r="30" spans="1:9" ht="27" hidden="1">
      <c r="C30" s="28"/>
      <c r="D30" s="29"/>
      <c r="E30" s="52" t="s">
        <v>202</v>
      </c>
      <c r="F30" s="331"/>
      <c r="G30" s="380"/>
    </row>
    <row r="31" spans="1:9" ht="27">
      <c r="C31" s="28"/>
      <c r="D31" s="29"/>
      <c r="E31" s="30" t="s">
        <v>52</v>
      </c>
      <c r="F31" s="330" t="s">
        <v>1349</v>
      </c>
      <c r="G31" s="380"/>
    </row>
    <row r="32" spans="1:9" ht="27">
      <c r="C32" s="28"/>
      <c r="D32" s="29"/>
      <c r="E32" s="30" t="s">
        <v>53</v>
      </c>
      <c r="F32" s="330" t="s">
        <v>1350</v>
      </c>
      <c r="G32" s="380"/>
      <c r="H32" s="31"/>
    </row>
    <row r="33" spans="1:9" s="370" customFormat="1" ht="6">
      <c r="A33" s="375"/>
      <c r="B33" s="365"/>
      <c r="C33" s="366"/>
      <c r="D33" s="376"/>
      <c r="E33" s="372"/>
      <c r="F33" s="377"/>
      <c r="G33" s="378"/>
      <c r="I33" s="371"/>
    </row>
    <row r="34" spans="1:9" ht="27">
      <c r="A34" s="199"/>
      <c r="D34" s="26"/>
      <c r="E34" s="796" t="s">
        <v>721</v>
      </c>
      <c r="F34" s="1119" t="s">
        <v>724</v>
      </c>
      <c r="G34" s="379"/>
    </row>
    <row r="35" spans="1:9" s="370" customFormat="1" ht="6">
      <c r="A35" s="375"/>
      <c r="B35" s="365"/>
      <c r="C35" s="366"/>
      <c r="D35" s="376"/>
      <c r="E35" s="372"/>
      <c r="F35" s="377"/>
      <c r="G35" s="378"/>
      <c r="I35" s="371"/>
    </row>
    <row r="36" spans="1:9" ht="27">
      <c r="A36" s="199"/>
      <c r="D36" s="26"/>
      <c r="E36" s="81" t="s">
        <v>242</v>
      </c>
      <c r="F36" s="825" t="s">
        <v>203</v>
      </c>
      <c r="G36" s="379"/>
    </row>
    <row r="37" spans="1:9" s="370" customFormat="1" ht="6">
      <c r="A37" s="364"/>
      <c r="B37" s="365"/>
      <c r="C37" s="366"/>
      <c r="D37" s="367"/>
      <c r="E37" s="368"/>
      <c r="F37" s="369"/>
      <c r="G37" s="367"/>
      <c r="I37" s="371"/>
    </row>
    <row r="38" spans="1:9" ht="27">
      <c r="B38" s="189"/>
      <c r="D38" s="24"/>
      <c r="E38" s="81" t="s">
        <v>727</v>
      </c>
      <c r="F38" s="347" t="s">
        <v>83</v>
      </c>
      <c r="G38" s="381"/>
      <c r="I38" s="19"/>
    </row>
    <row r="39" spans="1:9" s="370" customFormat="1" ht="6">
      <c r="A39" s="375"/>
      <c r="B39" s="365"/>
      <c r="C39" s="366"/>
      <c r="D39" s="376"/>
      <c r="E39" s="372"/>
      <c r="F39" s="377"/>
      <c r="G39" s="378"/>
      <c r="I39" s="371"/>
    </row>
    <row r="40" spans="1:9" ht="27">
      <c r="A40" s="201"/>
      <c r="B40" s="92"/>
      <c r="D40" s="33"/>
      <c r="E40" s="32" t="s">
        <v>545</v>
      </c>
      <c r="F40" s="328" t="s">
        <v>1891</v>
      </c>
      <c r="G40" s="379"/>
    </row>
    <row r="41" spans="1:9" ht="27">
      <c r="A41" s="201"/>
      <c r="B41" s="92"/>
      <c r="D41" s="33"/>
      <c r="E41" s="41" t="s">
        <v>546</v>
      </c>
      <c r="F41" s="328" t="s">
        <v>1892</v>
      </c>
      <c r="G41" s="379"/>
    </row>
    <row r="42" spans="1:9" ht="19.5">
      <c r="D42" s="24"/>
      <c r="E42" s="25"/>
      <c r="F42" s="443" t="s">
        <v>577</v>
      </c>
      <c r="G42" s="21"/>
    </row>
    <row r="43" spans="1:9" ht="27">
      <c r="A43" s="201"/>
      <c r="D43" s="21"/>
      <c r="E43" s="441" t="s">
        <v>86</v>
      </c>
      <c r="F43" s="447" t="s">
        <v>1893</v>
      </c>
      <c r="G43" s="379"/>
    </row>
    <row r="44" spans="1:9" ht="27">
      <c r="A44" s="201"/>
      <c r="B44" s="92"/>
      <c r="D44" s="33"/>
      <c r="E44" s="441" t="s">
        <v>87</v>
      </c>
      <c r="F44" s="447" t="s">
        <v>1894</v>
      </c>
      <c r="G44" s="379"/>
    </row>
    <row r="45" spans="1:9" ht="27">
      <c r="A45" s="201"/>
      <c r="B45" s="92"/>
      <c r="D45" s="33"/>
      <c r="E45" s="441" t="s">
        <v>578</v>
      </c>
      <c r="F45" s="447" t="s">
        <v>1895</v>
      </c>
      <c r="G45" s="379"/>
    </row>
    <row r="46" spans="1:9" ht="27">
      <c r="D46" s="24"/>
      <c r="E46" s="442" t="s">
        <v>579</v>
      </c>
      <c r="F46" s="447" t="s">
        <v>1896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73"/>
      <c r="F54" s="1173"/>
      <c r="G54" s="1173"/>
      <c r="H54" s="1173"/>
      <c r="I54" s="1173"/>
    </row>
  </sheetData>
  <sheetProtection algorithmName="SHA-512" hashValue="4sbJ/IF5oenZb+geLdX9NHrnRvw5PmO1duUBsGT9noY94Hnsn68i8VieFl/in4YBC8tbGv9VcmQVGZLu9QromA==" saltValue="t+hIJ7tJVqENxyy3x8HEKQ==" spinCount="100000" sheet="1" objects="1" scenarios="1" formatColumns="0" formatRows="0"/>
  <dataConsolidate/>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49"/>
    <col min="2" max="2" width="65.28515625" style="1149" customWidth="1"/>
    <col min="3" max="3" width="41" style="1149" customWidth="1"/>
    <col min="4" max="16384" width="9.140625" style="1149"/>
  </cols>
  <sheetData>
    <row r="1" spans="1:2">
      <c r="A1" s="1149" t="s">
        <v>329</v>
      </c>
      <c r="B1" s="1149" t="s">
        <v>331</v>
      </c>
    </row>
    <row r="2" spans="1:2">
      <c r="A2" s="1149">
        <v>4190064</v>
      </c>
      <c r="B2" s="1149" t="s">
        <v>1207</v>
      </c>
    </row>
    <row r="3" spans="1:2">
      <c r="A3" s="1149">
        <v>4190065</v>
      </c>
      <c r="B3" s="1149" t="s">
        <v>1208</v>
      </c>
    </row>
    <row r="4" spans="1:2">
      <c r="A4" s="1149">
        <v>4190066</v>
      </c>
      <c r="B4" s="1149" t="s">
        <v>1209</v>
      </c>
    </row>
    <row r="5" spans="1:2">
      <c r="A5" s="1149">
        <v>4190067</v>
      </c>
      <c r="B5" s="1149" t="s">
        <v>1210</v>
      </c>
    </row>
    <row r="6" spans="1:2">
      <c r="A6" s="1149">
        <v>4190068</v>
      </c>
      <c r="B6" s="1149" t="s">
        <v>1211</v>
      </c>
    </row>
    <row r="7" spans="1:2">
      <c r="A7" s="1149">
        <v>4190069</v>
      </c>
      <c r="B7" s="1149" t="s">
        <v>1212</v>
      </c>
    </row>
    <row r="8" spans="1:2">
      <c r="A8" s="1149">
        <v>4190070</v>
      </c>
      <c r="B8" s="1149" t="s">
        <v>1213</v>
      </c>
    </row>
    <row r="9" spans="1:2">
      <c r="A9" s="1149">
        <v>4190071</v>
      </c>
      <c r="B9" s="1149" t="s">
        <v>1214</v>
      </c>
    </row>
    <row r="10" spans="1:2">
      <c r="A10" s="1149">
        <v>4190072</v>
      </c>
      <c r="B10" s="1149" t="s">
        <v>1215</v>
      </c>
    </row>
    <row r="11" spans="1:2">
      <c r="A11" s="1149">
        <v>4190073</v>
      </c>
      <c r="B11" s="1149" t="s">
        <v>1216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4"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1206</v>
      </c>
      <c r="B1" s="5" t="s">
        <v>1223</v>
      </c>
      <c r="C1" s="5" t="s">
        <v>1224</v>
      </c>
      <c r="D1" s="5" t="s">
        <v>1225</v>
      </c>
      <c r="E1" s="5" t="s">
        <v>1226</v>
      </c>
      <c r="F1" s="5" t="s">
        <v>1227</v>
      </c>
      <c r="G1" s="5" t="s">
        <v>1228</v>
      </c>
      <c r="H1" s="5" t="s">
        <v>1229</v>
      </c>
      <c r="I1" s="5" t="s">
        <v>1230</v>
      </c>
    </row>
    <row r="2" spans="1:10">
      <c r="A2" s="5">
        <v>1</v>
      </c>
      <c r="B2" s="5" t="s">
        <v>1231</v>
      </c>
      <c r="C2" s="5" t="s">
        <v>127</v>
      </c>
      <c r="D2" s="5" t="s">
        <v>1232</v>
      </c>
      <c r="E2" s="5" t="s">
        <v>1233</v>
      </c>
      <c r="F2" s="5" t="s">
        <v>1234</v>
      </c>
      <c r="G2" s="5" t="s">
        <v>1235</v>
      </c>
      <c r="H2" s="5" t="s">
        <v>1236</v>
      </c>
      <c r="J2" s="5" t="s">
        <v>1884</v>
      </c>
    </row>
    <row r="3" spans="1:10">
      <c r="A3" s="5">
        <v>2</v>
      </c>
      <c r="B3" s="5" t="s">
        <v>1231</v>
      </c>
      <c r="C3" s="5" t="s">
        <v>127</v>
      </c>
      <c r="D3" s="5" t="s">
        <v>1237</v>
      </c>
      <c r="E3" s="5" t="s">
        <v>1238</v>
      </c>
      <c r="F3" s="5" t="s">
        <v>1239</v>
      </c>
      <c r="G3" s="5" t="s">
        <v>1240</v>
      </c>
      <c r="J3" s="5" t="s">
        <v>1884</v>
      </c>
    </row>
    <row r="4" spans="1:10">
      <c r="A4" s="5">
        <v>3</v>
      </c>
      <c r="B4" s="5" t="s">
        <v>1231</v>
      </c>
      <c r="C4" s="5" t="s">
        <v>127</v>
      </c>
      <c r="D4" s="5" t="s">
        <v>1241</v>
      </c>
      <c r="E4" s="5" t="s">
        <v>1242</v>
      </c>
      <c r="F4" s="5" t="s">
        <v>1243</v>
      </c>
      <c r="G4" s="5" t="s">
        <v>1244</v>
      </c>
      <c r="J4" s="5" t="s">
        <v>1884</v>
      </c>
    </row>
    <row r="5" spans="1:10">
      <c r="A5" s="5">
        <v>4</v>
      </c>
      <c r="B5" s="5" t="s">
        <v>1231</v>
      </c>
      <c r="C5" s="5" t="s">
        <v>127</v>
      </c>
      <c r="D5" s="5" t="s">
        <v>1245</v>
      </c>
      <c r="E5" s="5" t="s">
        <v>1246</v>
      </c>
      <c r="F5" s="5" t="s">
        <v>1247</v>
      </c>
      <c r="G5" s="5" t="s">
        <v>1248</v>
      </c>
      <c r="J5" s="5" t="s">
        <v>1884</v>
      </c>
    </row>
    <row r="6" spans="1:10">
      <c r="A6" s="5">
        <v>5</v>
      </c>
      <c r="B6" s="5" t="s">
        <v>1231</v>
      </c>
      <c r="C6" s="5" t="s">
        <v>127</v>
      </c>
      <c r="D6" s="5" t="s">
        <v>1249</v>
      </c>
      <c r="E6" s="5" t="s">
        <v>1250</v>
      </c>
      <c r="F6" s="5" t="s">
        <v>1251</v>
      </c>
      <c r="G6" s="5" t="s">
        <v>1252</v>
      </c>
      <c r="J6" s="5" t="s">
        <v>1884</v>
      </c>
    </row>
    <row r="7" spans="1:10">
      <c r="A7" s="5">
        <v>6</v>
      </c>
      <c r="B7" s="5" t="s">
        <v>1231</v>
      </c>
      <c r="C7" s="5" t="s">
        <v>127</v>
      </c>
      <c r="D7" s="5" t="s">
        <v>1253</v>
      </c>
      <c r="E7" s="5" t="s">
        <v>1254</v>
      </c>
      <c r="F7" s="5" t="s">
        <v>1255</v>
      </c>
      <c r="G7" s="5" t="s">
        <v>1240</v>
      </c>
      <c r="J7" s="5" t="s">
        <v>1884</v>
      </c>
    </row>
    <row r="8" spans="1:10">
      <c r="A8" s="5">
        <v>7</v>
      </c>
      <c r="B8" s="5" t="s">
        <v>1231</v>
      </c>
      <c r="C8" s="5" t="s">
        <v>127</v>
      </c>
      <c r="D8" s="5" t="s">
        <v>1256</v>
      </c>
      <c r="E8" s="5" t="s">
        <v>1257</v>
      </c>
      <c r="F8" s="5" t="s">
        <v>1258</v>
      </c>
      <c r="G8" s="5" t="s">
        <v>1240</v>
      </c>
      <c r="J8" s="5" t="s">
        <v>1884</v>
      </c>
    </row>
    <row r="9" spans="1:10">
      <c r="A9" s="5">
        <v>8</v>
      </c>
      <c r="B9" s="5" t="s">
        <v>1231</v>
      </c>
      <c r="C9" s="5" t="s">
        <v>127</v>
      </c>
      <c r="D9" s="5" t="s">
        <v>1259</v>
      </c>
      <c r="E9" s="5" t="s">
        <v>1260</v>
      </c>
      <c r="F9" s="5" t="s">
        <v>1261</v>
      </c>
      <c r="G9" s="5" t="s">
        <v>1262</v>
      </c>
      <c r="J9" s="5" t="s">
        <v>1884</v>
      </c>
    </row>
    <row r="10" spans="1:10">
      <c r="A10" s="5">
        <v>9</v>
      </c>
      <c r="B10" s="5" t="s">
        <v>1231</v>
      </c>
      <c r="C10" s="5" t="s">
        <v>127</v>
      </c>
      <c r="D10" s="5" t="s">
        <v>1263</v>
      </c>
      <c r="E10" s="5" t="s">
        <v>1264</v>
      </c>
      <c r="F10" s="5" t="s">
        <v>1265</v>
      </c>
      <c r="G10" s="5" t="s">
        <v>1266</v>
      </c>
      <c r="H10" s="5" t="s">
        <v>1236</v>
      </c>
      <c r="J10" s="5" t="s">
        <v>1884</v>
      </c>
    </row>
    <row r="11" spans="1:10">
      <c r="A11" s="5">
        <v>10</v>
      </c>
      <c r="B11" s="5" t="s">
        <v>1231</v>
      </c>
      <c r="C11" s="5" t="s">
        <v>127</v>
      </c>
      <c r="D11" s="5" t="s">
        <v>1267</v>
      </c>
      <c r="E11" s="5" t="s">
        <v>1268</v>
      </c>
      <c r="F11" s="5" t="s">
        <v>1269</v>
      </c>
      <c r="G11" s="5" t="s">
        <v>1270</v>
      </c>
      <c r="J11" s="5" t="s">
        <v>1884</v>
      </c>
    </row>
    <row r="12" spans="1:10">
      <c r="A12" s="5">
        <v>11</v>
      </c>
      <c r="B12" s="5" t="s">
        <v>1231</v>
      </c>
      <c r="C12" s="5" t="s">
        <v>127</v>
      </c>
      <c r="D12" s="5" t="s">
        <v>1271</v>
      </c>
      <c r="E12" s="5" t="s">
        <v>1272</v>
      </c>
      <c r="F12" s="5" t="s">
        <v>1273</v>
      </c>
      <c r="G12" s="5" t="s">
        <v>1274</v>
      </c>
      <c r="H12" s="5" t="s">
        <v>1236</v>
      </c>
      <c r="J12" s="5" t="s">
        <v>1884</v>
      </c>
    </row>
    <row r="13" spans="1:10">
      <c r="A13" s="5">
        <v>12</v>
      </c>
      <c r="B13" s="5" t="s">
        <v>1231</v>
      </c>
      <c r="C13" s="5" t="s">
        <v>127</v>
      </c>
      <c r="D13" s="5" t="s">
        <v>1275</v>
      </c>
      <c r="E13" s="5" t="s">
        <v>1276</v>
      </c>
      <c r="F13" s="5" t="s">
        <v>1277</v>
      </c>
      <c r="G13" s="5" t="s">
        <v>1278</v>
      </c>
      <c r="H13" s="5" t="s">
        <v>1279</v>
      </c>
      <c r="J13" s="5" t="s">
        <v>1884</v>
      </c>
    </row>
    <row r="14" spans="1:10">
      <c r="A14" s="5">
        <v>13</v>
      </c>
      <c r="B14" s="5" t="s">
        <v>1231</v>
      </c>
      <c r="C14" s="5" t="s">
        <v>127</v>
      </c>
      <c r="D14" s="5" t="s">
        <v>1280</v>
      </c>
      <c r="E14" s="5" t="s">
        <v>1281</v>
      </c>
      <c r="F14" s="5" t="s">
        <v>1282</v>
      </c>
      <c r="G14" s="5" t="s">
        <v>1283</v>
      </c>
      <c r="H14" s="5" t="s">
        <v>1236</v>
      </c>
      <c r="J14" s="5" t="s">
        <v>1884</v>
      </c>
    </row>
    <row r="15" spans="1:10">
      <c r="A15" s="5">
        <v>14</v>
      </c>
      <c r="B15" s="5" t="s">
        <v>1231</v>
      </c>
      <c r="C15" s="5" t="s">
        <v>127</v>
      </c>
      <c r="D15" s="5" t="s">
        <v>1284</v>
      </c>
      <c r="E15" s="5" t="s">
        <v>1285</v>
      </c>
      <c r="F15" s="5" t="s">
        <v>1286</v>
      </c>
      <c r="G15" s="5" t="s">
        <v>1252</v>
      </c>
      <c r="J15" s="5" t="s">
        <v>1884</v>
      </c>
    </row>
    <row r="16" spans="1:10">
      <c r="A16" s="5">
        <v>15</v>
      </c>
      <c r="B16" s="5" t="s">
        <v>1231</v>
      </c>
      <c r="C16" s="5" t="s">
        <v>127</v>
      </c>
      <c r="D16" s="5" t="s">
        <v>1287</v>
      </c>
      <c r="E16" s="5" t="s">
        <v>1288</v>
      </c>
      <c r="F16" s="5" t="s">
        <v>1289</v>
      </c>
      <c r="G16" s="5" t="s">
        <v>1278</v>
      </c>
      <c r="H16" s="5" t="s">
        <v>1236</v>
      </c>
      <c r="J16" s="5" t="s">
        <v>1884</v>
      </c>
    </row>
    <row r="17" spans="1:10">
      <c r="A17" s="5">
        <v>16</v>
      </c>
      <c r="B17" s="5" t="s">
        <v>1231</v>
      </c>
      <c r="C17" s="5" t="s">
        <v>127</v>
      </c>
      <c r="D17" s="5" t="s">
        <v>1290</v>
      </c>
      <c r="E17" s="5" t="s">
        <v>1291</v>
      </c>
      <c r="F17" s="5" t="s">
        <v>1292</v>
      </c>
      <c r="G17" s="5" t="s">
        <v>1293</v>
      </c>
      <c r="H17" s="5" t="s">
        <v>1294</v>
      </c>
      <c r="J17" s="5" t="s">
        <v>1884</v>
      </c>
    </row>
    <row r="18" spans="1:10">
      <c r="A18" s="5">
        <v>17</v>
      </c>
      <c r="B18" s="5" t="s">
        <v>1231</v>
      </c>
      <c r="C18" s="5" t="s">
        <v>127</v>
      </c>
      <c r="D18" s="5" t="s">
        <v>1295</v>
      </c>
      <c r="E18" s="5" t="s">
        <v>1296</v>
      </c>
      <c r="F18" s="5" t="s">
        <v>1292</v>
      </c>
      <c r="G18" s="5" t="s">
        <v>1297</v>
      </c>
      <c r="J18" s="5" t="s">
        <v>1884</v>
      </c>
    </row>
    <row r="19" spans="1:10">
      <c r="A19" s="5">
        <v>18</v>
      </c>
      <c r="B19" s="5" t="s">
        <v>1231</v>
      </c>
      <c r="C19" s="5" t="s">
        <v>127</v>
      </c>
      <c r="D19" s="5" t="s">
        <v>1298</v>
      </c>
      <c r="E19" s="5" t="s">
        <v>1299</v>
      </c>
      <c r="F19" s="5" t="s">
        <v>1300</v>
      </c>
      <c r="G19" s="5" t="s">
        <v>1301</v>
      </c>
      <c r="J19" s="5" t="s">
        <v>1884</v>
      </c>
    </row>
    <row r="20" spans="1:10">
      <c r="A20" s="5">
        <v>19</v>
      </c>
      <c r="B20" s="5" t="s">
        <v>1231</v>
      </c>
      <c r="C20" s="5" t="s">
        <v>127</v>
      </c>
      <c r="D20" s="5" t="s">
        <v>1302</v>
      </c>
      <c r="E20" s="5" t="s">
        <v>1303</v>
      </c>
      <c r="F20" s="5" t="s">
        <v>1304</v>
      </c>
      <c r="G20" s="5" t="s">
        <v>1305</v>
      </c>
      <c r="J20" s="5" t="s">
        <v>1884</v>
      </c>
    </row>
    <row r="21" spans="1:10">
      <c r="A21" s="5">
        <v>20</v>
      </c>
      <c r="B21" s="5" t="s">
        <v>1231</v>
      </c>
      <c r="C21" s="5" t="s">
        <v>127</v>
      </c>
      <c r="D21" s="5" t="s">
        <v>1306</v>
      </c>
      <c r="E21" s="5" t="s">
        <v>1307</v>
      </c>
      <c r="F21" s="5" t="s">
        <v>1243</v>
      </c>
      <c r="G21" s="5" t="s">
        <v>1308</v>
      </c>
      <c r="H21" s="5" t="s">
        <v>1309</v>
      </c>
      <c r="J21" s="5" t="s">
        <v>1884</v>
      </c>
    </row>
    <row r="22" spans="1:10">
      <c r="A22" s="5">
        <v>21</v>
      </c>
      <c r="B22" s="5" t="s">
        <v>1231</v>
      </c>
      <c r="C22" s="5" t="s">
        <v>127</v>
      </c>
      <c r="D22" s="5" t="s">
        <v>1310</v>
      </c>
      <c r="E22" s="5" t="s">
        <v>1311</v>
      </c>
      <c r="F22" s="5" t="s">
        <v>1312</v>
      </c>
      <c r="G22" s="5" t="s">
        <v>1313</v>
      </c>
      <c r="H22" s="5" t="s">
        <v>1314</v>
      </c>
      <c r="J22" s="5" t="s">
        <v>1884</v>
      </c>
    </row>
    <row r="23" spans="1:10">
      <c r="A23" s="5">
        <v>22</v>
      </c>
      <c r="B23" s="5" t="s">
        <v>1231</v>
      </c>
      <c r="C23" s="5" t="s">
        <v>127</v>
      </c>
      <c r="D23" s="5" t="s">
        <v>1315</v>
      </c>
      <c r="E23" s="5" t="s">
        <v>1316</v>
      </c>
      <c r="F23" s="5" t="s">
        <v>1317</v>
      </c>
      <c r="G23" s="5" t="s">
        <v>1318</v>
      </c>
      <c r="J23" s="5" t="s">
        <v>1884</v>
      </c>
    </row>
    <row r="24" spans="1:10">
      <c r="A24" s="5">
        <v>23</v>
      </c>
      <c r="B24" s="5" t="s">
        <v>1231</v>
      </c>
      <c r="C24" s="5" t="s">
        <v>127</v>
      </c>
      <c r="D24" s="5" t="s">
        <v>1319</v>
      </c>
      <c r="E24" s="5" t="s">
        <v>1320</v>
      </c>
      <c r="F24" s="5" t="s">
        <v>1321</v>
      </c>
      <c r="G24" s="5" t="s">
        <v>1318</v>
      </c>
      <c r="J24" s="5" t="s">
        <v>1884</v>
      </c>
    </row>
    <row r="25" spans="1:10">
      <c r="A25" s="5">
        <v>24</v>
      </c>
      <c r="B25" s="5" t="s">
        <v>1231</v>
      </c>
      <c r="C25" s="5" t="s">
        <v>127</v>
      </c>
      <c r="D25" s="5" t="s">
        <v>1322</v>
      </c>
      <c r="E25" s="5" t="s">
        <v>1323</v>
      </c>
      <c r="F25" s="5" t="s">
        <v>1324</v>
      </c>
      <c r="G25" s="5" t="s">
        <v>1240</v>
      </c>
      <c r="H25" s="5" t="s">
        <v>1325</v>
      </c>
      <c r="J25" s="5" t="s">
        <v>1884</v>
      </c>
    </row>
    <row r="26" spans="1:10">
      <c r="A26" s="5">
        <v>25</v>
      </c>
      <c r="B26" s="5" t="s">
        <v>1231</v>
      </c>
      <c r="C26" s="5" t="s">
        <v>127</v>
      </c>
      <c r="D26" s="5" t="s">
        <v>1326</v>
      </c>
      <c r="E26" s="5" t="s">
        <v>1327</v>
      </c>
      <c r="F26" s="5" t="s">
        <v>1328</v>
      </c>
      <c r="G26" s="5" t="s">
        <v>1240</v>
      </c>
      <c r="J26" s="5" t="s">
        <v>1884</v>
      </c>
    </row>
    <row r="27" spans="1:10">
      <c r="A27" s="5">
        <v>26</v>
      </c>
      <c r="B27" s="5" t="s">
        <v>1231</v>
      </c>
      <c r="C27" s="5" t="s">
        <v>127</v>
      </c>
      <c r="D27" s="5" t="s">
        <v>1329</v>
      </c>
      <c r="E27" s="5" t="s">
        <v>1330</v>
      </c>
      <c r="F27" s="5" t="s">
        <v>1331</v>
      </c>
      <c r="G27" s="5" t="s">
        <v>1332</v>
      </c>
      <c r="J27" s="5" t="s">
        <v>1884</v>
      </c>
    </row>
    <row r="28" spans="1:10">
      <c r="A28" s="5">
        <v>27</v>
      </c>
      <c r="B28" s="5" t="s">
        <v>1231</v>
      </c>
      <c r="C28" s="5" t="s">
        <v>127</v>
      </c>
      <c r="D28" s="5" t="s">
        <v>1333</v>
      </c>
      <c r="E28" s="5" t="s">
        <v>1334</v>
      </c>
      <c r="F28" s="5" t="s">
        <v>1335</v>
      </c>
      <c r="G28" s="5" t="s">
        <v>1336</v>
      </c>
      <c r="J28" s="5" t="s">
        <v>1884</v>
      </c>
    </row>
    <row r="29" spans="1:10">
      <c r="A29" s="5">
        <v>28</v>
      </c>
      <c r="B29" s="5" t="s">
        <v>1231</v>
      </c>
      <c r="C29" s="5" t="s">
        <v>127</v>
      </c>
      <c r="D29" s="5" t="s">
        <v>1337</v>
      </c>
      <c r="E29" s="5" t="s">
        <v>1338</v>
      </c>
      <c r="F29" s="5" t="s">
        <v>1339</v>
      </c>
      <c r="G29" s="5" t="s">
        <v>1235</v>
      </c>
      <c r="J29" s="5" t="s">
        <v>1884</v>
      </c>
    </row>
    <row r="30" spans="1:10">
      <c r="A30" s="5">
        <v>29</v>
      </c>
      <c r="B30" s="5" t="s">
        <v>1231</v>
      </c>
      <c r="C30" s="5" t="s">
        <v>127</v>
      </c>
      <c r="D30" s="5" t="s">
        <v>1340</v>
      </c>
      <c r="E30" s="5" t="s">
        <v>1341</v>
      </c>
      <c r="F30" s="5" t="s">
        <v>1342</v>
      </c>
      <c r="G30" s="5" t="s">
        <v>1278</v>
      </c>
      <c r="J30" s="5" t="s">
        <v>1884</v>
      </c>
    </row>
    <row r="31" spans="1:10">
      <c r="A31" s="5">
        <v>30</v>
      </c>
      <c r="B31" s="5" t="s">
        <v>1231</v>
      </c>
      <c r="C31" s="5" t="s">
        <v>127</v>
      </c>
      <c r="D31" s="5" t="s">
        <v>1343</v>
      </c>
      <c r="E31" s="5" t="s">
        <v>1344</v>
      </c>
      <c r="F31" s="5" t="s">
        <v>1345</v>
      </c>
      <c r="G31" s="5" t="s">
        <v>1346</v>
      </c>
      <c r="J31" s="5" t="s">
        <v>1884</v>
      </c>
    </row>
    <row r="32" spans="1:10">
      <c r="A32" s="5">
        <v>31</v>
      </c>
      <c r="B32" s="5" t="s">
        <v>1231</v>
      </c>
      <c r="C32" s="5" t="s">
        <v>127</v>
      </c>
      <c r="D32" s="5" t="s">
        <v>1347</v>
      </c>
      <c r="E32" s="5" t="s">
        <v>1348</v>
      </c>
      <c r="F32" s="5" t="s">
        <v>1349</v>
      </c>
      <c r="G32" s="5" t="s">
        <v>1350</v>
      </c>
      <c r="J32" s="5" t="s">
        <v>1884</v>
      </c>
    </row>
    <row r="33" spans="1:10">
      <c r="A33" s="5">
        <v>32</v>
      </c>
      <c r="B33" s="5" t="s">
        <v>1231</v>
      </c>
      <c r="C33" s="5" t="s">
        <v>127</v>
      </c>
      <c r="D33" s="5" t="s">
        <v>1351</v>
      </c>
      <c r="E33" s="5" t="s">
        <v>1352</v>
      </c>
      <c r="F33" s="5" t="s">
        <v>1353</v>
      </c>
      <c r="G33" s="5" t="s">
        <v>1278</v>
      </c>
      <c r="H33" s="5" t="s">
        <v>1354</v>
      </c>
      <c r="J33" s="5" t="s">
        <v>1884</v>
      </c>
    </row>
    <row r="34" spans="1:10">
      <c r="A34" s="5">
        <v>33</v>
      </c>
      <c r="B34" s="5" t="s">
        <v>1231</v>
      </c>
      <c r="C34" s="5" t="s">
        <v>127</v>
      </c>
      <c r="D34" s="5" t="s">
        <v>1355</v>
      </c>
      <c r="E34" s="5" t="s">
        <v>1356</v>
      </c>
      <c r="F34" s="5" t="s">
        <v>1357</v>
      </c>
      <c r="G34" s="5" t="s">
        <v>1270</v>
      </c>
      <c r="J34" s="5" t="s">
        <v>1884</v>
      </c>
    </row>
    <row r="35" spans="1:10">
      <c r="A35" s="5">
        <v>34</v>
      </c>
      <c r="B35" s="5" t="s">
        <v>1231</v>
      </c>
      <c r="C35" s="5" t="s">
        <v>127</v>
      </c>
      <c r="D35" s="5" t="s">
        <v>1358</v>
      </c>
      <c r="E35" s="5" t="s">
        <v>1359</v>
      </c>
      <c r="F35" s="5" t="s">
        <v>1360</v>
      </c>
      <c r="G35" s="5" t="s">
        <v>1235</v>
      </c>
      <c r="J35" s="5" t="s">
        <v>1884</v>
      </c>
    </row>
    <row r="36" spans="1:10">
      <c r="A36" s="5">
        <v>35</v>
      </c>
      <c r="B36" s="5" t="s">
        <v>1231</v>
      </c>
      <c r="C36" s="5" t="s">
        <v>127</v>
      </c>
      <c r="D36" s="5" t="s">
        <v>1361</v>
      </c>
      <c r="E36" s="5" t="s">
        <v>1362</v>
      </c>
      <c r="F36" s="5" t="s">
        <v>1363</v>
      </c>
      <c r="G36" s="5" t="s">
        <v>1235</v>
      </c>
      <c r="J36" s="5" t="s">
        <v>1884</v>
      </c>
    </row>
    <row r="37" spans="1:10">
      <c r="A37" s="5">
        <v>36</v>
      </c>
      <c r="B37" s="5" t="s">
        <v>1231</v>
      </c>
      <c r="C37" s="5" t="s">
        <v>127</v>
      </c>
      <c r="D37" s="5" t="s">
        <v>1364</v>
      </c>
      <c r="E37" s="5" t="s">
        <v>1365</v>
      </c>
      <c r="F37" s="5" t="s">
        <v>1366</v>
      </c>
      <c r="G37" s="5" t="s">
        <v>1305</v>
      </c>
      <c r="H37" s="5" t="s">
        <v>1367</v>
      </c>
      <c r="J37" s="5" t="s">
        <v>1884</v>
      </c>
    </row>
    <row r="38" spans="1:10">
      <c r="A38" s="5">
        <v>37</v>
      </c>
      <c r="B38" s="5" t="s">
        <v>1231</v>
      </c>
      <c r="C38" s="5" t="s">
        <v>127</v>
      </c>
      <c r="D38" s="5" t="s">
        <v>1368</v>
      </c>
      <c r="E38" s="5" t="s">
        <v>1369</v>
      </c>
      <c r="F38" s="5" t="s">
        <v>1370</v>
      </c>
      <c r="G38" s="5" t="s">
        <v>1278</v>
      </c>
      <c r="H38" s="5" t="s">
        <v>1371</v>
      </c>
      <c r="J38" s="5" t="s">
        <v>1884</v>
      </c>
    </row>
    <row r="39" spans="1:10">
      <c r="A39" s="5">
        <v>38</v>
      </c>
      <c r="B39" s="5" t="s">
        <v>1231</v>
      </c>
      <c r="C39" s="5" t="s">
        <v>127</v>
      </c>
      <c r="D39" s="5" t="s">
        <v>1372</v>
      </c>
      <c r="E39" s="5" t="s">
        <v>1373</v>
      </c>
      <c r="F39" s="5" t="s">
        <v>1374</v>
      </c>
      <c r="G39" s="5" t="s">
        <v>1375</v>
      </c>
      <c r="J39" s="5" t="s">
        <v>1884</v>
      </c>
    </row>
    <row r="40" spans="1:10">
      <c r="A40" s="5">
        <v>39</v>
      </c>
      <c r="B40" s="5" t="s">
        <v>1231</v>
      </c>
      <c r="C40" s="5" t="s">
        <v>127</v>
      </c>
      <c r="D40" s="5" t="s">
        <v>1376</v>
      </c>
      <c r="E40" s="5" t="s">
        <v>1377</v>
      </c>
      <c r="F40" s="5" t="s">
        <v>1378</v>
      </c>
      <c r="G40" s="5" t="s">
        <v>1235</v>
      </c>
      <c r="J40" s="5" t="s">
        <v>1884</v>
      </c>
    </row>
    <row r="41" spans="1:10">
      <c r="A41" s="5">
        <v>40</v>
      </c>
      <c r="B41" s="5" t="s">
        <v>1231</v>
      </c>
      <c r="C41" s="5" t="s">
        <v>127</v>
      </c>
      <c r="D41" s="5" t="s">
        <v>1379</v>
      </c>
      <c r="E41" s="5" t="s">
        <v>1380</v>
      </c>
      <c r="F41" s="5" t="s">
        <v>1381</v>
      </c>
      <c r="G41" s="5" t="s">
        <v>1382</v>
      </c>
      <c r="J41" s="5" t="s">
        <v>1884</v>
      </c>
    </row>
    <row r="42" spans="1:10">
      <c r="A42" s="5">
        <v>41</v>
      </c>
      <c r="B42" s="5" t="s">
        <v>1231</v>
      </c>
      <c r="C42" s="5" t="s">
        <v>127</v>
      </c>
      <c r="D42" s="5" t="s">
        <v>1383</v>
      </c>
      <c r="E42" s="5" t="s">
        <v>1384</v>
      </c>
      <c r="F42" s="5" t="s">
        <v>1385</v>
      </c>
      <c r="G42" s="5" t="s">
        <v>1386</v>
      </c>
      <c r="H42" s="5" t="s">
        <v>1236</v>
      </c>
      <c r="J42" s="5" t="s">
        <v>1884</v>
      </c>
    </row>
    <row r="43" spans="1:10">
      <c r="A43" s="5">
        <v>42</v>
      </c>
      <c r="B43" s="5" t="s">
        <v>1231</v>
      </c>
      <c r="C43" s="5" t="s">
        <v>127</v>
      </c>
      <c r="D43" s="5" t="s">
        <v>1387</v>
      </c>
      <c r="E43" s="5" t="s">
        <v>1388</v>
      </c>
      <c r="F43" s="5" t="s">
        <v>1389</v>
      </c>
      <c r="G43" s="5" t="s">
        <v>1390</v>
      </c>
      <c r="J43" s="5" t="s">
        <v>1884</v>
      </c>
    </row>
    <row r="44" spans="1:10">
      <c r="A44" s="5">
        <v>43</v>
      </c>
      <c r="B44" s="5" t="s">
        <v>1231</v>
      </c>
      <c r="C44" s="5" t="s">
        <v>127</v>
      </c>
      <c r="D44" s="5" t="s">
        <v>1391</v>
      </c>
      <c r="E44" s="5" t="s">
        <v>1392</v>
      </c>
      <c r="F44" s="5" t="s">
        <v>1393</v>
      </c>
      <c r="G44" s="5" t="s">
        <v>1270</v>
      </c>
      <c r="J44" s="5" t="s">
        <v>1884</v>
      </c>
    </row>
    <row r="45" spans="1:10">
      <c r="A45" s="5">
        <v>44</v>
      </c>
      <c r="B45" s="5" t="s">
        <v>1231</v>
      </c>
      <c r="C45" s="5" t="s">
        <v>127</v>
      </c>
      <c r="D45" s="5" t="s">
        <v>1394</v>
      </c>
      <c r="E45" s="5" t="s">
        <v>1395</v>
      </c>
      <c r="F45" s="5" t="s">
        <v>1396</v>
      </c>
      <c r="G45" s="5" t="s">
        <v>1270</v>
      </c>
      <c r="J45" s="5" t="s">
        <v>1884</v>
      </c>
    </row>
    <row r="46" spans="1:10">
      <c r="A46" s="5">
        <v>45</v>
      </c>
      <c r="B46" s="5" t="s">
        <v>1231</v>
      </c>
      <c r="C46" s="5" t="s">
        <v>127</v>
      </c>
      <c r="D46" s="5" t="s">
        <v>1397</v>
      </c>
      <c r="E46" s="5" t="s">
        <v>1398</v>
      </c>
      <c r="F46" s="5" t="s">
        <v>1399</v>
      </c>
      <c r="G46" s="5" t="s">
        <v>1400</v>
      </c>
      <c r="J46" s="5" t="s">
        <v>1884</v>
      </c>
    </row>
    <row r="47" spans="1:10">
      <c r="A47" s="5">
        <v>46</v>
      </c>
      <c r="B47" s="5" t="s">
        <v>1231</v>
      </c>
      <c r="C47" s="5" t="s">
        <v>127</v>
      </c>
      <c r="D47" s="5" t="s">
        <v>1401</v>
      </c>
      <c r="E47" s="5" t="s">
        <v>1402</v>
      </c>
      <c r="F47" s="5" t="s">
        <v>1403</v>
      </c>
      <c r="G47" s="5" t="s">
        <v>1270</v>
      </c>
      <c r="J47" s="5" t="s">
        <v>1884</v>
      </c>
    </row>
    <row r="48" spans="1:10">
      <c r="A48" s="5">
        <v>47</v>
      </c>
      <c r="B48" s="5" t="s">
        <v>1231</v>
      </c>
      <c r="C48" s="5" t="s">
        <v>127</v>
      </c>
      <c r="D48" s="5" t="s">
        <v>1404</v>
      </c>
      <c r="E48" s="5" t="s">
        <v>1405</v>
      </c>
      <c r="F48" s="5" t="s">
        <v>1406</v>
      </c>
      <c r="G48" s="5" t="s">
        <v>1270</v>
      </c>
      <c r="H48" s="5" t="s">
        <v>1407</v>
      </c>
      <c r="J48" s="5" t="s">
        <v>1884</v>
      </c>
    </row>
    <row r="49" spans="1:10">
      <c r="A49" s="5">
        <v>48</v>
      </c>
      <c r="B49" s="5" t="s">
        <v>1231</v>
      </c>
      <c r="C49" s="5" t="s">
        <v>127</v>
      </c>
      <c r="D49" s="5" t="s">
        <v>1408</v>
      </c>
      <c r="E49" s="5" t="s">
        <v>1409</v>
      </c>
      <c r="F49" s="5" t="s">
        <v>1410</v>
      </c>
      <c r="G49" s="5" t="s">
        <v>1375</v>
      </c>
      <c r="H49" s="5" t="s">
        <v>1411</v>
      </c>
      <c r="J49" s="5" t="s">
        <v>1884</v>
      </c>
    </row>
    <row r="50" spans="1:10">
      <c r="A50" s="5">
        <v>49</v>
      </c>
      <c r="B50" s="5" t="s">
        <v>1231</v>
      </c>
      <c r="C50" s="5" t="s">
        <v>127</v>
      </c>
      <c r="D50" s="5" t="s">
        <v>1412</v>
      </c>
      <c r="E50" s="5" t="s">
        <v>1413</v>
      </c>
      <c r="F50" s="5" t="s">
        <v>1414</v>
      </c>
      <c r="G50" s="5" t="s">
        <v>1240</v>
      </c>
      <c r="H50" s="5" t="s">
        <v>1415</v>
      </c>
      <c r="J50" s="5" t="s">
        <v>1884</v>
      </c>
    </row>
    <row r="51" spans="1:10">
      <c r="A51" s="5">
        <v>50</v>
      </c>
      <c r="B51" s="5" t="s">
        <v>1231</v>
      </c>
      <c r="C51" s="5" t="s">
        <v>127</v>
      </c>
      <c r="D51" s="5" t="s">
        <v>1416</v>
      </c>
      <c r="E51" s="5" t="s">
        <v>1417</v>
      </c>
      <c r="F51" s="5" t="s">
        <v>1418</v>
      </c>
      <c r="G51" s="5" t="s">
        <v>1419</v>
      </c>
      <c r="J51" s="5" t="s">
        <v>1884</v>
      </c>
    </row>
    <row r="52" spans="1:10">
      <c r="A52" s="5">
        <v>51</v>
      </c>
      <c r="B52" s="5" t="s">
        <v>1231</v>
      </c>
      <c r="C52" s="5" t="s">
        <v>127</v>
      </c>
      <c r="D52" s="5" t="s">
        <v>1420</v>
      </c>
      <c r="E52" s="5" t="s">
        <v>1421</v>
      </c>
      <c r="F52" s="5" t="s">
        <v>1422</v>
      </c>
      <c r="G52" s="5" t="s">
        <v>1270</v>
      </c>
      <c r="J52" s="5" t="s">
        <v>1884</v>
      </c>
    </row>
    <row r="53" spans="1:10">
      <c r="A53" s="5">
        <v>52</v>
      </c>
      <c r="B53" s="5" t="s">
        <v>1231</v>
      </c>
      <c r="C53" s="5" t="s">
        <v>127</v>
      </c>
      <c r="D53" s="5" t="s">
        <v>1423</v>
      </c>
      <c r="E53" s="5" t="s">
        <v>1424</v>
      </c>
      <c r="F53" s="5" t="s">
        <v>1425</v>
      </c>
      <c r="G53" s="5" t="s">
        <v>1375</v>
      </c>
      <c r="J53" s="5" t="s">
        <v>1884</v>
      </c>
    </row>
    <row r="54" spans="1:10">
      <c r="A54" s="5">
        <v>53</v>
      </c>
      <c r="B54" s="5" t="s">
        <v>1231</v>
      </c>
      <c r="C54" s="5" t="s">
        <v>127</v>
      </c>
      <c r="D54" s="5" t="s">
        <v>1426</v>
      </c>
      <c r="E54" s="5" t="s">
        <v>1427</v>
      </c>
      <c r="F54" s="5" t="s">
        <v>1428</v>
      </c>
      <c r="G54" s="5" t="s">
        <v>1270</v>
      </c>
      <c r="J54" s="5" t="s">
        <v>1884</v>
      </c>
    </row>
    <row r="55" spans="1:10">
      <c r="A55" s="5">
        <v>54</v>
      </c>
      <c r="B55" s="5" t="s">
        <v>1231</v>
      </c>
      <c r="C55" s="5" t="s">
        <v>127</v>
      </c>
      <c r="D55" s="5" t="s">
        <v>1429</v>
      </c>
      <c r="E55" s="5" t="s">
        <v>1430</v>
      </c>
      <c r="F55" s="5" t="s">
        <v>1431</v>
      </c>
      <c r="G55" s="5" t="s">
        <v>1278</v>
      </c>
      <c r="J55" s="5" t="s">
        <v>1884</v>
      </c>
    </row>
    <row r="56" spans="1:10">
      <c r="A56" s="5">
        <v>55</v>
      </c>
      <c r="B56" s="5" t="s">
        <v>1231</v>
      </c>
      <c r="C56" s="5" t="s">
        <v>127</v>
      </c>
      <c r="D56" s="5" t="s">
        <v>1432</v>
      </c>
      <c r="E56" s="5" t="s">
        <v>1433</v>
      </c>
      <c r="F56" s="5" t="s">
        <v>1434</v>
      </c>
      <c r="G56" s="5" t="s">
        <v>1318</v>
      </c>
      <c r="J56" s="5" t="s">
        <v>1884</v>
      </c>
    </row>
    <row r="57" spans="1:10">
      <c r="A57" s="5">
        <v>56</v>
      </c>
      <c r="B57" s="5" t="s">
        <v>1231</v>
      </c>
      <c r="C57" s="5" t="s">
        <v>127</v>
      </c>
      <c r="D57" s="5" t="s">
        <v>1435</v>
      </c>
      <c r="E57" s="5" t="s">
        <v>1436</v>
      </c>
      <c r="F57" s="5" t="s">
        <v>1437</v>
      </c>
      <c r="G57" s="5" t="s">
        <v>1283</v>
      </c>
      <c r="J57" s="5" t="s">
        <v>1884</v>
      </c>
    </row>
    <row r="58" spans="1:10">
      <c r="A58" s="5">
        <v>57</v>
      </c>
      <c r="B58" s="5" t="s">
        <v>1231</v>
      </c>
      <c r="C58" s="5" t="s">
        <v>127</v>
      </c>
      <c r="D58" s="5" t="s">
        <v>1438</v>
      </c>
      <c r="E58" s="5" t="s">
        <v>1439</v>
      </c>
      <c r="F58" s="5" t="s">
        <v>1440</v>
      </c>
      <c r="G58" s="5" t="s">
        <v>1283</v>
      </c>
      <c r="J58" s="5" t="s">
        <v>1884</v>
      </c>
    </row>
    <row r="59" spans="1:10">
      <c r="A59" s="5">
        <v>58</v>
      </c>
      <c r="B59" s="5" t="s">
        <v>1231</v>
      </c>
      <c r="C59" s="5" t="s">
        <v>127</v>
      </c>
      <c r="D59" s="5" t="s">
        <v>1441</v>
      </c>
      <c r="E59" s="5" t="s">
        <v>1442</v>
      </c>
      <c r="F59" s="5" t="s">
        <v>1443</v>
      </c>
      <c r="G59" s="5" t="s">
        <v>1270</v>
      </c>
      <c r="J59" s="5" t="s">
        <v>1884</v>
      </c>
    </row>
    <row r="60" spans="1:10">
      <c r="A60" s="5">
        <v>59</v>
      </c>
      <c r="B60" s="5" t="s">
        <v>1231</v>
      </c>
      <c r="C60" s="5" t="s">
        <v>127</v>
      </c>
      <c r="D60" s="5" t="s">
        <v>1444</v>
      </c>
      <c r="E60" s="5" t="s">
        <v>1445</v>
      </c>
      <c r="F60" s="5" t="s">
        <v>1446</v>
      </c>
      <c r="G60" s="5" t="s">
        <v>1283</v>
      </c>
      <c r="J60" s="5" t="s">
        <v>1884</v>
      </c>
    </row>
    <row r="61" spans="1:10">
      <c r="A61" s="5">
        <v>60</v>
      </c>
      <c r="B61" s="5" t="s">
        <v>1231</v>
      </c>
      <c r="C61" s="5" t="s">
        <v>127</v>
      </c>
      <c r="D61" s="5" t="s">
        <v>1447</v>
      </c>
      <c r="E61" s="5" t="s">
        <v>1448</v>
      </c>
      <c r="F61" s="5" t="s">
        <v>1449</v>
      </c>
      <c r="G61" s="5" t="s">
        <v>1450</v>
      </c>
      <c r="J61" s="5" t="s">
        <v>1884</v>
      </c>
    </row>
    <row r="62" spans="1:10">
      <c r="A62" s="5">
        <v>61</v>
      </c>
      <c r="B62" s="5" t="s">
        <v>1231</v>
      </c>
      <c r="C62" s="5" t="s">
        <v>127</v>
      </c>
      <c r="D62" s="5" t="s">
        <v>1451</v>
      </c>
      <c r="E62" s="5" t="s">
        <v>1452</v>
      </c>
      <c r="F62" s="5" t="s">
        <v>1453</v>
      </c>
      <c r="G62" s="5" t="s">
        <v>1375</v>
      </c>
      <c r="J62" s="5" t="s">
        <v>1884</v>
      </c>
    </row>
    <row r="63" spans="1:10">
      <c r="A63" s="5">
        <v>62</v>
      </c>
      <c r="B63" s="5" t="s">
        <v>1231</v>
      </c>
      <c r="C63" s="5" t="s">
        <v>127</v>
      </c>
      <c r="D63" s="5" t="s">
        <v>1454</v>
      </c>
      <c r="E63" s="5" t="s">
        <v>1455</v>
      </c>
      <c r="F63" s="5" t="s">
        <v>1456</v>
      </c>
      <c r="G63" s="5" t="s">
        <v>1375</v>
      </c>
      <c r="J63" s="5" t="s">
        <v>1884</v>
      </c>
    </row>
    <row r="64" spans="1:10">
      <c r="A64" s="5">
        <v>63</v>
      </c>
      <c r="B64" s="5" t="s">
        <v>1231</v>
      </c>
      <c r="C64" s="5" t="s">
        <v>127</v>
      </c>
      <c r="D64" s="5" t="s">
        <v>1457</v>
      </c>
      <c r="E64" s="5" t="s">
        <v>1458</v>
      </c>
      <c r="F64" s="5" t="s">
        <v>1459</v>
      </c>
      <c r="G64" s="5" t="s">
        <v>1283</v>
      </c>
      <c r="H64" s="5" t="s">
        <v>1460</v>
      </c>
      <c r="J64" s="5" t="s">
        <v>1884</v>
      </c>
    </row>
    <row r="65" spans="1:10">
      <c r="A65" s="5">
        <v>64</v>
      </c>
      <c r="B65" s="5" t="s">
        <v>1231</v>
      </c>
      <c r="C65" s="5" t="s">
        <v>127</v>
      </c>
      <c r="D65" s="5" t="s">
        <v>1461</v>
      </c>
      <c r="E65" s="5" t="s">
        <v>1462</v>
      </c>
      <c r="F65" s="5" t="s">
        <v>1463</v>
      </c>
      <c r="G65" s="5" t="s">
        <v>1252</v>
      </c>
      <c r="H65" s="5" t="s">
        <v>1464</v>
      </c>
      <c r="J65" s="5" t="s">
        <v>1884</v>
      </c>
    </row>
    <row r="66" spans="1:10">
      <c r="A66" s="5">
        <v>65</v>
      </c>
      <c r="B66" s="5" t="s">
        <v>1231</v>
      </c>
      <c r="C66" s="5" t="s">
        <v>127</v>
      </c>
      <c r="D66" s="5" t="s">
        <v>1465</v>
      </c>
      <c r="E66" s="5" t="s">
        <v>1466</v>
      </c>
      <c r="F66" s="5" t="s">
        <v>1467</v>
      </c>
      <c r="G66" s="5" t="s">
        <v>1375</v>
      </c>
      <c r="J66" s="5" t="s">
        <v>1884</v>
      </c>
    </row>
    <row r="67" spans="1:10">
      <c r="A67" s="5">
        <v>66</v>
      </c>
      <c r="B67" s="5" t="s">
        <v>1231</v>
      </c>
      <c r="C67" s="5" t="s">
        <v>127</v>
      </c>
      <c r="D67" s="5" t="s">
        <v>1468</v>
      </c>
      <c r="E67" s="5" t="s">
        <v>1469</v>
      </c>
      <c r="F67" s="5" t="s">
        <v>1470</v>
      </c>
      <c r="G67" s="5" t="s">
        <v>1240</v>
      </c>
      <c r="H67" s="5" t="s">
        <v>1236</v>
      </c>
      <c r="J67" s="5" t="s">
        <v>1884</v>
      </c>
    </row>
    <row r="68" spans="1:10">
      <c r="A68" s="5">
        <v>67</v>
      </c>
      <c r="B68" s="5" t="s">
        <v>1231</v>
      </c>
      <c r="C68" s="5" t="s">
        <v>127</v>
      </c>
      <c r="D68" s="5" t="s">
        <v>1471</v>
      </c>
      <c r="E68" s="5" t="s">
        <v>1472</v>
      </c>
      <c r="F68" s="5" t="s">
        <v>1473</v>
      </c>
      <c r="G68" s="5" t="s">
        <v>1332</v>
      </c>
      <c r="J68" s="5" t="s">
        <v>1884</v>
      </c>
    </row>
    <row r="69" spans="1:10">
      <c r="A69" s="5">
        <v>68</v>
      </c>
      <c r="B69" s="5" t="s">
        <v>1231</v>
      </c>
      <c r="C69" s="5" t="s">
        <v>127</v>
      </c>
      <c r="D69" s="5" t="s">
        <v>1474</v>
      </c>
      <c r="E69" s="5" t="s">
        <v>1475</v>
      </c>
      <c r="F69" s="5" t="s">
        <v>1476</v>
      </c>
      <c r="G69" s="5" t="s">
        <v>1252</v>
      </c>
      <c r="J69" s="5" t="s">
        <v>1884</v>
      </c>
    </row>
    <row r="70" spans="1:10">
      <c r="A70" s="5">
        <v>69</v>
      </c>
      <c r="B70" s="5" t="s">
        <v>1231</v>
      </c>
      <c r="C70" s="5" t="s">
        <v>127</v>
      </c>
      <c r="D70" s="5" t="s">
        <v>1477</v>
      </c>
      <c r="E70" s="5" t="s">
        <v>1478</v>
      </c>
      <c r="F70" s="5" t="s">
        <v>1479</v>
      </c>
      <c r="G70" s="5" t="s">
        <v>1240</v>
      </c>
      <c r="J70" s="5" t="s">
        <v>1884</v>
      </c>
    </row>
    <row r="71" spans="1:10">
      <c r="A71" s="5">
        <v>70</v>
      </c>
      <c r="B71" s="5" t="s">
        <v>1231</v>
      </c>
      <c r="C71" s="5" t="s">
        <v>127</v>
      </c>
      <c r="D71" s="5" t="s">
        <v>1480</v>
      </c>
      <c r="E71" s="5" t="s">
        <v>1481</v>
      </c>
      <c r="F71" s="5" t="s">
        <v>1482</v>
      </c>
      <c r="G71" s="5" t="s">
        <v>1483</v>
      </c>
      <c r="H71" s="5" t="s">
        <v>1484</v>
      </c>
      <c r="J71" s="5" t="s">
        <v>1884</v>
      </c>
    </row>
    <row r="72" spans="1:10">
      <c r="A72" s="5">
        <v>71</v>
      </c>
      <c r="B72" s="5" t="s">
        <v>1231</v>
      </c>
      <c r="C72" s="5" t="s">
        <v>127</v>
      </c>
      <c r="D72" s="5" t="s">
        <v>1485</v>
      </c>
      <c r="E72" s="5" t="s">
        <v>1486</v>
      </c>
      <c r="F72" s="5" t="s">
        <v>1487</v>
      </c>
      <c r="G72" s="5" t="s">
        <v>1270</v>
      </c>
      <c r="J72" s="5" t="s">
        <v>1884</v>
      </c>
    </row>
    <row r="73" spans="1:10">
      <c r="A73" s="5">
        <v>72</v>
      </c>
      <c r="B73" s="5" t="s">
        <v>1231</v>
      </c>
      <c r="C73" s="5" t="s">
        <v>127</v>
      </c>
      <c r="D73" s="5" t="s">
        <v>1488</v>
      </c>
      <c r="E73" s="5" t="s">
        <v>1489</v>
      </c>
      <c r="F73" s="5" t="s">
        <v>1490</v>
      </c>
      <c r="G73" s="5" t="s">
        <v>1491</v>
      </c>
      <c r="J73" s="5" t="s">
        <v>1884</v>
      </c>
    </row>
    <row r="74" spans="1:10">
      <c r="A74" s="5">
        <v>73</v>
      </c>
      <c r="B74" s="5" t="s">
        <v>1231</v>
      </c>
      <c r="C74" s="5" t="s">
        <v>127</v>
      </c>
      <c r="D74" s="5" t="s">
        <v>1492</v>
      </c>
      <c r="E74" s="5" t="s">
        <v>1493</v>
      </c>
      <c r="F74" s="5" t="s">
        <v>1494</v>
      </c>
      <c r="G74" s="5" t="s">
        <v>1235</v>
      </c>
      <c r="J74" s="5" t="s">
        <v>1884</v>
      </c>
    </row>
    <row r="75" spans="1:10">
      <c r="A75" s="5">
        <v>74</v>
      </c>
      <c r="B75" s="5" t="s">
        <v>1231</v>
      </c>
      <c r="C75" s="5" t="s">
        <v>127</v>
      </c>
      <c r="D75" s="5" t="s">
        <v>1495</v>
      </c>
      <c r="E75" s="5" t="s">
        <v>1496</v>
      </c>
      <c r="F75" s="5" t="s">
        <v>1497</v>
      </c>
      <c r="G75" s="5" t="s">
        <v>1498</v>
      </c>
      <c r="H75" s="5" t="s">
        <v>1499</v>
      </c>
      <c r="J75" s="5" t="s">
        <v>1884</v>
      </c>
    </row>
    <row r="76" spans="1:10">
      <c r="A76" s="5">
        <v>75</v>
      </c>
      <c r="B76" s="5" t="s">
        <v>1231</v>
      </c>
      <c r="C76" s="5" t="s">
        <v>127</v>
      </c>
      <c r="D76" s="5" t="s">
        <v>1500</v>
      </c>
      <c r="E76" s="5" t="s">
        <v>1501</v>
      </c>
      <c r="F76" s="5" t="s">
        <v>1502</v>
      </c>
      <c r="G76" s="5" t="s">
        <v>1503</v>
      </c>
      <c r="J76" s="5" t="s">
        <v>1884</v>
      </c>
    </row>
    <row r="77" spans="1:10">
      <c r="A77" s="5">
        <v>76</v>
      </c>
      <c r="B77" s="5" t="s">
        <v>1231</v>
      </c>
      <c r="C77" s="5" t="s">
        <v>127</v>
      </c>
      <c r="D77" s="5" t="s">
        <v>1504</v>
      </c>
      <c r="E77" s="5" t="s">
        <v>1505</v>
      </c>
      <c r="F77" s="5" t="s">
        <v>1506</v>
      </c>
      <c r="G77" s="5" t="s">
        <v>1507</v>
      </c>
      <c r="J77" s="5" t="s">
        <v>1884</v>
      </c>
    </row>
    <row r="78" spans="1:10">
      <c r="A78" s="5">
        <v>77</v>
      </c>
      <c r="B78" s="5" t="s">
        <v>1231</v>
      </c>
      <c r="C78" s="5" t="s">
        <v>127</v>
      </c>
      <c r="D78" s="5" t="s">
        <v>1508</v>
      </c>
      <c r="E78" s="5" t="s">
        <v>1509</v>
      </c>
      <c r="F78" s="5" t="s">
        <v>1506</v>
      </c>
      <c r="G78" s="5" t="s">
        <v>1318</v>
      </c>
      <c r="H78" s="5" t="s">
        <v>1236</v>
      </c>
      <c r="J78" s="5" t="s">
        <v>1884</v>
      </c>
    </row>
    <row r="79" spans="1:10">
      <c r="A79" s="5">
        <v>78</v>
      </c>
      <c r="B79" s="5" t="s">
        <v>1231</v>
      </c>
      <c r="C79" s="5" t="s">
        <v>127</v>
      </c>
      <c r="D79" s="5" t="s">
        <v>1510</v>
      </c>
      <c r="E79" s="5" t="s">
        <v>1511</v>
      </c>
      <c r="F79" s="5" t="s">
        <v>1512</v>
      </c>
      <c r="G79" s="5" t="s">
        <v>1240</v>
      </c>
      <c r="J79" s="5" t="s">
        <v>1884</v>
      </c>
    </row>
    <row r="80" spans="1:10">
      <c r="A80" s="5">
        <v>79</v>
      </c>
      <c r="B80" s="5" t="s">
        <v>1231</v>
      </c>
      <c r="C80" s="5" t="s">
        <v>127</v>
      </c>
      <c r="D80" s="5" t="s">
        <v>1513</v>
      </c>
      <c r="E80" s="5" t="s">
        <v>1514</v>
      </c>
      <c r="F80" s="5" t="s">
        <v>1515</v>
      </c>
      <c r="G80" s="5" t="s">
        <v>1278</v>
      </c>
      <c r="J80" s="5" t="s">
        <v>1884</v>
      </c>
    </row>
    <row r="81" spans="1:10">
      <c r="A81" s="5">
        <v>80</v>
      </c>
      <c r="B81" s="5" t="s">
        <v>1231</v>
      </c>
      <c r="C81" s="5" t="s">
        <v>127</v>
      </c>
      <c r="D81" s="5" t="s">
        <v>1516</v>
      </c>
      <c r="E81" s="5" t="s">
        <v>1517</v>
      </c>
      <c r="F81" s="5" t="s">
        <v>1518</v>
      </c>
      <c r="G81" s="5" t="s">
        <v>1240</v>
      </c>
      <c r="J81" s="5" t="s">
        <v>1884</v>
      </c>
    </row>
    <row r="82" spans="1:10">
      <c r="A82" s="5">
        <v>81</v>
      </c>
      <c r="B82" s="5" t="s">
        <v>1231</v>
      </c>
      <c r="C82" s="5" t="s">
        <v>127</v>
      </c>
      <c r="D82" s="5" t="s">
        <v>1519</v>
      </c>
      <c r="E82" s="5" t="s">
        <v>1520</v>
      </c>
      <c r="F82" s="5" t="s">
        <v>1521</v>
      </c>
      <c r="G82" s="5" t="s">
        <v>1235</v>
      </c>
      <c r="J82" s="5" t="s">
        <v>1884</v>
      </c>
    </row>
    <row r="83" spans="1:10">
      <c r="A83" s="5">
        <v>82</v>
      </c>
      <c r="B83" s="5" t="s">
        <v>1231</v>
      </c>
      <c r="C83" s="5" t="s">
        <v>127</v>
      </c>
      <c r="D83" s="5" t="s">
        <v>1522</v>
      </c>
      <c r="E83" s="5" t="s">
        <v>1523</v>
      </c>
      <c r="F83" s="5" t="s">
        <v>1524</v>
      </c>
      <c r="G83" s="5" t="s">
        <v>1525</v>
      </c>
      <c r="H83" s="5" t="s">
        <v>1526</v>
      </c>
      <c r="J83" s="5" t="s">
        <v>1884</v>
      </c>
    </row>
    <row r="84" spans="1:10">
      <c r="A84" s="5">
        <v>83</v>
      </c>
      <c r="B84" s="5" t="s">
        <v>1231</v>
      </c>
      <c r="C84" s="5" t="s">
        <v>127</v>
      </c>
      <c r="D84" s="5" t="s">
        <v>1527</v>
      </c>
      <c r="E84" s="5" t="s">
        <v>1528</v>
      </c>
      <c r="F84" s="5" t="s">
        <v>1529</v>
      </c>
      <c r="G84" s="5" t="s">
        <v>1530</v>
      </c>
      <c r="J84" s="5" t="s">
        <v>1884</v>
      </c>
    </row>
    <row r="85" spans="1:10">
      <c r="A85" s="5">
        <v>84</v>
      </c>
      <c r="B85" s="5" t="s">
        <v>1231</v>
      </c>
      <c r="C85" s="5" t="s">
        <v>127</v>
      </c>
      <c r="D85" s="5" t="s">
        <v>1531</v>
      </c>
      <c r="E85" s="5" t="s">
        <v>1532</v>
      </c>
      <c r="F85" s="5" t="s">
        <v>1533</v>
      </c>
      <c r="G85" s="5" t="s">
        <v>1266</v>
      </c>
      <c r="J85" s="5" t="s">
        <v>1884</v>
      </c>
    </row>
    <row r="86" spans="1:10">
      <c r="A86" s="5">
        <v>85</v>
      </c>
      <c r="B86" s="5" t="s">
        <v>1231</v>
      </c>
      <c r="C86" s="5" t="s">
        <v>127</v>
      </c>
      <c r="D86" s="5" t="s">
        <v>1534</v>
      </c>
      <c r="E86" s="5" t="s">
        <v>1535</v>
      </c>
      <c r="F86" s="5" t="s">
        <v>1536</v>
      </c>
      <c r="G86" s="5" t="s">
        <v>1266</v>
      </c>
      <c r="J86" s="5" t="s">
        <v>1884</v>
      </c>
    </row>
    <row r="87" spans="1:10">
      <c r="A87" s="5">
        <v>86</v>
      </c>
      <c r="B87" s="5" t="s">
        <v>1231</v>
      </c>
      <c r="C87" s="5" t="s">
        <v>127</v>
      </c>
      <c r="D87" s="5" t="s">
        <v>1537</v>
      </c>
      <c r="E87" s="5" t="s">
        <v>1538</v>
      </c>
      <c r="F87" s="5" t="s">
        <v>1539</v>
      </c>
      <c r="G87" s="5" t="s">
        <v>1386</v>
      </c>
      <c r="J87" s="5" t="s">
        <v>1884</v>
      </c>
    </row>
    <row r="88" spans="1:10">
      <c r="A88" s="5">
        <v>87</v>
      </c>
      <c r="B88" s="5" t="s">
        <v>1231</v>
      </c>
      <c r="C88" s="5" t="s">
        <v>127</v>
      </c>
      <c r="D88" s="5" t="s">
        <v>1540</v>
      </c>
      <c r="E88" s="5" t="s">
        <v>1541</v>
      </c>
      <c r="F88" s="5" t="s">
        <v>1542</v>
      </c>
      <c r="G88" s="5" t="s">
        <v>1543</v>
      </c>
      <c r="J88" s="5" t="s">
        <v>1884</v>
      </c>
    </row>
    <row r="89" spans="1:10">
      <c r="A89" s="5">
        <v>88</v>
      </c>
      <c r="B89" s="5" t="s">
        <v>1231</v>
      </c>
      <c r="C89" s="5" t="s">
        <v>127</v>
      </c>
      <c r="D89" s="5" t="s">
        <v>1544</v>
      </c>
      <c r="E89" s="5" t="s">
        <v>1545</v>
      </c>
      <c r="F89" s="5" t="s">
        <v>1546</v>
      </c>
      <c r="G89" s="5" t="s">
        <v>1386</v>
      </c>
      <c r="H89" s="5" t="s">
        <v>1547</v>
      </c>
      <c r="J89" s="5" t="s">
        <v>1884</v>
      </c>
    </row>
    <row r="90" spans="1:10">
      <c r="A90" s="5">
        <v>89</v>
      </c>
      <c r="B90" s="5" t="s">
        <v>1231</v>
      </c>
      <c r="C90" s="5" t="s">
        <v>127</v>
      </c>
      <c r="D90" s="5" t="s">
        <v>1548</v>
      </c>
      <c r="E90" s="5" t="s">
        <v>1549</v>
      </c>
      <c r="F90" s="5" t="s">
        <v>1550</v>
      </c>
      <c r="G90" s="5" t="s">
        <v>1332</v>
      </c>
      <c r="H90" s="5" t="s">
        <v>1551</v>
      </c>
      <c r="J90" s="5" t="s">
        <v>1884</v>
      </c>
    </row>
    <row r="91" spans="1:10">
      <c r="A91" s="5">
        <v>90</v>
      </c>
      <c r="B91" s="5" t="s">
        <v>1231</v>
      </c>
      <c r="C91" s="5" t="s">
        <v>127</v>
      </c>
      <c r="D91" s="5" t="s">
        <v>1552</v>
      </c>
      <c r="E91" s="5" t="s">
        <v>1553</v>
      </c>
      <c r="F91" s="5" t="s">
        <v>1554</v>
      </c>
      <c r="G91" s="5" t="s">
        <v>1301</v>
      </c>
      <c r="H91" s="5" t="s">
        <v>1555</v>
      </c>
      <c r="J91" s="5" t="s">
        <v>1884</v>
      </c>
    </row>
    <row r="92" spans="1:10">
      <c r="A92" s="5">
        <v>91</v>
      </c>
      <c r="B92" s="5" t="s">
        <v>1231</v>
      </c>
      <c r="C92" s="5" t="s">
        <v>127</v>
      </c>
      <c r="D92" s="5" t="s">
        <v>1556</v>
      </c>
      <c r="E92" s="5" t="s">
        <v>1557</v>
      </c>
      <c r="F92" s="5" t="s">
        <v>1558</v>
      </c>
      <c r="G92" s="5" t="s">
        <v>1375</v>
      </c>
      <c r="H92" s="5" t="s">
        <v>1236</v>
      </c>
      <c r="J92" s="5" t="s">
        <v>1884</v>
      </c>
    </row>
    <row r="93" spans="1:10">
      <c r="A93" s="5">
        <v>92</v>
      </c>
      <c r="B93" s="5" t="s">
        <v>1231</v>
      </c>
      <c r="C93" s="5" t="s">
        <v>127</v>
      </c>
      <c r="D93" s="5" t="s">
        <v>1559</v>
      </c>
      <c r="E93" s="5" t="s">
        <v>1560</v>
      </c>
      <c r="F93" s="5" t="s">
        <v>1561</v>
      </c>
      <c r="G93" s="5" t="s">
        <v>1270</v>
      </c>
      <c r="H93" s="5" t="s">
        <v>1562</v>
      </c>
      <c r="J93" s="5" t="s">
        <v>1884</v>
      </c>
    </row>
    <row r="94" spans="1:10">
      <c r="A94" s="5">
        <v>93</v>
      </c>
      <c r="B94" s="5" t="s">
        <v>1231</v>
      </c>
      <c r="C94" s="5" t="s">
        <v>127</v>
      </c>
      <c r="D94" s="5" t="s">
        <v>1563</v>
      </c>
      <c r="E94" s="5" t="s">
        <v>1564</v>
      </c>
      <c r="F94" s="5" t="s">
        <v>1565</v>
      </c>
      <c r="G94" s="5" t="s">
        <v>1278</v>
      </c>
      <c r="H94" s="5" t="s">
        <v>1407</v>
      </c>
      <c r="J94" s="5" t="s">
        <v>1884</v>
      </c>
    </row>
    <row r="95" spans="1:10">
      <c r="A95" s="5">
        <v>94</v>
      </c>
      <c r="B95" s="5" t="s">
        <v>1231</v>
      </c>
      <c r="C95" s="5" t="s">
        <v>127</v>
      </c>
      <c r="D95" s="5" t="s">
        <v>1566</v>
      </c>
      <c r="E95" s="5" t="s">
        <v>1567</v>
      </c>
      <c r="F95" s="5" t="s">
        <v>1568</v>
      </c>
      <c r="G95" s="5" t="s">
        <v>1270</v>
      </c>
      <c r="H95" s="5" t="s">
        <v>1569</v>
      </c>
      <c r="J95" s="5" t="s">
        <v>1884</v>
      </c>
    </row>
    <row r="96" spans="1:10">
      <c r="A96" s="5">
        <v>95</v>
      </c>
      <c r="B96" s="5" t="s">
        <v>1231</v>
      </c>
      <c r="C96" s="5" t="s">
        <v>127</v>
      </c>
      <c r="D96" s="5" t="s">
        <v>1570</v>
      </c>
      <c r="E96" s="5" t="s">
        <v>1571</v>
      </c>
      <c r="F96" s="5" t="s">
        <v>1572</v>
      </c>
      <c r="G96" s="5" t="s">
        <v>1332</v>
      </c>
      <c r="J96" s="5" t="s">
        <v>1884</v>
      </c>
    </row>
    <row r="97" spans="1:10">
      <c r="A97" s="5">
        <v>96</v>
      </c>
      <c r="B97" s="5" t="s">
        <v>1231</v>
      </c>
      <c r="C97" s="5" t="s">
        <v>127</v>
      </c>
      <c r="D97" s="5" t="s">
        <v>1573</v>
      </c>
      <c r="E97" s="5" t="s">
        <v>1574</v>
      </c>
      <c r="F97" s="5" t="s">
        <v>1575</v>
      </c>
      <c r="G97" s="5" t="s">
        <v>1235</v>
      </c>
      <c r="H97" s="5" t="s">
        <v>1576</v>
      </c>
      <c r="J97" s="5" t="s">
        <v>1884</v>
      </c>
    </row>
    <row r="98" spans="1:10">
      <c r="A98" s="5">
        <v>97</v>
      </c>
      <c r="B98" s="5" t="s">
        <v>1231</v>
      </c>
      <c r="C98" s="5" t="s">
        <v>127</v>
      </c>
      <c r="D98" s="5" t="s">
        <v>1577</v>
      </c>
      <c r="E98" s="5" t="s">
        <v>1578</v>
      </c>
      <c r="F98" s="5" t="s">
        <v>1579</v>
      </c>
      <c r="G98" s="5" t="s">
        <v>1240</v>
      </c>
      <c r="J98" s="5" t="s">
        <v>1884</v>
      </c>
    </row>
    <row r="99" spans="1:10">
      <c r="A99" s="5">
        <v>98</v>
      </c>
      <c r="B99" s="5" t="s">
        <v>1231</v>
      </c>
      <c r="C99" s="5" t="s">
        <v>127</v>
      </c>
      <c r="D99" s="5" t="s">
        <v>1580</v>
      </c>
      <c r="E99" s="5" t="s">
        <v>1581</v>
      </c>
      <c r="F99" s="5" t="s">
        <v>1582</v>
      </c>
      <c r="G99" s="5" t="s">
        <v>1583</v>
      </c>
      <c r="J99" s="5" t="s">
        <v>1884</v>
      </c>
    </row>
    <row r="100" spans="1:10">
      <c r="A100" s="5">
        <v>99</v>
      </c>
      <c r="B100" s="5" t="s">
        <v>1231</v>
      </c>
      <c r="C100" s="5" t="s">
        <v>127</v>
      </c>
      <c r="D100" s="5" t="s">
        <v>1584</v>
      </c>
      <c r="E100" s="5" t="s">
        <v>1585</v>
      </c>
      <c r="F100" s="5" t="s">
        <v>1586</v>
      </c>
      <c r="G100" s="5" t="s">
        <v>1587</v>
      </c>
      <c r="J100" s="5" t="s">
        <v>1884</v>
      </c>
    </row>
    <row r="101" spans="1:10">
      <c r="A101" s="5">
        <v>100</v>
      </c>
      <c r="B101" s="5" t="s">
        <v>1231</v>
      </c>
      <c r="C101" s="5" t="s">
        <v>127</v>
      </c>
      <c r="D101" s="5" t="s">
        <v>1588</v>
      </c>
      <c r="E101" s="5" t="s">
        <v>1589</v>
      </c>
      <c r="F101" s="5" t="s">
        <v>1590</v>
      </c>
      <c r="G101" s="5" t="s">
        <v>1591</v>
      </c>
      <c r="J101" s="5" t="s">
        <v>1884</v>
      </c>
    </row>
    <row r="102" spans="1:10">
      <c r="A102" s="5">
        <v>101</v>
      </c>
      <c r="B102" s="5" t="s">
        <v>1231</v>
      </c>
      <c r="C102" s="5" t="s">
        <v>127</v>
      </c>
      <c r="D102" s="5" t="s">
        <v>1592</v>
      </c>
      <c r="E102" s="5" t="s">
        <v>1593</v>
      </c>
      <c r="F102" s="5" t="s">
        <v>1594</v>
      </c>
      <c r="G102" s="5" t="s">
        <v>1283</v>
      </c>
      <c r="J102" s="5" t="s">
        <v>1884</v>
      </c>
    </row>
    <row r="103" spans="1:10">
      <c r="A103" s="5">
        <v>102</v>
      </c>
      <c r="B103" s="5" t="s">
        <v>1231</v>
      </c>
      <c r="C103" s="5" t="s">
        <v>127</v>
      </c>
      <c r="D103" s="5" t="s">
        <v>1595</v>
      </c>
      <c r="E103" s="5" t="s">
        <v>1596</v>
      </c>
      <c r="F103" s="5" t="s">
        <v>1597</v>
      </c>
      <c r="G103" s="5" t="s">
        <v>1375</v>
      </c>
      <c r="J103" s="5" t="s">
        <v>1884</v>
      </c>
    </row>
    <row r="104" spans="1:10">
      <c r="A104" s="5">
        <v>103</v>
      </c>
      <c r="B104" s="5" t="s">
        <v>1231</v>
      </c>
      <c r="C104" s="5" t="s">
        <v>127</v>
      </c>
      <c r="D104" s="5" t="s">
        <v>1598</v>
      </c>
      <c r="E104" s="5" t="s">
        <v>1599</v>
      </c>
      <c r="F104" s="5" t="s">
        <v>1600</v>
      </c>
      <c r="G104" s="5" t="s">
        <v>1270</v>
      </c>
      <c r="H104" s="5" t="s">
        <v>1601</v>
      </c>
      <c r="J104" s="5" t="s">
        <v>1884</v>
      </c>
    </row>
    <row r="105" spans="1:10">
      <c r="A105" s="5">
        <v>104</v>
      </c>
      <c r="B105" s="5" t="s">
        <v>1231</v>
      </c>
      <c r="C105" s="5" t="s">
        <v>127</v>
      </c>
      <c r="D105" s="5" t="s">
        <v>1602</v>
      </c>
      <c r="E105" s="5" t="s">
        <v>1603</v>
      </c>
      <c r="F105" s="5" t="s">
        <v>1604</v>
      </c>
      <c r="G105" s="5" t="s">
        <v>1252</v>
      </c>
      <c r="J105" s="5" t="s">
        <v>1884</v>
      </c>
    </row>
    <row r="106" spans="1:10">
      <c r="A106" s="5">
        <v>105</v>
      </c>
      <c r="B106" s="5" t="s">
        <v>1231</v>
      </c>
      <c r="C106" s="5" t="s">
        <v>127</v>
      </c>
      <c r="D106" s="5" t="s">
        <v>1605</v>
      </c>
      <c r="E106" s="5" t="s">
        <v>1606</v>
      </c>
      <c r="F106" s="5" t="s">
        <v>1607</v>
      </c>
      <c r="G106" s="5" t="s">
        <v>1270</v>
      </c>
      <c r="J106" s="5" t="s">
        <v>1884</v>
      </c>
    </row>
    <row r="107" spans="1:10">
      <c r="A107" s="5">
        <v>106</v>
      </c>
      <c r="B107" s="5" t="s">
        <v>1231</v>
      </c>
      <c r="C107" s="5" t="s">
        <v>127</v>
      </c>
      <c r="D107" s="5" t="s">
        <v>1608</v>
      </c>
      <c r="E107" s="5" t="s">
        <v>1609</v>
      </c>
      <c r="F107" s="5" t="s">
        <v>1610</v>
      </c>
      <c r="G107" s="5" t="s">
        <v>1266</v>
      </c>
      <c r="H107" s="5" t="s">
        <v>1236</v>
      </c>
      <c r="J107" s="5" t="s">
        <v>1884</v>
      </c>
    </row>
    <row r="108" spans="1:10">
      <c r="A108" s="5">
        <v>107</v>
      </c>
      <c r="B108" s="5" t="s">
        <v>1231</v>
      </c>
      <c r="C108" s="5" t="s">
        <v>127</v>
      </c>
      <c r="D108" s="5" t="s">
        <v>1611</v>
      </c>
      <c r="E108" s="5" t="s">
        <v>1612</v>
      </c>
      <c r="F108" s="5" t="s">
        <v>1613</v>
      </c>
      <c r="G108" s="5" t="s">
        <v>1543</v>
      </c>
      <c r="H108" s="5" t="s">
        <v>1614</v>
      </c>
      <c r="J108" s="5" t="s">
        <v>1884</v>
      </c>
    </row>
    <row r="109" spans="1:10">
      <c r="A109" s="5">
        <v>108</v>
      </c>
      <c r="B109" s="5" t="s">
        <v>1231</v>
      </c>
      <c r="C109" s="5" t="s">
        <v>127</v>
      </c>
      <c r="D109" s="5" t="s">
        <v>1615</v>
      </c>
      <c r="E109" s="5" t="s">
        <v>1616</v>
      </c>
      <c r="F109" s="5" t="s">
        <v>1617</v>
      </c>
      <c r="G109" s="5" t="s">
        <v>1375</v>
      </c>
      <c r="J109" s="5" t="s">
        <v>1884</v>
      </c>
    </row>
    <row r="110" spans="1:10">
      <c r="A110" s="5">
        <v>109</v>
      </c>
      <c r="B110" s="5" t="s">
        <v>1231</v>
      </c>
      <c r="C110" s="5" t="s">
        <v>127</v>
      </c>
      <c r="D110" s="5" t="s">
        <v>1618</v>
      </c>
      <c r="E110" s="5" t="s">
        <v>1619</v>
      </c>
      <c r="F110" s="5" t="s">
        <v>1620</v>
      </c>
      <c r="G110" s="5" t="s">
        <v>1252</v>
      </c>
      <c r="H110" s="5" t="s">
        <v>1621</v>
      </c>
      <c r="J110" s="5" t="s">
        <v>1884</v>
      </c>
    </row>
    <row r="111" spans="1:10">
      <c r="A111" s="5">
        <v>110</v>
      </c>
      <c r="B111" s="5" t="s">
        <v>1231</v>
      </c>
      <c r="C111" s="5" t="s">
        <v>127</v>
      </c>
      <c r="D111" s="5" t="s">
        <v>1622</v>
      </c>
      <c r="E111" s="5" t="s">
        <v>1623</v>
      </c>
      <c r="F111" s="5" t="s">
        <v>1624</v>
      </c>
      <c r="G111" s="5" t="s">
        <v>1625</v>
      </c>
      <c r="J111" s="5" t="s">
        <v>1884</v>
      </c>
    </row>
    <row r="112" spans="1:10">
      <c r="A112" s="5">
        <v>111</v>
      </c>
      <c r="B112" s="5" t="s">
        <v>1231</v>
      </c>
      <c r="C112" s="5" t="s">
        <v>127</v>
      </c>
      <c r="D112" s="5" t="s">
        <v>1626</v>
      </c>
      <c r="E112" s="5" t="s">
        <v>1627</v>
      </c>
      <c r="F112" s="5" t="s">
        <v>1628</v>
      </c>
      <c r="G112" s="5" t="s">
        <v>1629</v>
      </c>
      <c r="J112" s="5" t="s">
        <v>1884</v>
      </c>
    </row>
    <row r="113" spans="1:10">
      <c r="A113" s="5">
        <v>112</v>
      </c>
      <c r="B113" s="5" t="s">
        <v>1231</v>
      </c>
      <c r="C113" s="5" t="s">
        <v>127</v>
      </c>
      <c r="D113" s="5" t="s">
        <v>1630</v>
      </c>
      <c r="E113" s="5" t="s">
        <v>1631</v>
      </c>
      <c r="F113" s="5" t="s">
        <v>1632</v>
      </c>
      <c r="G113" s="5" t="s">
        <v>1336</v>
      </c>
      <c r="H113" s="5" t="s">
        <v>1633</v>
      </c>
      <c r="J113" s="5" t="s">
        <v>1884</v>
      </c>
    </row>
    <row r="114" spans="1:10">
      <c r="A114" s="5">
        <v>113</v>
      </c>
      <c r="B114" s="5" t="s">
        <v>1231</v>
      </c>
      <c r="C114" s="5" t="s">
        <v>127</v>
      </c>
      <c r="D114" s="5" t="s">
        <v>1634</v>
      </c>
      <c r="E114" s="5" t="s">
        <v>1635</v>
      </c>
      <c r="F114" s="5" t="s">
        <v>1636</v>
      </c>
      <c r="G114" s="5" t="s">
        <v>1637</v>
      </c>
      <c r="H114" s="5" t="s">
        <v>1638</v>
      </c>
      <c r="J114" s="5" t="s">
        <v>1884</v>
      </c>
    </row>
    <row r="115" spans="1:10">
      <c r="A115" s="5">
        <v>114</v>
      </c>
      <c r="B115" s="5" t="s">
        <v>1231</v>
      </c>
      <c r="C115" s="5" t="s">
        <v>127</v>
      </c>
      <c r="D115" s="5" t="s">
        <v>1639</v>
      </c>
      <c r="E115" s="5" t="s">
        <v>1640</v>
      </c>
      <c r="F115" s="5" t="s">
        <v>1641</v>
      </c>
      <c r="G115" s="5" t="s">
        <v>1642</v>
      </c>
      <c r="J115" s="5" t="s">
        <v>1884</v>
      </c>
    </row>
    <row r="116" spans="1:10">
      <c r="A116" s="5">
        <v>115</v>
      </c>
      <c r="B116" s="5" t="s">
        <v>1231</v>
      </c>
      <c r="C116" s="5" t="s">
        <v>127</v>
      </c>
      <c r="D116" s="5" t="s">
        <v>1643</v>
      </c>
      <c r="E116" s="5" t="s">
        <v>1644</v>
      </c>
      <c r="F116" s="5" t="s">
        <v>1645</v>
      </c>
      <c r="G116" s="5" t="s">
        <v>1332</v>
      </c>
      <c r="J116" s="5" t="s">
        <v>1884</v>
      </c>
    </row>
    <row r="117" spans="1:10">
      <c r="A117" s="5">
        <v>116</v>
      </c>
      <c r="B117" s="5" t="s">
        <v>1231</v>
      </c>
      <c r="C117" s="5" t="s">
        <v>127</v>
      </c>
      <c r="D117" s="5" t="s">
        <v>1646</v>
      </c>
      <c r="E117" s="5" t="s">
        <v>1647</v>
      </c>
      <c r="F117" s="5" t="s">
        <v>1648</v>
      </c>
      <c r="G117" s="5" t="s">
        <v>1240</v>
      </c>
      <c r="H117" s="5" t="s">
        <v>1649</v>
      </c>
      <c r="J117" s="5" t="s">
        <v>1884</v>
      </c>
    </row>
    <row r="118" spans="1:10">
      <c r="A118" s="5">
        <v>117</v>
      </c>
      <c r="B118" s="5" t="s">
        <v>1231</v>
      </c>
      <c r="C118" s="5" t="s">
        <v>127</v>
      </c>
      <c r="D118" s="5" t="s">
        <v>1650</v>
      </c>
      <c r="E118" s="5" t="s">
        <v>1651</v>
      </c>
      <c r="F118" s="5" t="s">
        <v>1652</v>
      </c>
      <c r="G118" s="5" t="s">
        <v>1386</v>
      </c>
      <c r="H118" s="5" t="s">
        <v>1653</v>
      </c>
      <c r="J118" s="5" t="s">
        <v>1884</v>
      </c>
    </row>
    <row r="119" spans="1:10">
      <c r="A119" s="5">
        <v>118</v>
      </c>
      <c r="B119" s="5" t="s">
        <v>1231</v>
      </c>
      <c r="C119" s="5" t="s">
        <v>127</v>
      </c>
      <c r="D119" s="5" t="s">
        <v>1654</v>
      </c>
      <c r="E119" s="5" t="s">
        <v>1655</v>
      </c>
      <c r="F119" s="5" t="s">
        <v>1656</v>
      </c>
      <c r="G119" s="5" t="s">
        <v>1375</v>
      </c>
      <c r="J119" s="5" t="s">
        <v>1884</v>
      </c>
    </row>
    <row r="120" spans="1:10">
      <c r="A120" s="5">
        <v>119</v>
      </c>
      <c r="B120" s="5" t="s">
        <v>1231</v>
      </c>
      <c r="C120" s="5" t="s">
        <v>127</v>
      </c>
      <c r="D120" s="5" t="s">
        <v>1657</v>
      </c>
      <c r="E120" s="5" t="s">
        <v>1658</v>
      </c>
      <c r="F120" s="5" t="s">
        <v>1659</v>
      </c>
      <c r="G120" s="5" t="s">
        <v>1386</v>
      </c>
      <c r="J120" s="5" t="s">
        <v>1884</v>
      </c>
    </row>
    <row r="121" spans="1:10">
      <c r="A121" s="5">
        <v>120</v>
      </c>
      <c r="B121" s="5" t="s">
        <v>1231</v>
      </c>
      <c r="C121" s="5" t="s">
        <v>127</v>
      </c>
      <c r="D121" s="5" t="s">
        <v>1660</v>
      </c>
      <c r="E121" s="5" t="s">
        <v>1661</v>
      </c>
      <c r="F121" s="5" t="s">
        <v>1662</v>
      </c>
      <c r="G121" s="5" t="s">
        <v>1375</v>
      </c>
      <c r="J121" s="5" t="s">
        <v>1884</v>
      </c>
    </row>
    <row r="122" spans="1:10">
      <c r="A122" s="5">
        <v>121</v>
      </c>
      <c r="B122" s="5" t="s">
        <v>1231</v>
      </c>
      <c r="C122" s="5" t="s">
        <v>127</v>
      </c>
      <c r="D122" s="5" t="s">
        <v>1663</v>
      </c>
      <c r="E122" s="5" t="s">
        <v>1664</v>
      </c>
      <c r="F122" s="5" t="s">
        <v>1665</v>
      </c>
      <c r="G122" s="5" t="s">
        <v>1278</v>
      </c>
      <c r="H122" s="5" t="s">
        <v>1236</v>
      </c>
      <c r="J122" s="5" t="s">
        <v>1884</v>
      </c>
    </row>
    <row r="123" spans="1:10">
      <c r="A123" s="5">
        <v>122</v>
      </c>
      <c r="B123" s="5" t="s">
        <v>1231</v>
      </c>
      <c r="C123" s="5" t="s">
        <v>127</v>
      </c>
      <c r="D123" s="5" t="s">
        <v>1666</v>
      </c>
      <c r="E123" s="5" t="s">
        <v>1667</v>
      </c>
      <c r="F123" s="5" t="s">
        <v>1668</v>
      </c>
      <c r="G123" s="5" t="s">
        <v>1305</v>
      </c>
      <c r="H123" s="5" t="s">
        <v>1669</v>
      </c>
      <c r="J123" s="5" t="s">
        <v>1884</v>
      </c>
    </row>
    <row r="124" spans="1:10">
      <c r="A124" s="5">
        <v>123</v>
      </c>
      <c r="B124" s="5" t="s">
        <v>1231</v>
      </c>
      <c r="C124" s="5" t="s">
        <v>127</v>
      </c>
      <c r="D124" s="5" t="s">
        <v>1670</v>
      </c>
      <c r="E124" s="5" t="s">
        <v>1671</v>
      </c>
      <c r="F124" s="5" t="s">
        <v>1672</v>
      </c>
      <c r="G124" s="5" t="s">
        <v>1283</v>
      </c>
      <c r="J124" s="5" t="s">
        <v>1884</v>
      </c>
    </row>
    <row r="125" spans="1:10">
      <c r="A125" s="5">
        <v>124</v>
      </c>
      <c r="B125" s="5" t="s">
        <v>1231</v>
      </c>
      <c r="C125" s="5" t="s">
        <v>127</v>
      </c>
      <c r="D125" s="5" t="s">
        <v>1673</v>
      </c>
      <c r="E125" s="5" t="s">
        <v>1674</v>
      </c>
      <c r="F125" s="5" t="s">
        <v>1675</v>
      </c>
      <c r="G125" s="5" t="s">
        <v>1375</v>
      </c>
      <c r="H125" s="5" t="s">
        <v>1676</v>
      </c>
      <c r="J125" s="5" t="s">
        <v>1884</v>
      </c>
    </row>
    <row r="126" spans="1:10">
      <c r="A126" s="5">
        <v>125</v>
      </c>
      <c r="B126" s="5" t="s">
        <v>1231</v>
      </c>
      <c r="C126" s="5" t="s">
        <v>127</v>
      </c>
      <c r="D126" s="5" t="s">
        <v>1677</v>
      </c>
      <c r="E126" s="5" t="s">
        <v>1678</v>
      </c>
      <c r="F126" s="5" t="s">
        <v>1679</v>
      </c>
      <c r="G126" s="5" t="s">
        <v>1530</v>
      </c>
      <c r="J126" s="5" t="s">
        <v>1884</v>
      </c>
    </row>
    <row r="127" spans="1:10">
      <c r="A127" s="5">
        <v>126</v>
      </c>
      <c r="B127" s="5" t="s">
        <v>1231</v>
      </c>
      <c r="C127" s="5" t="s">
        <v>127</v>
      </c>
      <c r="D127" s="5" t="s">
        <v>1680</v>
      </c>
      <c r="E127" s="5" t="s">
        <v>1681</v>
      </c>
      <c r="F127" s="5" t="s">
        <v>1682</v>
      </c>
      <c r="G127" s="5" t="s">
        <v>1683</v>
      </c>
      <c r="J127" s="5" t="s">
        <v>1884</v>
      </c>
    </row>
    <row r="128" spans="1:10">
      <c r="A128" s="5">
        <v>127</v>
      </c>
      <c r="B128" s="5" t="s">
        <v>1231</v>
      </c>
      <c r="C128" s="5" t="s">
        <v>127</v>
      </c>
      <c r="D128" s="5" t="s">
        <v>1684</v>
      </c>
      <c r="E128" s="5" t="s">
        <v>1685</v>
      </c>
      <c r="F128" s="5" t="s">
        <v>1686</v>
      </c>
      <c r="G128" s="5" t="s">
        <v>1270</v>
      </c>
      <c r="H128" s="5" t="s">
        <v>1687</v>
      </c>
      <c r="J128" s="5" t="s">
        <v>1884</v>
      </c>
    </row>
    <row r="129" spans="1:10">
      <c r="A129" s="5">
        <v>128</v>
      </c>
      <c r="B129" s="5" t="s">
        <v>1231</v>
      </c>
      <c r="C129" s="5" t="s">
        <v>127</v>
      </c>
      <c r="D129" s="5" t="s">
        <v>1688</v>
      </c>
      <c r="E129" s="5" t="s">
        <v>1689</v>
      </c>
      <c r="F129" s="5" t="s">
        <v>1690</v>
      </c>
      <c r="G129" s="5" t="s">
        <v>1283</v>
      </c>
      <c r="H129" s="5" t="s">
        <v>1691</v>
      </c>
      <c r="J129" s="5" t="s">
        <v>1884</v>
      </c>
    </row>
    <row r="130" spans="1:10">
      <c r="A130" s="5">
        <v>129</v>
      </c>
      <c r="B130" s="5" t="s">
        <v>1231</v>
      </c>
      <c r="C130" s="5" t="s">
        <v>127</v>
      </c>
      <c r="D130" s="5" t="s">
        <v>1692</v>
      </c>
      <c r="E130" s="5" t="s">
        <v>1693</v>
      </c>
      <c r="F130" s="5" t="s">
        <v>1694</v>
      </c>
      <c r="G130" s="5" t="s">
        <v>1283</v>
      </c>
      <c r="H130" s="5" t="s">
        <v>1236</v>
      </c>
      <c r="J130" s="5" t="s">
        <v>1884</v>
      </c>
    </row>
    <row r="131" spans="1:10">
      <c r="A131" s="5">
        <v>130</v>
      </c>
      <c r="B131" s="5" t="s">
        <v>1231</v>
      </c>
      <c r="C131" s="5" t="s">
        <v>127</v>
      </c>
      <c r="D131" s="5" t="s">
        <v>1695</v>
      </c>
      <c r="E131" s="5" t="s">
        <v>1696</v>
      </c>
      <c r="F131" s="5" t="s">
        <v>1697</v>
      </c>
      <c r="G131" s="5" t="s">
        <v>1332</v>
      </c>
      <c r="H131" s="5" t="s">
        <v>1551</v>
      </c>
      <c r="J131" s="5" t="s">
        <v>1884</v>
      </c>
    </row>
    <row r="132" spans="1:10">
      <c r="A132" s="5">
        <v>131</v>
      </c>
      <c r="B132" s="5" t="s">
        <v>1231</v>
      </c>
      <c r="C132" s="5" t="s">
        <v>127</v>
      </c>
      <c r="D132" s="5" t="s">
        <v>1698</v>
      </c>
      <c r="E132" s="5" t="s">
        <v>1699</v>
      </c>
      <c r="F132" s="5" t="s">
        <v>1700</v>
      </c>
      <c r="G132" s="5" t="s">
        <v>1305</v>
      </c>
      <c r="J132" s="5" t="s">
        <v>1884</v>
      </c>
    </row>
    <row r="133" spans="1:10">
      <c r="A133" s="5">
        <v>132</v>
      </c>
      <c r="B133" s="5" t="s">
        <v>1231</v>
      </c>
      <c r="C133" s="5" t="s">
        <v>127</v>
      </c>
      <c r="D133" s="5" t="s">
        <v>1701</v>
      </c>
      <c r="E133" s="5" t="s">
        <v>1702</v>
      </c>
      <c r="F133" s="5" t="s">
        <v>1703</v>
      </c>
      <c r="G133" s="5" t="s">
        <v>1270</v>
      </c>
      <c r="J133" s="5" t="s">
        <v>1884</v>
      </c>
    </row>
    <row r="134" spans="1:10">
      <c r="A134" s="5">
        <v>133</v>
      </c>
      <c r="B134" s="5" t="s">
        <v>1231</v>
      </c>
      <c r="C134" s="5" t="s">
        <v>127</v>
      </c>
      <c r="D134" s="5" t="s">
        <v>1704</v>
      </c>
      <c r="E134" s="5" t="s">
        <v>1705</v>
      </c>
      <c r="F134" s="5" t="s">
        <v>1706</v>
      </c>
      <c r="G134" s="5" t="s">
        <v>1270</v>
      </c>
      <c r="J134" s="5" t="s">
        <v>1884</v>
      </c>
    </row>
    <row r="135" spans="1:10">
      <c r="A135" s="5">
        <v>134</v>
      </c>
      <c r="B135" s="5" t="s">
        <v>1231</v>
      </c>
      <c r="C135" s="5" t="s">
        <v>127</v>
      </c>
      <c r="D135" s="5" t="s">
        <v>1707</v>
      </c>
      <c r="E135" s="5" t="s">
        <v>1708</v>
      </c>
      <c r="F135" s="5" t="s">
        <v>1709</v>
      </c>
      <c r="G135" s="5" t="s">
        <v>1270</v>
      </c>
      <c r="H135" s="5" t="s">
        <v>1710</v>
      </c>
      <c r="J135" s="5" t="s">
        <v>1884</v>
      </c>
    </row>
    <row r="136" spans="1:10">
      <c r="A136" s="5">
        <v>135</v>
      </c>
      <c r="B136" s="5" t="s">
        <v>1231</v>
      </c>
      <c r="C136" s="5" t="s">
        <v>127</v>
      </c>
      <c r="D136" s="5" t="s">
        <v>1711</v>
      </c>
      <c r="E136" s="5" t="s">
        <v>1712</v>
      </c>
      <c r="F136" s="5" t="s">
        <v>1713</v>
      </c>
      <c r="G136" s="5" t="s">
        <v>1235</v>
      </c>
      <c r="J136" s="5" t="s">
        <v>1884</v>
      </c>
    </row>
    <row r="137" spans="1:10">
      <c r="A137" s="5">
        <v>136</v>
      </c>
      <c r="B137" s="5" t="s">
        <v>1231</v>
      </c>
      <c r="C137" s="5" t="s">
        <v>127</v>
      </c>
      <c r="D137" s="5" t="s">
        <v>1714</v>
      </c>
      <c r="E137" s="5" t="s">
        <v>1715</v>
      </c>
      <c r="F137" s="5" t="s">
        <v>1716</v>
      </c>
      <c r="G137" s="5" t="s">
        <v>1266</v>
      </c>
      <c r="H137" s="5" t="s">
        <v>1717</v>
      </c>
      <c r="J137" s="5" t="s">
        <v>1884</v>
      </c>
    </row>
    <row r="138" spans="1:10">
      <c r="A138" s="5">
        <v>137</v>
      </c>
      <c r="B138" s="5" t="s">
        <v>1231</v>
      </c>
      <c r="C138" s="5" t="s">
        <v>127</v>
      </c>
      <c r="D138" s="5" t="s">
        <v>1718</v>
      </c>
      <c r="E138" s="5" t="s">
        <v>1719</v>
      </c>
      <c r="F138" s="5" t="s">
        <v>1720</v>
      </c>
      <c r="G138" s="5" t="s">
        <v>1375</v>
      </c>
      <c r="J138" s="5" t="s">
        <v>1884</v>
      </c>
    </row>
    <row r="139" spans="1:10">
      <c r="A139" s="5">
        <v>138</v>
      </c>
      <c r="B139" s="5" t="s">
        <v>1231</v>
      </c>
      <c r="C139" s="5" t="s">
        <v>127</v>
      </c>
      <c r="D139" s="5" t="s">
        <v>1721</v>
      </c>
      <c r="E139" s="5" t="s">
        <v>1722</v>
      </c>
      <c r="F139" s="5" t="s">
        <v>1723</v>
      </c>
      <c r="G139" s="5" t="s">
        <v>1386</v>
      </c>
      <c r="J139" s="5" t="s">
        <v>1884</v>
      </c>
    </row>
    <row r="140" spans="1:10">
      <c r="A140" s="5">
        <v>139</v>
      </c>
      <c r="B140" s="5" t="s">
        <v>1231</v>
      </c>
      <c r="C140" s="5" t="s">
        <v>127</v>
      </c>
      <c r="D140" s="5" t="s">
        <v>1724</v>
      </c>
      <c r="E140" s="5" t="s">
        <v>1725</v>
      </c>
      <c r="F140" s="5" t="s">
        <v>1726</v>
      </c>
      <c r="G140" s="5" t="s">
        <v>1235</v>
      </c>
      <c r="J140" s="5" t="s">
        <v>1884</v>
      </c>
    </row>
    <row r="141" spans="1:10">
      <c r="A141" s="5">
        <v>140</v>
      </c>
      <c r="B141" s="5" t="s">
        <v>1231</v>
      </c>
      <c r="C141" s="5" t="s">
        <v>127</v>
      </c>
      <c r="D141" s="5" t="s">
        <v>1727</v>
      </c>
      <c r="E141" s="5" t="s">
        <v>1728</v>
      </c>
      <c r="F141" s="5" t="s">
        <v>1729</v>
      </c>
      <c r="G141" s="5" t="s">
        <v>1346</v>
      </c>
      <c r="J141" s="5" t="s">
        <v>1884</v>
      </c>
    </row>
    <row r="142" spans="1:10">
      <c r="A142" s="5">
        <v>141</v>
      </c>
      <c r="B142" s="5" t="s">
        <v>1231</v>
      </c>
      <c r="C142" s="5" t="s">
        <v>127</v>
      </c>
      <c r="D142" s="5" t="s">
        <v>1730</v>
      </c>
      <c r="E142" s="5" t="s">
        <v>1731</v>
      </c>
      <c r="F142" s="5" t="s">
        <v>1732</v>
      </c>
      <c r="G142" s="5" t="s">
        <v>1642</v>
      </c>
      <c r="H142" s="5" t="s">
        <v>1484</v>
      </c>
      <c r="J142" s="5" t="s">
        <v>1884</v>
      </c>
    </row>
    <row r="143" spans="1:10">
      <c r="A143" s="5">
        <v>142</v>
      </c>
      <c r="B143" s="5" t="s">
        <v>1231</v>
      </c>
      <c r="C143" s="5" t="s">
        <v>127</v>
      </c>
      <c r="D143" s="5" t="s">
        <v>1733</v>
      </c>
      <c r="E143" s="5" t="s">
        <v>1734</v>
      </c>
      <c r="F143" s="5" t="s">
        <v>1735</v>
      </c>
      <c r="G143" s="5" t="s">
        <v>1270</v>
      </c>
      <c r="H143" s="5" t="s">
        <v>1736</v>
      </c>
      <c r="J143" s="5" t="s">
        <v>1884</v>
      </c>
    </row>
    <row r="144" spans="1:10">
      <c r="A144" s="5">
        <v>143</v>
      </c>
      <c r="B144" s="5" t="s">
        <v>1231</v>
      </c>
      <c r="C144" s="5" t="s">
        <v>127</v>
      </c>
      <c r="D144" s="5" t="s">
        <v>1737</v>
      </c>
      <c r="E144" s="5" t="s">
        <v>1738</v>
      </c>
      <c r="F144" s="5" t="s">
        <v>1739</v>
      </c>
      <c r="G144" s="5" t="s">
        <v>1375</v>
      </c>
      <c r="J144" s="5" t="s">
        <v>1884</v>
      </c>
    </row>
    <row r="145" spans="1:10">
      <c r="A145" s="5">
        <v>144</v>
      </c>
      <c r="B145" s="5" t="s">
        <v>1231</v>
      </c>
      <c r="C145" s="5" t="s">
        <v>127</v>
      </c>
      <c r="D145" s="5" t="s">
        <v>1740</v>
      </c>
      <c r="E145" s="5" t="s">
        <v>1741</v>
      </c>
      <c r="F145" s="5" t="s">
        <v>1742</v>
      </c>
      <c r="G145" s="5" t="s">
        <v>1305</v>
      </c>
      <c r="H145" s="5" t="s">
        <v>1743</v>
      </c>
      <c r="J145" s="5" t="s">
        <v>1884</v>
      </c>
    </row>
    <row r="146" spans="1:10">
      <c r="A146" s="5">
        <v>145</v>
      </c>
      <c r="B146" s="5" t="s">
        <v>1231</v>
      </c>
      <c r="C146" s="5" t="s">
        <v>127</v>
      </c>
      <c r="D146" s="5" t="s">
        <v>1744</v>
      </c>
      <c r="E146" s="5" t="s">
        <v>1745</v>
      </c>
      <c r="F146" s="5" t="s">
        <v>1746</v>
      </c>
      <c r="G146" s="5" t="s">
        <v>1642</v>
      </c>
      <c r="J146" s="5" t="s">
        <v>1884</v>
      </c>
    </row>
    <row r="147" spans="1:10">
      <c r="A147" s="5">
        <v>146</v>
      </c>
      <c r="B147" s="5" t="s">
        <v>1231</v>
      </c>
      <c r="C147" s="5" t="s">
        <v>127</v>
      </c>
      <c r="D147" s="5" t="s">
        <v>1747</v>
      </c>
      <c r="E147" s="5" t="s">
        <v>1748</v>
      </c>
      <c r="F147" s="5" t="s">
        <v>1749</v>
      </c>
      <c r="G147" s="5" t="s">
        <v>1346</v>
      </c>
      <c r="J147" s="5" t="s">
        <v>1884</v>
      </c>
    </row>
    <row r="148" spans="1:10">
      <c r="A148" s="5">
        <v>147</v>
      </c>
      <c r="B148" s="5" t="s">
        <v>1231</v>
      </c>
      <c r="C148" s="5" t="s">
        <v>127</v>
      </c>
      <c r="D148" s="5" t="s">
        <v>1750</v>
      </c>
      <c r="E148" s="5" t="s">
        <v>1751</v>
      </c>
      <c r="F148" s="5" t="s">
        <v>1752</v>
      </c>
      <c r="G148" s="5" t="s">
        <v>1278</v>
      </c>
      <c r="H148" s="5" t="s">
        <v>1753</v>
      </c>
      <c r="J148" s="5" t="s">
        <v>1884</v>
      </c>
    </row>
    <row r="149" spans="1:10">
      <c r="A149" s="5">
        <v>148</v>
      </c>
      <c r="B149" s="5" t="s">
        <v>1231</v>
      </c>
      <c r="C149" s="5" t="s">
        <v>127</v>
      </c>
      <c r="D149" s="5" t="s">
        <v>1754</v>
      </c>
      <c r="E149" s="5" t="s">
        <v>1755</v>
      </c>
      <c r="F149" s="5" t="s">
        <v>1756</v>
      </c>
      <c r="G149" s="5" t="s">
        <v>1336</v>
      </c>
      <c r="J149" s="5" t="s">
        <v>1884</v>
      </c>
    </row>
    <row r="150" spans="1:10">
      <c r="A150" s="5">
        <v>149</v>
      </c>
      <c r="B150" s="5" t="s">
        <v>1231</v>
      </c>
      <c r="C150" s="5" t="s">
        <v>127</v>
      </c>
      <c r="D150" s="5" t="s">
        <v>1757</v>
      </c>
      <c r="E150" s="5" t="s">
        <v>1758</v>
      </c>
      <c r="F150" s="5" t="s">
        <v>1759</v>
      </c>
      <c r="G150" s="5" t="s">
        <v>1266</v>
      </c>
      <c r="J150" s="5" t="s">
        <v>1884</v>
      </c>
    </row>
    <row r="151" spans="1:10">
      <c r="A151" s="5">
        <v>150</v>
      </c>
      <c r="B151" s="5" t="s">
        <v>1231</v>
      </c>
      <c r="C151" s="5" t="s">
        <v>127</v>
      </c>
      <c r="D151" s="5" t="s">
        <v>1760</v>
      </c>
      <c r="E151" s="5" t="s">
        <v>1761</v>
      </c>
      <c r="F151" s="5" t="s">
        <v>1762</v>
      </c>
      <c r="G151" s="5" t="s">
        <v>1543</v>
      </c>
      <c r="J151" s="5" t="s">
        <v>1884</v>
      </c>
    </row>
    <row r="152" spans="1:10">
      <c r="A152" s="5">
        <v>151</v>
      </c>
      <c r="B152" s="5" t="s">
        <v>1231</v>
      </c>
      <c r="C152" s="5" t="s">
        <v>127</v>
      </c>
      <c r="D152" s="5" t="s">
        <v>1763</v>
      </c>
      <c r="E152" s="5" t="s">
        <v>1764</v>
      </c>
      <c r="F152" s="5" t="s">
        <v>1765</v>
      </c>
      <c r="G152" s="5" t="s">
        <v>1266</v>
      </c>
      <c r="H152" s="5" t="s">
        <v>1766</v>
      </c>
      <c r="J152" s="5" t="s">
        <v>1884</v>
      </c>
    </row>
    <row r="153" spans="1:10">
      <c r="A153" s="5">
        <v>152</v>
      </c>
      <c r="B153" s="5" t="s">
        <v>1231</v>
      </c>
      <c r="C153" s="5" t="s">
        <v>127</v>
      </c>
      <c r="D153" s="5" t="s">
        <v>1767</v>
      </c>
      <c r="E153" s="5" t="s">
        <v>1768</v>
      </c>
      <c r="F153" s="5" t="s">
        <v>1769</v>
      </c>
      <c r="G153" s="5" t="s">
        <v>1270</v>
      </c>
      <c r="H153" s="5" t="s">
        <v>1236</v>
      </c>
      <c r="J153" s="5" t="s">
        <v>1884</v>
      </c>
    </row>
    <row r="154" spans="1:10">
      <c r="A154" s="5">
        <v>153</v>
      </c>
      <c r="B154" s="5" t="s">
        <v>1231</v>
      </c>
      <c r="C154" s="5" t="s">
        <v>127</v>
      </c>
      <c r="D154" s="5" t="s">
        <v>1770</v>
      </c>
      <c r="E154" s="5" t="s">
        <v>1771</v>
      </c>
      <c r="F154" s="5" t="s">
        <v>1772</v>
      </c>
      <c r="G154" s="5" t="s">
        <v>1375</v>
      </c>
      <c r="J154" s="5" t="s">
        <v>1884</v>
      </c>
    </row>
    <row r="155" spans="1:10">
      <c r="A155" s="5">
        <v>154</v>
      </c>
      <c r="B155" s="5" t="s">
        <v>1231</v>
      </c>
      <c r="C155" s="5" t="s">
        <v>127</v>
      </c>
      <c r="D155" s="5" t="s">
        <v>1773</v>
      </c>
      <c r="E155" s="5" t="s">
        <v>1774</v>
      </c>
      <c r="F155" s="5" t="s">
        <v>1775</v>
      </c>
      <c r="G155" s="5" t="s">
        <v>1642</v>
      </c>
      <c r="H155" s="5" t="s">
        <v>1776</v>
      </c>
      <c r="J155" s="5" t="s">
        <v>1884</v>
      </c>
    </row>
    <row r="156" spans="1:10">
      <c r="A156" s="5">
        <v>155</v>
      </c>
      <c r="B156" s="5" t="s">
        <v>1231</v>
      </c>
      <c r="C156" s="5" t="s">
        <v>127</v>
      </c>
      <c r="D156" s="5" t="s">
        <v>1777</v>
      </c>
      <c r="E156" s="5" t="s">
        <v>1778</v>
      </c>
      <c r="F156" s="5" t="s">
        <v>1779</v>
      </c>
      <c r="G156" s="5" t="s">
        <v>1305</v>
      </c>
      <c r="J156" s="5" t="s">
        <v>1884</v>
      </c>
    </row>
    <row r="157" spans="1:10">
      <c r="A157" s="5">
        <v>156</v>
      </c>
      <c r="B157" s="5" t="s">
        <v>1231</v>
      </c>
      <c r="C157" s="5" t="s">
        <v>127</v>
      </c>
      <c r="D157" s="5" t="s">
        <v>1780</v>
      </c>
      <c r="E157" s="5" t="s">
        <v>1781</v>
      </c>
      <c r="F157" s="5" t="s">
        <v>1782</v>
      </c>
      <c r="G157" s="5" t="s">
        <v>1270</v>
      </c>
      <c r="J157" s="5" t="s">
        <v>1884</v>
      </c>
    </row>
    <row r="158" spans="1:10">
      <c r="A158" s="5">
        <v>157</v>
      </c>
      <c r="B158" s="5" t="s">
        <v>1231</v>
      </c>
      <c r="C158" s="5" t="s">
        <v>127</v>
      </c>
      <c r="D158" s="5" t="s">
        <v>1783</v>
      </c>
      <c r="E158" s="5" t="s">
        <v>1784</v>
      </c>
      <c r="F158" s="5" t="s">
        <v>1785</v>
      </c>
      <c r="G158" s="5" t="s">
        <v>1543</v>
      </c>
      <c r="J158" s="5" t="s">
        <v>1884</v>
      </c>
    </row>
    <row r="159" spans="1:10">
      <c r="A159" s="5">
        <v>158</v>
      </c>
      <c r="B159" s="5" t="s">
        <v>1231</v>
      </c>
      <c r="C159" s="5" t="s">
        <v>127</v>
      </c>
      <c r="D159" s="5" t="s">
        <v>1786</v>
      </c>
      <c r="E159" s="5" t="s">
        <v>1787</v>
      </c>
      <c r="F159" s="5" t="s">
        <v>1788</v>
      </c>
      <c r="G159" s="5" t="s">
        <v>1642</v>
      </c>
      <c r="J159" s="5" t="s">
        <v>1884</v>
      </c>
    </row>
    <row r="160" spans="1:10">
      <c r="A160" s="5">
        <v>159</v>
      </c>
      <c r="B160" s="5" t="s">
        <v>1231</v>
      </c>
      <c r="C160" s="5" t="s">
        <v>127</v>
      </c>
      <c r="D160" s="5" t="s">
        <v>1789</v>
      </c>
      <c r="E160" s="5" t="s">
        <v>1790</v>
      </c>
      <c r="F160" s="5" t="s">
        <v>1791</v>
      </c>
      <c r="G160" s="5" t="s">
        <v>1625</v>
      </c>
      <c r="J160" s="5" t="s">
        <v>1884</v>
      </c>
    </row>
    <row r="161" spans="1:10">
      <c r="A161" s="5">
        <v>160</v>
      </c>
      <c r="B161" s="5" t="s">
        <v>1231</v>
      </c>
      <c r="C161" s="5" t="s">
        <v>127</v>
      </c>
      <c r="D161" s="5" t="s">
        <v>1792</v>
      </c>
      <c r="E161" s="5" t="s">
        <v>1793</v>
      </c>
      <c r="F161" s="5" t="s">
        <v>1794</v>
      </c>
      <c r="G161" s="5" t="s">
        <v>1305</v>
      </c>
      <c r="H161" s="5" t="s">
        <v>1795</v>
      </c>
      <c r="J161" s="5" t="s">
        <v>1884</v>
      </c>
    </row>
    <row r="162" spans="1:10">
      <c r="A162" s="5">
        <v>161</v>
      </c>
      <c r="B162" s="5" t="s">
        <v>1231</v>
      </c>
      <c r="C162" s="5" t="s">
        <v>127</v>
      </c>
      <c r="D162" s="5" t="s">
        <v>1796</v>
      </c>
      <c r="E162" s="5" t="s">
        <v>1797</v>
      </c>
      <c r="F162" s="5" t="s">
        <v>1798</v>
      </c>
      <c r="G162" s="5" t="s">
        <v>1591</v>
      </c>
      <c r="J162" s="5" t="s">
        <v>1884</v>
      </c>
    </row>
    <row r="163" spans="1:10">
      <c r="A163" s="5">
        <v>162</v>
      </c>
      <c r="B163" s="5" t="s">
        <v>1231</v>
      </c>
      <c r="C163" s="5" t="s">
        <v>127</v>
      </c>
      <c r="D163" s="5" t="s">
        <v>1799</v>
      </c>
      <c r="E163" s="5" t="s">
        <v>1800</v>
      </c>
      <c r="F163" s="5" t="s">
        <v>1801</v>
      </c>
      <c r="G163" s="5" t="s">
        <v>1270</v>
      </c>
      <c r="J163" s="5" t="s">
        <v>1884</v>
      </c>
    </row>
    <row r="164" spans="1:10">
      <c r="A164" s="5">
        <v>163</v>
      </c>
      <c r="B164" s="5" t="s">
        <v>1231</v>
      </c>
      <c r="C164" s="5" t="s">
        <v>127</v>
      </c>
      <c r="D164" s="5" t="s">
        <v>1802</v>
      </c>
      <c r="E164" s="5" t="s">
        <v>1803</v>
      </c>
      <c r="F164" s="5" t="s">
        <v>1804</v>
      </c>
      <c r="G164" s="5" t="s">
        <v>1270</v>
      </c>
      <c r="J164" s="5" t="s">
        <v>1884</v>
      </c>
    </row>
    <row r="165" spans="1:10">
      <c r="A165" s="5">
        <v>164</v>
      </c>
      <c r="B165" s="5" t="s">
        <v>1231</v>
      </c>
      <c r="C165" s="5" t="s">
        <v>127</v>
      </c>
      <c r="D165" s="5" t="s">
        <v>1805</v>
      </c>
      <c r="E165" s="5" t="s">
        <v>1806</v>
      </c>
      <c r="F165" s="5" t="s">
        <v>1807</v>
      </c>
      <c r="G165" s="5" t="s">
        <v>1270</v>
      </c>
      <c r="J165" s="5" t="s">
        <v>1884</v>
      </c>
    </row>
    <row r="166" spans="1:10">
      <c r="A166" s="5">
        <v>165</v>
      </c>
      <c r="B166" s="5" t="s">
        <v>1231</v>
      </c>
      <c r="C166" s="5" t="s">
        <v>127</v>
      </c>
      <c r="D166" s="5" t="s">
        <v>1808</v>
      </c>
      <c r="E166" s="5" t="s">
        <v>1809</v>
      </c>
      <c r="F166" s="5" t="s">
        <v>1810</v>
      </c>
      <c r="G166" s="5" t="s">
        <v>1642</v>
      </c>
      <c r="H166" s="5" t="s">
        <v>1811</v>
      </c>
      <c r="J166" s="5" t="s">
        <v>1884</v>
      </c>
    </row>
    <row r="167" spans="1:10">
      <c r="A167" s="5">
        <v>166</v>
      </c>
      <c r="B167" s="5" t="s">
        <v>1231</v>
      </c>
      <c r="C167" s="5" t="s">
        <v>127</v>
      </c>
      <c r="D167" s="5" t="s">
        <v>1812</v>
      </c>
      <c r="E167" s="5" t="s">
        <v>1813</v>
      </c>
      <c r="F167" s="5" t="s">
        <v>1814</v>
      </c>
      <c r="G167" s="5" t="s">
        <v>1346</v>
      </c>
      <c r="J167" s="5" t="s">
        <v>1884</v>
      </c>
    </row>
    <row r="168" spans="1:10">
      <c r="A168" s="5">
        <v>167</v>
      </c>
      <c r="B168" s="5" t="s">
        <v>1231</v>
      </c>
      <c r="C168" s="5" t="s">
        <v>127</v>
      </c>
      <c r="D168" s="5" t="s">
        <v>1815</v>
      </c>
      <c r="E168" s="5" t="s">
        <v>1816</v>
      </c>
      <c r="F168" s="5" t="s">
        <v>1817</v>
      </c>
      <c r="G168" s="5" t="s">
        <v>1240</v>
      </c>
      <c r="J168" s="5" t="s">
        <v>1884</v>
      </c>
    </row>
    <row r="169" spans="1:10">
      <c r="A169" s="5">
        <v>168</v>
      </c>
      <c r="B169" s="5" t="s">
        <v>1231</v>
      </c>
      <c r="C169" s="5" t="s">
        <v>127</v>
      </c>
      <c r="D169" s="5" t="s">
        <v>1818</v>
      </c>
      <c r="E169" s="5" t="s">
        <v>1819</v>
      </c>
      <c r="F169" s="5" t="s">
        <v>1820</v>
      </c>
      <c r="G169" s="5" t="s">
        <v>1375</v>
      </c>
      <c r="H169" s="5" t="s">
        <v>1236</v>
      </c>
      <c r="J169" s="5" t="s">
        <v>1884</v>
      </c>
    </row>
    <row r="170" spans="1:10">
      <c r="A170" s="5">
        <v>169</v>
      </c>
      <c r="B170" s="5" t="s">
        <v>1231</v>
      </c>
      <c r="C170" s="5" t="s">
        <v>127</v>
      </c>
      <c r="D170" s="5" t="s">
        <v>1821</v>
      </c>
      <c r="E170" s="5" t="s">
        <v>1822</v>
      </c>
      <c r="F170" s="5" t="s">
        <v>1823</v>
      </c>
      <c r="G170" s="5" t="s">
        <v>1824</v>
      </c>
      <c r="J170" s="5" t="s">
        <v>1884</v>
      </c>
    </row>
    <row r="171" spans="1:10">
      <c r="A171" s="5">
        <v>170</v>
      </c>
      <c r="B171" s="5" t="s">
        <v>1231</v>
      </c>
      <c r="C171" s="5" t="s">
        <v>127</v>
      </c>
      <c r="D171" s="5" t="s">
        <v>1825</v>
      </c>
      <c r="E171" s="5" t="s">
        <v>1826</v>
      </c>
      <c r="F171" s="5" t="s">
        <v>1827</v>
      </c>
      <c r="G171" s="5" t="s">
        <v>1305</v>
      </c>
      <c r="J171" s="5" t="s">
        <v>1884</v>
      </c>
    </row>
    <row r="172" spans="1:10">
      <c r="A172" s="5">
        <v>171</v>
      </c>
      <c r="B172" s="5" t="s">
        <v>1231</v>
      </c>
      <c r="C172" s="5" t="s">
        <v>127</v>
      </c>
      <c r="D172" s="5" t="s">
        <v>1828</v>
      </c>
      <c r="E172" s="5" t="s">
        <v>1829</v>
      </c>
      <c r="F172" s="5" t="s">
        <v>1830</v>
      </c>
      <c r="G172" s="5" t="s">
        <v>1831</v>
      </c>
      <c r="J172" s="5" t="s">
        <v>1884</v>
      </c>
    </row>
    <row r="173" spans="1:10">
      <c r="A173" s="5">
        <v>172</v>
      </c>
      <c r="B173" s="5" t="s">
        <v>1231</v>
      </c>
      <c r="C173" s="5" t="s">
        <v>127</v>
      </c>
      <c r="D173" s="5" t="s">
        <v>1832</v>
      </c>
      <c r="E173" s="5" t="s">
        <v>1833</v>
      </c>
      <c r="F173" s="5" t="s">
        <v>1834</v>
      </c>
      <c r="G173" s="5" t="s">
        <v>1835</v>
      </c>
      <c r="J173" s="5" t="s">
        <v>1884</v>
      </c>
    </row>
    <row r="174" spans="1:10">
      <c r="A174" s="5">
        <v>173</v>
      </c>
      <c r="B174" s="5" t="s">
        <v>1231</v>
      </c>
      <c r="C174" s="5" t="s">
        <v>127</v>
      </c>
      <c r="D174" s="5" t="s">
        <v>1836</v>
      </c>
      <c r="E174" s="5" t="s">
        <v>1837</v>
      </c>
      <c r="F174" s="5" t="s">
        <v>1838</v>
      </c>
      <c r="G174" s="5" t="s">
        <v>1375</v>
      </c>
      <c r="H174" s="5" t="s">
        <v>1236</v>
      </c>
      <c r="J174" s="5" t="s">
        <v>1884</v>
      </c>
    </row>
    <row r="175" spans="1:10">
      <c r="A175" s="5">
        <v>174</v>
      </c>
      <c r="B175" s="5" t="s">
        <v>1231</v>
      </c>
      <c r="C175" s="5" t="s">
        <v>127</v>
      </c>
      <c r="D175" s="5" t="s">
        <v>1839</v>
      </c>
      <c r="E175" s="5" t="s">
        <v>1840</v>
      </c>
      <c r="F175" s="5" t="s">
        <v>1841</v>
      </c>
      <c r="G175" s="5" t="s">
        <v>1336</v>
      </c>
      <c r="J175" s="5" t="s">
        <v>1884</v>
      </c>
    </row>
    <row r="176" spans="1:10">
      <c r="A176" s="5">
        <v>175</v>
      </c>
      <c r="B176" s="5" t="s">
        <v>1231</v>
      </c>
      <c r="C176" s="5" t="s">
        <v>127</v>
      </c>
      <c r="D176" s="5" t="s">
        <v>1842</v>
      </c>
      <c r="E176" s="5" t="s">
        <v>1843</v>
      </c>
      <c r="F176" s="5" t="s">
        <v>1844</v>
      </c>
      <c r="G176" s="5" t="s">
        <v>1346</v>
      </c>
      <c r="J176" s="5" t="s">
        <v>1884</v>
      </c>
    </row>
    <row r="177" spans="1:10">
      <c r="A177" s="5">
        <v>176</v>
      </c>
      <c r="B177" s="5" t="s">
        <v>1231</v>
      </c>
      <c r="C177" s="5" t="s">
        <v>127</v>
      </c>
      <c r="D177" s="5" t="s">
        <v>1845</v>
      </c>
      <c r="E177" s="5" t="s">
        <v>1846</v>
      </c>
      <c r="F177" s="5" t="s">
        <v>1847</v>
      </c>
      <c r="G177" s="5" t="s">
        <v>1848</v>
      </c>
      <c r="J177" s="5" t="s">
        <v>1884</v>
      </c>
    </row>
    <row r="178" spans="1:10">
      <c r="A178" s="5">
        <v>177</v>
      </c>
      <c r="B178" s="5" t="s">
        <v>1231</v>
      </c>
      <c r="C178" s="5" t="s">
        <v>127</v>
      </c>
      <c r="D178" s="5" t="s">
        <v>1849</v>
      </c>
      <c r="E178" s="5" t="s">
        <v>1850</v>
      </c>
      <c r="F178" s="5" t="s">
        <v>1851</v>
      </c>
      <c r="G178" s="5" t="s">
        <v>1583</v>
      </c>
      <c r="J178" s="5" t="s">
        <v>1884</v>
      </c>
    </row>
    <row r="179" spans="1:10">
      <c r="A179" s="5">
        <v>178</v>
      </c>
      <c r="B179" s="5" t="s">
        <v>1231</v>
      </c>
      <c r="C179" s="5" t="s">
        <v>127</v>
      </c>
      <c r="D179" s="5" t="s">
        <v>1852</v>
      </c>
      <c r="E179" s="5" t="s">
        <v>1853</v>
      </c>
      <c r="F179" s="5" t="s">
        <v>1854</v>
      </c>
      <c r="G179" s="5" t="s">
        <v>1855</v>
      </c>
      <c r="H179" s="5" t="s">
        <v>1856</v>
      </c>
      <c r="J179" s="5" t="s">
        <v>1884</v>
      </c>
    </row>
    <row r="180" spans="1:10">
      <c r="A180" s="5">
        <v>179</v>
      </c>
      <c r="B180" s="5" t="s">
        <v>1231</v>
      </c>
      <c r="C180" s="5" t="s">
        <v>127</v>
      </c>
      <c r="D180" s="5" t="s">
        <v>1857</v>
      </c>
      <c r="E180" s="5" t="s">
        <v>1858</v>
      </c>
      <c r="F180" s="5" t="s">
        <v>1859</v>
      </c>
      <c r="G180" s="5" t="s">
        <v>1625</v>
      </c>
      <c r="J180" s="5" t="s">
        <v>1884</v>
      </c>
    </row>
    <row r="181" spans="1:10">
      <c r="A181" s="5">
        <v>180</v>
      </c>
      <c r="B181" s="5" t="s">
        <v>1231</v>
      </c>
      <c r="C181" s="5" t="s">
        <v>127</v>
      </c>
      <c r="D181" s="5" t="s">
        <v>1860</v>
      </c>
      <c r="E181" s="5" t="s">
        <v>1861</v>
      </c>
      <c r="F181" s="5" t="s">
        <v>1862</v>
      </c>
      <c r="G181" s="5" t="s">
        <v>1863</v>
      </c>
      <c r="H181" s="5" t="s">
        <v>1864</v>
      </c>
      <c r="J181" s="5" t="s">
        <v>1884</v>
      </c>
    </row>
    <row r="182" spans="1:10">
      <c r="A182" s="5">
        <v>181</v>
      </c>
      <c r="B182" s="5" t="s">
        <v>1231</v>
      </c>
      <c r="C182" s="5" t="s">
        <v>127</v>
      </c>
      <c r="D182" s="5" t="s">
        <v>1865</v>
      </c>
      <c r="E182" s="5" t="s">
        <v>1866</v>
      </c>
      <c r="F182" s="5" t="s">
        <v>1867</v>
      </c>
      <c r="G182" s="5" t="s">
        <v>1240</v>
      </c>
      <c r="J182" s="5" t="s">
        <v>1884</v>
      </c>
    </row>
    <row r="183" spans="1:10">
      <c r="A183" s="5">
        <v>182</v>
      </c>
      <c r="B183" s="5" t="s">
        <v>1231</v>
      </c>
      <c r="C183" s="5" t="s">
        <v>127</v>
      </c>
      <c r="D183" s="5" t="s">
        <v>1868</v>
      </c>
      <c r="E183" s="5" t="s">
        <v>1869</v>
      </c>
      <c r="F183" s="5" t="s">
        <v>1870</v>
      </c>
      <c r="G183" s="5" t="s">
        <v>1318</v>
      </c>
      <c r="J183" s="5" t="s">
        <v>1884</v>
      </c>
    </row>
    <row r="184" spans="1:10">
      <c r="A184" s="5">
        <v>183</v>
      </c>
      <c r="B184" s="5" t="s">
        <v>1231</v>
      </c>
      <c r="C184" s="5" t="s">
        <v>127</v>
      </c>
      <c r="D184" s="5" t="s">
        <v>1871</v>
      </c>
      <c r="E184" s="5" t="s">
        <v>1872</v>
      </c>
      <c r="F184" s="5" t="s">
        <v>1873</v>
      </c>
      <c r="G184" s="5" t="s">
        <v>1318</v>
      </c>
      <c r="J184" s="5" t="s">
        <v>1884</v>
      </c>
    </row>
    <row r="185" spans="1:10">
      <c r="A185" s="5">
        <v>184</v>
      </c>
      <c r="B185" s="5" t="s">
        <v>1231</v>
      </c>
      <c r="C185" s="5" t="s">
        <v>127</v>
      </c>
      <c r="D185" s="5" t="s">
        <v>1874</v>
      </c>
      <c r="E185" s="5" t="s">
        <v>1875</v>
      </c>
      <c r="F185" s="5" t="s">
        <v>1273</v>
      </c>
      <c r="G185" s="5" t="s">
        <v>1831</v>
      </c>
      <c r="J185" s="5" t="s">
        <v>1884</v>
      </c>
    </row>
    <row r="186" spans="1:10">
      <c r="A186" s="5">
        <v>185</v>
      </c>
      <c r="B186" s="5" t="s">
        <v>1231</v>
      </c>
      <c r="C186" s="5" t="s">
        <v>127</v>
      </c>
      <c r="D186" s="5" t="s">
        <v>1876</v>
      </c>
      <c r="E186" s="5" t="s">
        <v>1877</v>
      </c>
      <c r="F186" s="5" t="s">
        <v>1878</v>
      </c>
      <c r="G186" s="5" t="s">
        <v>1879</v>
      </c>
      <c r="H186" s="5" t="s">
        <v>1880</v>
      </c>
      <c r="J186" s="5" t="s">
        <v>1884</v>
      </c>
    </row>
    <row r="187" spans="1:10">
      <c r="A187" s="5">
        <v>186</v>
      </c>
      <c r="B187" s="5" t="s">
        <v>1231</v>
      </c>
      <c r="C187" s="5" t="s">
        <v>127</v>
      </c>
      <c r="D187" s="5" t="s">
        <v>1881</v>
      </c>
      <c r="E187" s="5" t="s">
        <v>1882</v>
      </c>
      <c r="F187" s="5" t="s">
        <v>1883</v>
      </c>
      <c r="G187" s="5" t="s">
        <v>1419</v>
      </c>
      <c r="J187" s="5" t="s">
        <v>1884</v>
      </c>
    </row>
  </sheetData>
  <sheetProtection formatColumns="0" formatRows="0"/>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514</v>
      </c>
      <c r="L1" s="359" t="s">
        <v>400</v>
      </c>
      <c r="M1" s="394" t="s">
        <v>513</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78" t="s">
        <v>396</v>
      </c>
      <c r="E4" s="1179"/>
      <c r="F4" s="1179"/>
      <c r="G4" s="1179"/>
      <c r="H4" s="1180"/>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81"/>
      <c r="E6" s="1181"/>
      <c r="F6" s="1182" t="s">
        <v>83</v>
      </c>
      <c r="G6" s="1182"/>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83" t="s">
        <v>16</v>
      </c>
      <c r="E8" s="1183"/>
      <c r="F8" s="1183" t="s">
        <v>397</v>
      </c>
      <c r="G8" s="1183"/>
      <c r="H8" s="1183"/>
      <c r="I8" s="1184" t="s">
        <v>398</v>
      </c>
      <c r="J8" s="1184"/>
      <c r="K8" s="1184"/>
      <c r="L8" s="1184"/>
      <c r="M8" s="212"/>
      <c r="N8" s="212"/>
      <c r="O8" s="212"/>
      <c r="P8" s="212"/>
      <c r="Q8" s="358"/>
      <c r="R8" s="212"/>
      <c r="S8" s="355"/>
      <c r="T8" s="355"/>
      <c r="U8" s="355"/>
      <c r="V8" s="355"/>
    </row>
    <row r="9" spans="1:256" s="126" customFormat="1" ht="20.25" customHeight="1">
      <c r="A9" s="125"/>
      <c r="B9" s="36"/>
      <c r="C9" s="230"/>
      <c r="D9" s="240" t="s">
        <v>91</v>
      </c>
      <c r="E9" s="240" t="s">
        <v>399</v>
      </c>
      <c r="F9" s="1174" t="s">
        <v>91</v>
      </c>
      <c r="G9" s="1175"/>
      <c r="H9" s="241" t="s">
        <v>399</v>
      </c>
      <c r="I9" s="1176" t="s">
        <v>91</v>
      </c>
      <c r="J9" s="1176"/>
      <c r="K9" s="241" t="s">
        <v>399</v>
      </c>
      <c r="L9" s="241" t="s">
        <v>400</v>
      </c>
      <c r="M9" s="212"/>
      <c r="N9" s="212"/>
      <c r="O9" s="212"/>
      <c r="P9" s="212"/>
      <c r="Q9" s="358"/>
      <c r="R9" s="212"/>
      <c r="S9" s="355"/>
      <c r="T9" s="355"/>
      <c r="U9" s="355"/>
      <c r="V9" s="355"/>
    </row>
    <row r="10" spans="1:256" ht="12" customHeight="1">
      <c r="C10" s="249"/>
      <c r="D10" s="353" t="s">
        <v>92</v>
      </c>
      <c r="E10" s="353" t="s">
        <v>48</v>
      </c>
      <c r="F10" s="1177" t="s">
        <v>49</v>
      </c>
      <c r="G10" s="1177"/>
      <c r="H10" s="353" t="s">
        <v>50</v>
      </c>
      <c r="I10" s="1177" t="s">
        <v>67</v>
      </c>
      <c r="J10" s="1177"/>
      <c r="K10" s="353" t="s">
        <v>68</v>
      </c>
      <c r="L10" s="353" t="s">
        <v>182</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521</v>
      </c>
      <c r="N11" s="212"/>
      <c r="O11" s="212"/>
      <c r="P11" s="212" t="s">
        <v>519</v>
      </c>
      <c r="Q11" s="358" t="s">
        <v>520</v>
      </c>
      <c r="R11" s="212" t="s">
        <v>583</v>
      </c>
      <c r="S11" s="355"/>
      <c r="T11" s="355"/>
      <c r="U11" s="355"/>
      <c r="V11" s="355"/>
    </row>
    <row r="12" spans="1:256" s="265" customFormat="1" ht="0.95" customHeight="1">
      <c r="A12" s="89"/>
      <c r="B12" s="186" t="s">
        <v>404</v>
      </c>
      <c r="C12" s="1186"/>
      <c r="D12" s="1183">
        <v>1</v>
      </c>
      <c r="E12" s="1187" t="s">
        <v>1898</v>
      </c>
      <c r="F12" s="1116"/>
      <c r="G12" s="1097">
        <v>0</v>
      </c>
      <c r="H12" s="356"/>
      <c r="I12" s="250"/>
      <c r="J12" s="393" t="s">
        <v>518</v>
      </c>
      <c r="K12" s="732"/>
      <c r="L12" s="266"/>
      <c r="M12" s="828">
        <f>mergeValue(H12)</f>
        <v>0</v>
      </c>
      <c r="N12" s="1007"/>
      <c r="O12" s="1007"/>
      <c r="P12" s="828" t="str">
        <f>IF(ISERROR(MATCH(Q12,MODesc,0)),"n","y")</f>
        <v>y</v>
      </c>
      <c r="Q12" s="1007" t="s">
        <v>1898</v>
      </c>
      <c r="R12" s="828" t="str">
        <f>K12&amp;"("&amp;L12&amp;")"</f>
        <v>()</v>
      </c>
      <c r="S12" s="186"/>
      <c r="T12" s="186"/>
      <c r="U12" s="248"/>
      <c r="V12" s="186"/>
      <c r="W12" s="186"/>
      <c r="X12" s="186"/>
      <c r="Y12" s="264"/>
      <c r="Z12" s="264"/>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4"/>
      <c r="BW12" s="264"/>
      <c r="BX12" s="264"/>
      <c r="BY12" s="264"/>
      <c r="BZ12" s="264"/>
      <c r="CA12" s="264"/>
      <c r="CB12" s="264"/>
      <c r="CC12" s="264"/>
      <c r="CD12" s="264"/>
      <c r="CE12" s="264"/>
    </row>
    <row r="13" spans="1:256" s="265" customFormat="1" ht="0.95" customHeight="1">
      <c r="A13" s="89"/>
      <c r="B13" s="186" t="s">
        <v>404</v>
      </c>
      <c r="C13" s="1186"/>
      <c r="D13" s="1183"/>
      <c r="E13" s="1188"/>
      <c r="F13" s="1189"/>
      <c r="G13" s="1183">
        <v>1</v>
      </c>
      <c r="H13" s="1185" t="s">
        <v>1178</v>
      </c>
      <c r="I13" s="250"/>
      <c r="J13" s="393" t="s">
        <v>518</v>
      </c>
      <c r="K13" s="732"/>
      <c r="L13" s="266"/>
      <c r="M13" s="828" t="str">
        <f>mergeValue(H13)</f>
        <v>Тосненский муниципальный район</v>
      </c>
      <c r="N13" s="1007"/>
      <c r="O13" s="1007"/>
      <c r="P13" s="1007"/>
      <c r="Q13" s="1007"/>
      <c r="R13" s="828" t="str">
        <f>K13&amp;"("&amp;L13&amp;")"</f>
        <v>()</v>
      </c>
      <c r="S13" s="186"/>
      <c r="T13" s="186"/>
      <c r="U13" s="248"/>
      <c r="V13" s="186"/>
      <c r="W13" s="186"/>
      <c r="X13" s="186"/>
      <c r="Y13" s="264"/>
      <c r="Z13" s="264"/>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4"/>
      <c r="BW13" s="264"/>
      <c r="BX13" s="264"/>
      <c r="BY13" s="264"/>
      <c r="BZ13" s="264"/>
      <c r="CA13" s="264"/>
      <c r="CB13" s="264"/>
      <c r="CC13" s="264"/>
      <c r="CD13" s="264"/>
      <c r="CE13" s="264"/>
    </row>
    <row r="14" spans="1:256" s="265" customFormat="1" ht="15" customHeight="1">
      <c r="A14" s="89"/>
      <c r="B14" s="186" t="s">
        <v>404</v>
      </c>
      <c r="C14" s="1186"/>
      <c r="D14" s="1183"/>
      <c r="E14" s="1188"/>
      <c r="F14" s="1190"/>
      <c r="G14" s="1183"/>
      <c r="H14" s="1185"/>
      <c r="I14" s="1120"/>
      <c r="J14" s="1097">
        <v>1</v>
      </c>
      <c r="K14" s="1115" t="s">
        <v>1191</v>
      </c>
      <c r="L14" s="247" t="s">
        <v>1192</v>
      </c>
      <c r="M14" s="828" t="str">
        <f>mergeValue(H14)</f>
        <v>Тосненский муниципальный район</v>
      </c>
      <c r="N14" s="1007"/>
      <c r="O14" s="1007"/>
      <c r="P14" s="1007"/>
      <c r="Q14" s="1007"/>
      <c r="R14" s="828" t="str">
        <f>K14&amp;" ("&amp;L14&amp;")"</f>
        <v>Тельмановское (41648443)</v>
      </c>
      <c r="S14" s="186"/>
      <c r="T14" s="186"/>
      <c r="U14" s="248"/>
      <c r="V14" s="186"/>
      <c r="W14" s="186"/>
      <c r="X14" s="186"/>
      <c r="Y14" s="264"/>
      <c r="Z14" s="264"/>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uRt4ycbkUkxBp019siX1KF2pqR8uS5jEMsIx3wkh2qWMcLZFHW/Hi7Q8s0oCyX+YQ52ETEtdTnCRwxqx7Cma6A==" saltValue="AVg6/ovQkejhVdoAucGc0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5"/>
  </cols>
  <sheetData>
    <row r="1" spans="1:4">
      <c r="A1" s="1055" t="s">
        <v>1206</v>
      </c>
      <c r="B1" t="s">
        <v>513</v>
      </c>
      <c r="C1" t="s">
        <v>514</v>
      </c>
      <c r="D1" t="s">
        <v>1205</v>
      </c>
    </row>
    <row r="2" spans="1:4">
      <c r="A2" s="1055">
        <v>1</v>
      </c>
      <c r="B2" t="s">
        <v>773</v>
      </c>
      <c r="C2" t="s">
        <v>773</v>
      </c>
      <c r="D2" t="s">
        <v>774</v>
      </c>
    </row>
    <row r="3" spans="1:4">
      <c r="A3" s="1055">
        <v>2</v>
      </c>
      <c r="B3" t="s">
        <v>773</v>
      </c>
      <c r="C3" t="s">
        <v>775</v>
      </c>
      <c r="D3" t="s">
        <v>776</v>
      </c>
    </row>
    <row r="4" spans="1:4">
      <c r="A4" s="1055">
        <v>3</v>
      </c>
      <c r="B4" t="s">
        <v>773</v>
      </c>
      <c r="C4" t="s">
        <v>777</v>
      </c>
      <c r="D4" t="s">
        <v>778</v>
      </c>
    </row>
    <row r="5" spans="1:4">
      <c r="A5" s="1055">
        <v>4</v>
      </c>
      <c r="B5" t="s">
        <v>773</v>
      </c>
      <c r="C5" t="s">
        <v>779</v>
      </c>
      <c r="D5" t="s">
        <v>780</v>
      </c>
    </row>
    <row r="6" spans="1:4">
      <c r="A6" s="1055">
        <v>5</v>
      </c>
      <c r="B6" t="s">
        <v>773</v>
      </c>
      <c r="C6" t="s">
        <v>781</v>
      </c>
      <c r="D6" t="s">
        <v>782</v>
      </c>
    </row>
    <row r="7" spans="1:4">
      <c r="A7" s="1055">
        <v>6</v>
      </c>
      <c r="B7" t="s">
        <v>773</v>
      </c>
      <c r="C7" t="s">
        <v>783</v>
      </c>
      <c r="D7" t="s">
        <v>784</v>
      </c>
    </row>
    <row r="8" spans="1:4">
      <c r="A8" s="1055">
        <v>7</v>
      </c>
      <c r="B8" t="s">
        <v>773</v>
      </c>
      <c r="C8" t="s">
        <v>785</v>
      </c>
      <c r="D8" t="s">
        <v>786</v>
      </c>
    </row>
    <row r="9" spans="1:4">
      <c r="A9" s="1055">
        <v>8</v>
      </c>
      <c r="B9" t="s">
        <v>773</v>
      </c>
      <c r="C9" t="s">
        <v>787</v>
      </c>
      <c r="D9" t="s">
        <v>788</v>
      </c>
    </row>
    <row r="10" spans="1:4">
      <c r="A10" s="1055">
        <v>9</v>
      </c>
      <c r="B10" t="s">
        <v>773</v>
      </c>
      <c r="C10" t="s">
        <v>789</v>
      </c>
      <c r="D10" t="s">
        <v>790</v>
      </c>
    </row>
    <row r="11" spans="1:4">
      <c r="A11" s="1055">
        <v>10</v>
      </c>
      <c r="B11" t="s">
        <v>773</v>
      </c>
      <c r="C11" t="s">
        <v>791</v>
      </c>
      <c r="D11" t="s">
        <v>792</v>
      </c>
    </row>
    <row r="12" spans="1:4">
      <c r="A12" s="1055">
        <v>11</v>
      </c>
      <c r="B12" t="s">
        <v>793</v>
      </c>
      <c r="C12" t="s">
        <v>795</v>
      </c>
      <c r="D12" t="s">
        <v>796</v>
      </c>
    </row>
    <row r="13" spans="1:4">
      <c r="A13" s="1055">
        <v>12</v>
      </c>
      <c r="B13" t="s">
        <v>793</v>
      </c>
      <c r="C13" t="s">
        <v>797</v>
      </c>
      <c r="D13" t="s">
        <v>798</v>
      </c>
    </row>
    <row r="14" spans="1:4">
      <c r="A14" s="1055">
        <v>13</v>
      </c>
      <c r="B14" t="s">
        <v>793</v>
      </c>
      <c r="C14" t="s">
        <v>799</v>
      </c>
      <c r="D14" t="s">
        <v>800</v>
      </c>
    </row>
    <row r="15" spans="1:4">
      <c r="A15" s="1055">
        <v>14</v>
      </c>
      <c r="B15" t="s">
        <v>793</v>
      </c>
      <c r="C15" t="s">
        <v>793</v>
      </c>
      <c r="D15" t="s">
        <v>794</v>
      </c>
    </row>
    <row r="16" spans="1:4">
      <c r="A16" s="1055">
        <v>15</v>
      </c>
      <c r="B16" t="s">
        <v>793</v>
      </c>
      <c r="C16" t="s">
        <v>801</v>
      </c>
      <c r="D16" t="s">
        <v>802</v>
      </c>
    </row>
    <row r="17" spans="1:4">
      <c r="A17" s="1055">
        <v>16</v>
      </c>
      <c r="B17" t="s">
        <v>793</v>
      </c>
      <c r="C17" t="s">
        <v>803</v>
      </c>
      <c r="D17" t="s">
        <v>804</v>
      </c>
    </row>
    <row r="18" spans="1:4">
      <c r="A18" s="1055">
        <v>17</v>
      </c>
      <c r="B18" t="s">
        <v>793</v>
      </c>
      <c r="C18" t="s">
        <v>805</v>
      </c>
      <c r="D18" t="s">
        <v>806</v>
      </c>
    </row>
    <row r="19" spans="1:4">
      <c r="A19" s="1055">
        <v>18</v>
      </c>
      <c r="B19" t="s">
        <v>793</v>
      </c>
      <c r="C19" t="s">
        <v>807</v>
      </c>
      <c r="D19" t="s">
        <v>808</v>
      </c>
    </row>
    <row r="20" spans="1:4">
      <c r="A20" s="1055">
        <v>19</v>
      </c>
      <c r="B20" t="s">
        <v>793</v>
      </c>
      <c r="C20" t="s">
        <v>809</v>
      </c>
      <c r="D20" t="s">
        <v>810</v>
      </c>
    </row>
    <row r="21" spans="1:4">
      <c r="A21" s="1055">
        <v>20</v>
      </c>
      <c r="B21" t="s">
        <v>793</v>
      </c>
      <c r="C21" t="s">
        <v>811</v>
      </c>
      <c r="D21" t="s">
        <v>812</v>
      </c>
    </row>
    <row r="22" spans="1:4">
      <c r="A22" s="1055">
        <v>21</v>
      </c>
      <c r="B22" t="s">
        <v>793</v>
      </c>
      <c r="C22" t="s">
        <v>813</v>
      </c>
      <c r="D22" t="s">
        <v>814</v>
      </c>
    </row>
    <row r="23" spans="1:4">
      <c r="A23" s="1055">
        <v>22</v>
      </c>
      <c r="B23" t="s">
        <v>793</v>
      </c>
      <c r="C23" t="s">
        <v>815</v>
      </c>
      <c r="D23" t="s">
        <v>816</v>
      </c>
    </row>
    <row r="24" spans="1:4">
      <c r="A24" s="1055">
        <v>23</v>
      </c>
      <c r="B24" t="s">
        <v>793</v>
      </c>
      <c r="C24" t="s">
        <v>817</v>
      </c>
      <c r="D24" t="s">
        <v>818</v>
      </c>
    </row>
    <row r="25" spans="1:4">
      <c r="A25" s="1055">
        <v>24</v>
      </c>
      <c r="B25" t="s">
        <v>793</v>
      </c>
      <c r="C25" t="s">
        <v>819</v>
      </c>
      <c r="D25" t="s">
        <v>820</v>
      </c>
    </row>
    <row r="26" spans="1:4">
      <c r="A26" s="1055">
        <v>25</v>
      </c>
      <c r="B26" t="s">
        <v>793</v>
      </c>
      <c r="C26" t="s">
        <v>821</v>
      </c>
      <c r="D26" t="s">
        <v>822</v>
      </c>
    </row>
    <row r="27" spans="1:4">
      <c r="A27" s="1055">
        <v>26</v>
      </c>
      <c r="B27" t="s">
        <v>793</v>
      </c>
      <c r="C27" t="s">
        <v>823</v>
      </c>
      <c r="D27" t="s">
        <v>824</v>
      </c>
    </row>
    <row r="28" spans="1:4">
      <c r="A28" s="1055">
        <v>27</v>
      </c>
      <c r="B28" t="s">
        <v>793</v>
      </c>
      <c r="C28" t="s">
        <v>825</v>
      </c>
      <c r="D28" t="s">
        <v>826</v>
      </c>
    </row>
    <row r="29" spans="1:4">
      <c r="A29" s="1055">
        <v>28</v>
      </c>
      <c r="B29" t="s">
        <v>827</v>
      </c>
      <c r="C29" t="s">
        <v>829</v>
      </c>
      <c r="D29" t="s">
        <v>830</v>
      </c>
    </row>
    <row r="30" spans="1:4">
      <c r="A30" s="1055">
        <v>29</v>
      </c>
      <c r="B30" t="s">
        <v>827</v>
      </c>
      <c r="C30" t="s">
        <v>827</v>
      </c>
      <c r="D30" t="s">
        <v>828</v>
      </c>
    </row>
    <row r="31" spans="1:4">
      <c r="A31" s="1055">
        <v>30</v>
      </c>
      <c r="B31" t="s">
        <v>827</v>
      </c>
      <c r="C31" t="s">
        <v>831</v>
      </c>
      <c r="D31" t="s">
        <v>832</v>
      </c>
    </row>
    <row r="32" spans="1:4">
      <c r="A32" s="1055">
        <v>31</v>
      </c>
      <c r="B32" t="s">
        <v>827</v>
      </c>
      <c r="C32" t="s">
        <v>833</v>
      </c>
      <c r="D32" t="s">
        <v>834</v>
      </c>
    </row>
    <row r="33" spans="1:4">
      <c r="A33" s="1055">
        <v>32</v>
      </c>
      <c r="B33" t="s">
        <v>827</v>
      </c>
      <c r="C33" t="s">
        <v>835</v>
      </c>
      <c r="D33" t="s">
        <v>836</v>
      </c>
    </row>
    <row r="34" spans="1:4">
      <c r="A34" s="1055">
        <v>33</v>
      </c>
      <c r="B34" t="s">
        <v>827</v>
      </c>
      <c r="C34" t="s">
        <v>837</v>
      </c>
      <c r="D34" t="s">
        <v>838</v>
      </c>
    </row>
    <row r="35" spans="1:4">
      <c r="A35" s="1055">
        <v>34</v>
      </c>
      <c r="B35" t="s">
        <v>827</v>
      </c>
      <c r="C35" t="s">
        <v>839</v>
      </c>
      <c r="D35" t="s">
        <v>840</v>
      </c>
    </row>
    <row r="36" spans="1:4">
      <c r="A36" s="1055">
        <v>35</v>
      </c>
      <c r="B36" t="s">
        <v>827</v>
      </c>
      <c r="C36" t="s">
        <v>841</v>
      </c>
      <c r="D36" t="s">
        <v>842</v>
      </c>
    </row>
    <row r="37" spans="1:4">
      <c r="A37" s="1055">
        <v>36</v>
      </c>
      <c r="B37" t="s">
        <v>827</v>
      </c>
      <c r="C37" t="s">
        <v>843</v>
      </c>
      <c r="D37" t="s">
        <v>844</v>
      </c>
    </row>
    <row r="38" spans="1:4">
      <c r="A38" s="1055">
        <v>37</v>
      </c>
      <c r="B38" t="s">
        <v>827</v>
      </c>
      <c r="C38" t="s">
        <v>845</v>
      </c>
      <c r="D38" t="s">
        <v>846</v>
      </c>
    </row>
    <row r="39" spans="1:4">
      <c r="A39" s="1055">
        <v>38</v>
      </c>
      <c r="B39" t="s">
        <v>827</v>
      </c>
      <c r="C39" t="s">
        <v>847</v>
      </c>
      <c r="D39" t="s">
        <v>848</v>
      </c>
    </row>
    <row r="40" spans="1:4">
      <c r="A40" s="1055">
        <v>39</v>
      </c>
      <c r="B40" t="s">
        <v>827</v>
      </c>
      <c r="C40" t="s">
        <v>849</v>
      </c>
      <c r="D40" t="s">
        <v>850</v>
      </c>
    </row>
    <row r="41" spans="1:4">
      <c r="A41" s="1055">
        <v>40</v>
      </c>
      <c r="B41" t="s">
        <v>827</v>
      </c>
      <c r="C41" t="s">
        <v>851</v>
      </c>
      <c r="D41" t="s">
        <v>852</v>
      </c>
    </row>
    <row r="42" spans="1:4">
      <c r="A42" s="1055">
        <v>41</v>
      </c>
      <c r="B42" t="s">
        <v>827</v>
      </c>
      <c r="C42" t="s">
        <v>853</v>
      </c>
      <c r="D42" t="s">
        <v>854</v>
      </c>
    </row>
    <row r="43" spans="1:4">
      <c r="A43" s="1055">
        <v>42</v>
      </c>
      <c r="B43" t="s">
        <v>827</v>
      </c>
      <c r="C43" t="s">
        <v>855</v>
      </c>
      <c r="D43" t="s">
        <v>856</v>
      </c>
    </row>
    <row r="44" spans="1:4">
      <c r="A44" s="1055">
        <v>43</v>
      </c>
      <c r="B44" t="s">
        <v>827</v>
      </c>
      <c r="C44" t="s">
        <v>857</v>
      </c>
      <c r="D44" t="s">
        <v>858</v>
      </c>
    </row>
    <row r="45" spans="1:4">
      <c r="A45" s="1055">
        <v>44</v>
      </c>
      <c r="B45" t="s">
        <v>859</v>
      </c>
      <c r="C45" t="s">
        <v>861</v>
      </c>
      <c r="D45" t="s">
        <v>862</v>
      </c>
    </row>
    <row r="46" spans="1:4">
      <c r="A46" s="1055">
        <v>45</v>
      </c>
      <c r="B46" t="s">
        <v>859</v>
      </c>
      <c r="C46" t="s">
        <v>863</v>
      </c>
      <c r="D46" t="s">
        <v>864</v>
      </c>
    </row>
    <row r="47" spans="1:4">
      <c r="A47" s="1055">
        <v>46</v>
      </c>
      <c r="B47" t="s">
        <v>859</v>
      </c>
      <c r="C47" t="s">
        <v>859</v>
      </c>
      <c r="D47" t="s">
        <v>860</v>
      </c>
    </row>
    <row r="48" spans="1:4">
      <c r="A48" s="1055">
        <v>47</v>
      </c>
      <c r="B48" t="s">
        <v>859</v>
      </c>
      <c r="C48" t="s">
        <v>865</v>
      </c>
      <c r="D48" t="s">
        <v>866</v>
      </c>
    </row>
    <row r="49" spans="1:4">
      <c r="A49" s="1055">
        <v>48</v>
      </c>
      <c r="B49" t="s">
        <v>859</v>
      </c>
      <c r="C49" t="s">
        <v>867</v>
      </c>
      <c r="D49" t="s">
        <v>868</v>
      </c>
    </row>
    <row r="50" spans="1:4">
      <c r="A50" s="1055">
        <v>49</v>
      </c>
      <c r="B50" t="s">
        <v>859</v>
      </c>
      <c r="C50" t="s">
        <v>869</v>
      </c>
      <c r="D50" t="s">
        <v>870</v>
      </c>
    </row>
    <row r="51" spans="1:4">
      <c r="A51" s="1055">
        <v>50</v>
      </c>
      <c r="B51" t="s">
        <v>859</v>
      </c>
      <c r="C51" t="s">
        <v>871</v>
      </c>
      <c r="D51" t="s">
        <v>872</v>
      </c>
    </row>
    <row r="52" spans="1:4">
      <c r="A52" s="1055">
        <v>51</v>
      </c>
      <c r="B52" t="s">
        <v>859</v>
      </c>
      <c r="C52" t="s">
        <v>873</v>
      </c>
      <c r="D52" t="s">
        <v>874</v>
      </c>
    </row>
    <row r="53" spans="1:4">
      <c r="A53" s="1055">
        <v>52</v>
      </c>
      <c r="B53" t="s">
        <v>859</v>
      </c>
      <c r="C53" t="s">
        <v>875</v>
      </c>
      <c r="D53" t="s">
        <v>876</v>
      </c>
    </row>
    <row r="54" spans="1:4">
      <c r="A54" s="1055">
        <v>53</v>
      </c>
      <c r="B54" t="s">
        <v>859</v>
      </c>
      <c r="C54" t="s">
        <v>877</v>
      </c>
      <c r="D54" t="s">
        <v>878</v>
      </c>
    </row>
    <row r="55" spans="1:4">
      <c r="A55" s="1055">
        <v>54</v>
      </c>
      <c r="B55" t="s">
        <v>859</v>
      </c>
      <c r="C55" t="s">
        <v>879</v>
      </c>
      <c r="D55" t="s">
        <v>880</v>
      </c>
    </row>
    <row r="56" spans="1:4">
      <c r="A56" s="1055">
        <v>55</v>
      </c>
      <c r="B56" t="s">
        <v>859</v>
      </c>
      <c r="C56" t="s">
        <v>881</v>
      </c>
      <c r="D56" t="s">
        <v>882</v>
      </c>
    </row>
    <row r="57" spans="1:4">
      <c r="A57" s="1055">
        <v>56</v>
      </c>
      <c r="B57" t="s">
        <v>859</v>
      </c>
      <c r="C57" t="s">
        <v>883</v>
      </c>
      <c r="D57" t="s">
        <v>884</v>
      </c>
    </row>
    <row r="58" spans="1:4">
      <c r="A58" s="1055">
        <v>57</v>
      </c>
      <c r="B58" t="s">
        <v>859</v>
      </c>
      <c r="C58" t="s">
        <v>885</v>
      </c>
      <c r="D58" t="s">
        <v>886</v>
      </c>
    </row>
    <row r="59" spans="1:4">
      <c r="A59" s="1055">
        <v>58</v>
      </c>
      <c r="B59" t="s">
        <v>859</v>
      </c>
      <c r="C59" t="s">
        <v>887</v>
      </c>
      <c r="D59" t="s">
        <v>888</v>
      </c>
    </row>
    <row r="60" spans="1:4">
      <c r="A60" s="1055">
        <v>59</v>
      </c>
      <c r="B60" t="s">
        <v>859</v>
      </c>
      <c r="C60" t="s">
        <v>889</v>
      </c>
      <c r="D60" t="s">
        <v>890</v>
      </c>
    </row>
    <row r="61" spans="1:4">
      <c r="A61" s="1055">
        <v>60</v>
      </c>
      <c r="B61" t="s">
        <v>859</v>
      </c>
      <c r="C61" t="s">
        <v>891</v>
      </c>
      <c r="D61" t="s">
        <v>892</v>
      </c>
    </row>
    <row r="62" spans="1:4">
      <c r="A62" s="1055">
        <v>61</v>
      </c>
      <c r="B62" t="s">
        <v>859</v>
      </c>
      <c r="C62" t="s">
        <v>893</v>
      </c>
      <c r="D62" t="s">
        <v>894</v>
      </c>
    </row>
    <row r="63" spans="1:4">
      <c r="A63" s="1055">
        <v>62</v>
      </c>
      <c r="B63" t="s">
        <v>859</v>
      </c>
      <c r="C63" t="s">
        <v>895</v>
      </c>
      <c r="D63" t="s">
        <v>896</v>
      </c>
    </row>
    <row r="64" spans="1:4">
      <c r="A64" s="1055">
        <v>63</v>
      </c>
      <c r="B64" t="s">
        <v>859</v>
      </c>
      <c r="C64" t="s">
        <v>897</v>
      </c>
      <c r="D64" t="s">
        <v>898</v>
      </c>
    </row>
    <row r="65" spans="1:4">
      <c r="A65" s="1055">
        <v>64</v>
      </c>
      <c r="B65" t="s">
        <v>899</v>
      </c>
      <c r="C65" t="s">
        <v>899</v>
      </c>
      <c r="D65" t="s">
        <v>900</v>
      </c>
    </row>
    <row r="66" spans="1:4">
      <c r="A66" s="1055">
        <v>65</v>
      </c>
      <c r="B66" t="s">
        <v>899</v>
      </c>
      <c r="C66" t="s">
        <v>901</v>
      </c>
      <c r="D66" t="s">
        <v>902</v>
      </c>
    </row>
    <row r="67" spans="1:4">
      <c r="A67" s="1055">
        <v>66</v>
      </c>
      <c r="B67" t="s">
        <v>899</v>
      </c>
      <c r="C67" t="s">
        <v>903</v>
      </c>
      <c r="D67" t="s">
        <v>904</v>
      </c>
    </row>
    <row r="68" spans="1:4">
      <c r="A68" s="1055">
        <v>67</v>
      </c>
      <c r="B68" t="s">
        <v>899</v>
      </c>
      <c r="C68" t="s">
        <v>905</v>
      </c>
      <c r="D68" t="s">
        <v>906</v>
      </c>
    </row>
    <row r="69" spans="1:4">
      <c r="A69" s="1055">
        <v>68</v>
      </c>
      <c r="B69" t="s">
        <v>899</v>
      </c>
      <c r="C69" t="s">
        <v>907</v>
      </c>
      <c r="D69" t="s">
        <v>908</v>
      </c>
    </row>
    <row r="70" spans="1:4">
      <c r="A70" s="1055">
        <v>69</v>
      </c>
      <c r="B70" t="s">
        <v>899</v>
      </c>
      <c r="C70" t="s">
        <v>909</v>
      </c>
      <c r="D70" t="s">
        <v>910</v>
      </c>
    </row>
    <row r="71" spans="1:4">
      <c r="A71" s="1055">
        <v>70</v>
      </c>
      <c r="B71" t="s">
        <v>899</v>
      </c>
      <c r="C71" t="s">
        <v>911</v>
      </c>
      <c r="D71" t="s">
        <v>912</v>
      </c>
    </row>
    <row r="72" spans="1:4">
      <c r="A72" s="1055">
        <v>71</v>
      </c>
      <c r="B72" t="s">
        <v>899</v>
      </c>
      <c r="C72" t="s">
        <v>913</v>
      </c>
      <c r="D72" t="s">
        <v>914</v>
      </c>
    </row>
    <row r="73" spans="1:4">
      <c r="A73" s="1055">
        <v>72</v>
      </c>
      <c r="B73" t="s">
        <v>899</v>
      </c>
      <c r="C73" t="s">
        <v>915</v>
      </c>
      <c r="D73" t="s">
        <v>916</v>
      </c>
    </row>
    <row r="74" spans="1:4">
      <c r="A74" s="1055">
        <v>73</v>
      </c>
      <c r="B74" t="s">
        <v>899</v>
      </c>
      <c r="C74" t="s">
        <v>917</v>
      </c>
      <c r="D74" t="s">
        <v>918</v>
      </c>
    </row>
    <row r="75" spans="1:4">
      <c r="A75" s="1055">
        <v>74</v>
      </c>
      <c r="B75" t="s">
        <v>899</v>
      </c>
      <c r="C75" t="s">
        <v>919</v>
      </c>
      <c r="D75" t="s">
        <v>920</v>
      </c>
    </row>
    <row r="76" spans="1:4">
      <c r="A76" s="1055">
        <v>75</v>
      </c>
      <c r="B76" t="s">
        <v>899</v>
      </c>
      <c r="C76" t="s">
        <v>921</v>
      </c>
      <c r="D76" t="s">
        <v>922</v>
      </c>
    </row>
    <row r="77" spans="1:4">
      <c r="A77" s="1055">
        <v>76</v>
      </c>
      <c r="B77" t="s">
        <v>899</v>
      </c>
      <c r="C77" t="s">
        <v>923</v>
      </c>
      <c r="D77" t="s">
        <v>924</v>
      </c>
    </row>
    <row r="78" spans="1:4">
      <c r="A78" s="1055">
        <v>77</v>
      </c>
      <c r="B78" t="s">
        <v>925</v>
      </c>
      <c r="C78" t="s">
        <v>927</v>
      </c>
      <c r="D78" t="s">
        <v>928</v>
      </c>
    </row>
    <row r="79" spans="1:4">
      <c r="A79" s="1055">
        <v>78</v>
      </c>
      <c r="B79" t="s">
        <v>925</v>
      </c>
      <c r="C79" t="s">
        <v>929</v>
      </c>
      <c r="D79" t="s">
        <v>930</v>
      </c>
    </row>
    <row r="80" spans="1:4">
      <c r="A80" s="1055">
        <v>79</v>
      </c>
      <c r="B80" t="s">
        <v>925</v>
      </c>
      <c r="C80" t="s">
        <v>931</v>
      </c>
      <c r="D80" t="s">
        <v>932</v>
      </c>
    </row>
    <row r="81" spans="1:4">
      <c r="A81" s="1055">
        <v>80</v>
      </c>
      <c r="B81" t="s">
        <v>925</v>
      </c>
      <c r="C81" t="s">
        <v>933</v>
      </c>
      <c r="D81" t="s">
        <v>934</v>
      </c>
    </row>
    <row r="82" spans="1:4">
      <c r="A82" s="1055">
        <v>81</v>
      </c>
      <c r="B82" t="s">
        <v>925</v>
      </c>
      <c r="C82" t="s">
        <v>925</v>
      </c>
      <c r="D82" t="s">
        <v>926</v>
      </c>
    </row>
    <row r="83" spans="1:4">
      <c r="A83" s="1055">
        <v>82</v>
      </c>
      <c r="B83" t="s">
        <v>925</v>
      </c>
      <c r="C83" t="s">
        <v>935</v>
      </c>
      <c r="D83" t="s">
        <v>936</v>
      </c>
    </row>
    <row r="84" spans="1:4">
      <c r="A84" s="1055">
        <v>83</v>
      </c>
      <c r="B84" t="s">
        <v>925</v>
      </c>
      <c r="C84" t="s">
        <v>937</v>
      </c>
      <c r="D84" t="s">
        <v>938</v>
      </c>
    </row>
    <row r="85" spans="1:4">
      <c r="A85" s="1055">
        <v>84</v>
      </c>
      <c r="B85" t="s">
        <v>925</v>
      </c>
      <c r="C85" t="s">
        <v>939</v>
      </c>
      <c r="D85" t="s">
        <v>940</v>
      </c>
    </row>
    <row r="86" spans="1:4">
      <c r="A86" s="1055">
        <v>85</v>
      </c>
      <c r="B86" t="s">
        <v>925</v>
      </c>
      <c r="C86" t="s">
        <v>941</v>
      </c>
      <c r="D86" t="s">
        <v>942</v>
      </c>
    </row>
    <row r="87" spans="1:4">
      <c r="A87" s="1055">
        <v>86</v>
      </c>
      <c r="B87" t="s">
        <v>925</v>
      </c>
      <c r="C87" t="s">
        <v>943</v>
      </c>
      <c r="D87" t="s">
        <v>944</v>
      </c>
    </row>
    <row r="88" spans="1:4">
      <c r="A88" s="1055">
        <v>87</v>
      </c>
      <c r="B88" t="s">
        <v>925</v>
      </c>
      <c r="C88" t="s">
        <v>945</v>
      </c>
      <c r="D88" t="s">
        <v>946</v>
      </c>
    </row>
    <row r="89" spans="1:4">
      <c r="A89" s="1055">
        <v>88</v>
      </c>
      <c r="B89" t="s">
        <v>925</v>
      </c>
      <c r="C89" t="s">
        <v>947</v>
      </c>
      <c r="D89" t="s">
        <v>948</v>
      </c>
    </row>
    <row r="90" spans="1:4">
      <c r="A90" s="1055">
        <v>89</v>
      </c>
      <c r="B90" t="s">
        <v>925</v>
      </c>
      <c r="C90" t="s">
        <v>949</v>
      </c>
      <c r="D90" t="s">
        <v>950</v>
      </c>
    </row>
    <row r="91" spans="1:4">
      <c r="A91" s="1055">
        <v>90</v>
      </c>
      <c r="B91" t="s">
        <v>925</v>
      </c>
      <c r="C91" t="s">
        <v>951</v>
      </c>
      <c r="D91" t="s">
        <v>952</v>
      </c>
    </row>
    <row r="92" spans="1:4">
      <c r="A92" s="1055">
        <v>91</v>
      </c>
      <c r="B92" t="s">
        <v>925</v>
      </c>
      <c r="C92" t="s">
        <v>953</v>
      </c>
      <c r="D92" t="s">
        <v>954</v>
      </c>
    </row>
    <row r="93" spans="1:4">
      <c r="A93" s="1055">
        <v>92</v>
      </c>
      <c r="B93" t="s">
        <v>925</v>
      </c>
      <c r="C93" t="s">
        <v>955</v>
      </c>
      <c r="D93" t="s">
        <v>956</v>
      </c>
    </row>
    <row r="94" spans="1:4">
      <c r="A94" s="1055">
        <v>93</v>
      </c>
      <c r="B94" t="s">
        <v>925</v>
      </c>
      <c r="C94" t="s">
        <v>957</v>
      </c>
      <c r="D94" t="s">
        <v>958</v>
      </c>
    </row>
    <row r="95" spans="1:4">
      <c r="A95" s="1055">
        <v>94</v>
      </c>
      <c r="B95" t="s">
        <v>925</v>
      </c>
      <c r="C95" t="s">
        <v>959</v>
      </c>
      <c r="D95" t="s">
        <v>960</v>
      </c>
    </row>
    <row r="96" spans="1:4">
      <c r="A96" s="1055">
        <v>95</v>
      </c>
      <c r="B96" t="s">
        <v>961</v>
      </c>
      <c r="C96" t="s">
        <v>963</v>
      </c>
      <c r="D96" t="s">
        <v>964</v>
      </c>
    </row>
    <row r="97" spans="1:4">
      <c r="A97" s="1055">
        <v>96</v>
      </c>
      <c r="B97" t="s">
        <v>961</v>
      </c>
      <c r="C97" t="s">
        <v>965</v>
      </c>
      <c r="D97" t="s">
        <v>966</v>
      </c>
    </row>
    <row r="98" spans="1:4">
      <c r="A98" s="1055">
        <v>97</v>
      </c>
      <c r="B98" t="s">
        <v>961</v>
      </c>
      <c r="C98" t="s">
        <v>967</v>
      </c>
      <c r="D98" t="s">
        <v>968</v>
      </c>
    </row>
    <row r="99" spans="1:4">
      <c r="A99" s="1055">
        <v>98</v>
      </c>
      <c r="B99" t="s">
        <v>961</v>
      </c>
      <c r="C99" t="s">
        <v>961</v>
      </c>
      <c r="D99" t="s">
        <v>962</v>
      </c>
    </row>
    <row r="100" spans="1:4">
      <c r="A100" s="1055">
        <v>99</v>
      </c>
      <c r="B100" t="s">
        <v>961</v>
      </c>
      <c r="C100" t="s">
        <v>969</v>
      </c>
      <c r="D100" t="s">
        <v>970</v>
      </c>
    </row>
    <row r="101" spans="1:4">
      <c r="A101" s="1055">
        <v>100</v>
      </c>
      <c r="B101" t="s">
        <v>961</v>
      </c>
      <c r="C101" t="s">
        <v>971</v>
      </c>
      <c r="D101" t="s">
        <v>972</v>
      </c>
    </row>
    <row r="102" spans="1:4">
      <c r="A102" s="1055">
        <v>101</v>
      </c>
      <c r="B102" t="s">
        <v>961</v>
      </c>
      <c r="C102" t="s">
        <v>973</v>
      </c>
      <c r="D102" t="s">
        <v>974</v>
      </c>
    </row>
    <row r="103" spans="1:4">
      <c r="A103" s="1055">
        <v>102</v>
      </c>
      <c r="B103" t="s">
        <v>961</v>
      </c>
      <c r="C103" t="s">
        <v>975</v>
      </c>
      <c r="D103" t="s">
        <v>976</v>
      </c>
    </row>
    <row r="104" spans="1:4">
      <c r="A104" s="1055">
        <v>103</v>
      </c>
      <c r="B104" t="s">
        <v>961</v>
      </c>
      <c r="C104" t="s">
        <v>977</v>
      </c>
      <c r="D104" t="s">
        <v>978</v>
      </c>
    </row>
    <row r="105" spans="1:4">
      <c r="A105" s="1055">
        <v>104</v>
      </c>
      <c r="B105" t="s">
        <v>961</v>
      </c>
      <c r="C105" t="s">
        <v>979</v>
      </c>
      <c r="D105" t="s">
        <v>980</v>
      </c>
    </row>
    <row r="106" spans="1:4">
      <c r="A106" s="1055">
        <v>105</v>
      </c>
      <c r="B106" t="s">
        <v>961</v>
      </c>
      <c r="C106" t="s">
        <v>981</v>
      </c>
      <c r="D106" t="s">
        <v>982</v>
      </c>
    </row>
    <row r="107" spans="1:4">
      <c r="A107" s="1055">
        <v>106</v>
      </c>
      <c r="B107" t="s">
        <v>961</v>
      </c>
      <c r="C107" t="s">
        <v>983</v>
      </c>
      <c r="D107" t="s">
        <v>984</v>
      </c>
    </row>
    <row r="108" spans="1:4">
      <c r="A108" s="1055">
        <v>107</v>
      </c>
      <c r="B108" t="s">
        <v>985</v>
      </c>
      <c r="C108" t="s">
        <v>987</v>
      </c>
      <c r="D108" t="s">
        <v>988</v>
      </c>
    </row>
    <row r="109" spans="1:4">
      <c r="A109" s="1055">
        <v>108</v>
      </c>
      <c r="B109" t="s">
        <v>985</v>
      </c>
      <c r="C109" t="s">
        <v>989</v>
      </c>
      <c r="D109" t="s">
        <v>990</v>
      </c>
    </row>
    <row r="110" spans="1:4">
      <c r="A110" s="1055">
        <v>109</v>
      </c>
      <c r="B110" t="s">
        <v>985</v>
      </c>
      <c r="C110" t="s">
        <v>985</v>
      </c>
      <c r="D110" t="s">
        <v>986</v>
      </c>
    </row>
    <row r="111" spans="1:4">
      <c r="A111" s="1055">
        <v>110</v>
      </c>
      <c r="B111" t="s">
        <v>985</v>
      </c>
      <c r="C111" t="s">
        <v>991</v>
      </c>
      <c r="D111" t="s">
        <v>992</v>
      </c>
    </row>
    <row r="112" spans="1:4">
      <c r="A112" s="1055">
        <v>111</v>
      </c>
      <c r="B112" t="s">
        <v>985</v>
      </c>
      <c r="C112" t="s">
        <v>993</v>
      </c>
      <c r="D112" t="s">
        <v>994</v>
      </c>
    </row>
    <row r="113" spans="1:4">
      <c r="A113" s="1055">
        <v>112</v>
      </c>
      <c r="B113" t="s">
        <v>985</v>
      </c>
      <c r="C113" t="s">
        <v>995</v>
      </c>
      <c r="D113" t="s">
        <v>996</v>
      </c>
    </row>
    <row r="114" spans="1:4">
      <c r="A114" s="1055">
        <v>113</v>
      </c>
      <c r="B114" t="s">
        <v>985</v>
      </c>
      <c r="C114" t="s">
        <v>997</v>
      </c>
      <c r="D114" t="s">
        <v>998</v>
      </c>
    </row>
    <row r="115" spans="1:4">
      <c r="A115" s="1055">
        <v>114</v>
      </c>
      <c r="B115" t="s">
        <v>999</v>
      </c>
      <c r="C115" t="s">
        <v>999</v>
      </c>
      <c r="D115" t="s">
        <v>1000</v>
      </c>
    </row>
    <row r="116" spans="1:4">
      <c r="A116" s="1055">
        <v>115</v>
      </c>
      <c r="B116" t="s">
        <v>999</v>
      </c>
      <c r="C116" t="s">
        <v>1001</v>
      </c>
      <c r="D116" t="s">
        <v>1002</v>
      </c>
    </row>
    <row r="117" spans="1:4">
      <c r="A117" s="1055">
        <v>116</v>
      </c>
      <c r="B117" t="s">
        <v>999</v>
      </c>
      <c r="C117" t="s">
        <v>1003</v>
      </c>
      <c r="D117" t="s">
        <v>1004</v>
      </c>
    </row>
    <row r="118" spans="1:4">
      <c r="A118" s="1055">
        <v>117</v>
      </c>
      <c r="B118" t="s">
        <v>999</v>
      </c>
      <c r="C118" t="s">
        <v>1005</v>
      </c>
      <c r="D118" t="s">
        <v>1006</v>
      </c>
    </row>
    <row r="119" spans="1:4">
      <c r="A119" s="1055">
        <v>118</v>
      </c>
      <c r="B119" t="s">
        <v>999</v>
      </c>
      <c r="C119" t="s">
        <v>1007</v>
      </c>
      <c r="D119" t="s">
        <v>1008</v>
      </c>
    </row>
    <row r="120" spans="1:4">
      <c r="A120" s="1055">
        <v>119</v>
      </c>
      <c r="B120" t="s">
        <v>999</v>
      </c>
      <c r="C120" t="s">
        <v>1009</v>
      </c>
      <c r="D120" t="s">
        <v>1010</v>
      </c>
    </row>
    <row r="121" spans="1:4">
      <c r="A121" s="1055">
        <v>120</v>
      </c>
      <c r="B121" t="s">
        <v>999</v>
      </c>
      <c r="C121" t="s">
        <v>1011</v>
      </c>
      <c r="D121" t="s">
        <v>1012</v>
      </c>
    </row>
    <row r="122" spans="1:4">
      <c r="A122" s="1055">
        <v>121</v>
      </c>
      <c r="B122" t="s">
        <v>999</v>
      </c>
      <c r="C122" t="s">
        <v>1013</v>
      </c>
      <c r="D122" t="s">
        <v>1014</v>
      </c>
    </row>
    <row r="123" spans="1:4">
      <c r="A123" s="1055">
        <v>122</v>
      </c>
      <c r="B123" t="s">
        <v>999</v>
      </c>
      <c r="C123" t="s">
        <v>1015</v>
      </c>
      <c r="D123" t="s">
        <v>1016</v>
      </c>
    </row>
    <row r="124" spans="1:4">
      <c r="A124" s="1055">
        <v>123</v>
      </c>
      <c r="B124" t="s">
        <v>999</v>
      </c>
      <c r="C124" t="s">
        <v>1017</v>
      </c>
      <c r="D124" t="s">
        <v>1018</v>
      </c>
    </row>
    <row r="125" spans="1:4">
      <c r="A125" s="1055">
        <v>124</v>
      </c>
      <c r="B125" t="s">
        <v>999</v>
      </c>
      <c r="C125" t="s">
        <v>1019</v>
      </c>
      <c r="D125" t="s">
        <v>1020</v>
      </c>
    </row>
    <row r="126" spans="1:4">
      <c r="A126" s="1055">
        <v>125</v>
      </c>
      <c r="B126" t="s">
        <v>999</v>
      </c>
      <c r="C126" t="s">
        <v>1021</v>
      </c>
      <c r="D126" t="s">
        <v>1022</v>
      </c>
    </row>
    <row r="127" spans="1:4">
      <c r="A127" s="1055">
        <v>126</v>
      </c>
      <c r="B127" t="s">
        <v>1023</v>
      </c>
      <c r="C127" t="s">
        <v>1025</v>
      </c>
      <c r="D127" t="s">
        <v>1026</v>
      </c>
    </row>
    <row r="128" spans="1:4">
      <c r="A128" s="1055">
        <v>127</v>
      </c>
      <c r="B128" t="s">
        <v>1023</v>
      </c>
      <c r="C128" t="s">
        <v>1027</v>
      </c>
      <c r="D128" t="s">
        <v>1028</v>
      </c>
    </row>
    <row r="129" spans="1:4">
      <c r="A129" s="1055">
        <v>128</v>
      </c>
      <c r="B129" t="s">
        <v>1023</v>
      </c>
      <c r="C129" t="s">
        <v>1023</v>
      </c>
      <c r="D129" t="s">
        <v>1024</v>
      </c>
    </row>
    <row r="130" spans="1:4">
      <c r="A130" s="1055">
        <v>129</v>
      </c>
      <c r="B130" t="s">
        <v>1023</v>
      </c>
      <c r="C130" t="s">
        <v>1029</v>
      </c>
      <c r="D130" t="s">
        <v>1030</v>
      </c>
    </row>
    <row r="131" spans="1:4">
      <c r="A131" s="1055">
        <v>130</v>
      </c>
      <c r="B131" t="s">
        <v>1023</v>
      </c>
      <c r="C131" t="s">
        <v>1031</v>
      </c>
      <c r="D131" t="s">
        <v>1032</v>
      </c>
    </row>
    <row r="132" spans="1:4">
      <c r="A132" s="1055">
        <v>131</v>
      </c>
      <c r="B132" t="s">
        <v>1023</v>
      </c>
      <c r="C132" t="s">
        <v>1033</v>
      </c>
      <c r="D132" t="s">
        <v>1034</v>
      </c>
    </row>
    <row r="133" spans="1:4">
      <c r="A133" s="1055">
        <v>132</v>
      </c>
      <c r="B133" t="s">
        <v>1035</v>
      </c>
      <c r="C133" t="s">
        <v>1037</v>
      </c>
      <c r="D133" t="s">
        <v>1038</v>
      </c>
    </row>
    <row r="134" spans="1:4">
      <c r="A134" s="1055">
        <v>133</v>
      </c>
      <c r="B134" t="s">
        <v>1035</v>
      </c>
      <c r="C134" t="s">
        <v>1039</v>
      </c>
      <c r="D134" t="s">
        <v>1040</v>
      </c>
    </row>
    <row r="135" spans="1:4">
      <c r="A135" s="1055">
        <v>134</v>
      </c>
      <c r="B135" t="s">
        <v>1035</v>
      </c>
      <c r="C135" t="s">
        <v>1041</v>
      </c>
      <c r="D135" t="s">
        <v>1042</v>
      </c>
    </row>
    <row r="136" spans="1:4">
      <c r="A136" s="1055">
        <v>135</v>
      </c>
      <c r="B136" t="s">
        <v>1035</v>
      </c>
      <c r="C136" t="s">
        <v>1043</v>
      </c>
      <c r="D136" t="s">
        <v>1044</v>
      </c>
    </row>
    <row r="137" spans="1:4">
      <c r="A137" s="1055">
        <v>136</v>
      </c>
      <c r="B137" t="s">
        <v>1035</v>
      </c>
      <c r="C137" t="s">
        <v>1045</v>
      </c>
      <c r="D137" t="s">
        <v>1046</v>
      </c>
    </row>
    <row r="138" spans="1:4">
      <c r="A138" s="1055">
        <v>137</v>
      </c>
      <c r="B138" t="s">
        <v>1035</v>
      </c>
      <c r="C138" t="s">
        <v>1047</v>
      </c>
      <c r="D138" t="s">
        <v>1048</v>
      </c>
    </row>
    <row r="139" spans="1:4">
      <c r="A139" s="1055">
        <v>138</v>
      </c>
      <c r="B139" t="s">
        <v>1035</v>
      </c>
      <c r="C139" t="s">
        <v>1049</v>
      </c>
      <c r="D139" t="s">
        <v>1050</v>
      </c>
    </row>
    <row r="140" spans="1:4">
      <c r="A140" s="1055">
        <v>139</v>
      </c>
      <c r="B140" t="s">
        <v>1035</v>
      </c>
      <c r="C140" t="s">
        <v>1051</v>
      </c>
      <c r="D140" t="s">
        <v>1052</v>
      </c>
    </row>
    <row r="141" spans="1:4">
      <c r="A141" s="1055">
        <v>140</v>
      </c>
      <c r="B141" t="s">
        <v>1035</v>
      </c>
      <c r="C141" t="s">
        <v>1053</v>
      </c>
      <c r="D141" t="s">
        <v>1054</v>
      </c>
    </row>
    <row r="142" spans="1:4">
      <c r="A142" s="1055">
        <v>141</v>
      </c>
      <c r="B142" t="s">
        <v>1035</v>
      </c>
      <c r="C142" t="s">
        <v>1035</v>
      </c>
      <c r="D142" t="s">
        <v>1036</v>
      </c>
    </row>
    <row r="143" spans="1:4">
      <c r="A143" s="1055">
        <v>142</v>
      </c>
      <c r="B143" t="s">
        <v>1035</v>
      </c>
      <c r="C143" t="s">
        <v>1055</v>
      </c>
      <c r="D143" t="s">
        <v>1056</v>
      </c>
    </row>
    <row r="144" spans="1:4">
      <c r="A144" s="1055">
        <v>143</v>
      </c>
      <c r="B144" t="s">
        <v>1035</v>
      </c>
      <c r="C144" t="s">
        <v>1057</v>
      </c>
      <c r="D144" t="s">
        <v>1058</v>
      </c>
    </row>
    <row r="145" spans="1:4">
      <c r="A145" s="1055">
        <v>144</v>
      </c>
      <c r="B145" t="s">
        <v>1035</v>
      </c>
      <c r="C145" t="s">
        <v>1059</v>
      </c>
      <c r="D145" t="s">
        <v>1060</v>
      </c>
    </row>
    <row r="146" spans="1:4">
      <c r="A146" s="1055">
        <v>145</v>
      </c>
      <c r="B146" t="s">
        <v>1035</v>
      </c>
      <c r="C146" t="s">
        <v>1061</v>
      </c>
      <c r="D146" t="s">
        <v>1062</v>
      </c>
    </row>
    <row r="147" spans="1:4">
      <c r="A147" s="1055">
        <v>146</v>
      </c>
      <c r="B147" t="s">
        <v>1035</v>
      </c>
      <c r="C147" t="s">
        <v>1063</v>
      </c>
      <c r="D147" t="s">
        <v>1064</v>
      </c>
    </row>
    <row r="148" spans="1:4">
      <c r="A148" s="1055">
        <v>147</v>
      </c>
      <c r="B148" t="s">
        <v>1035</v>
      </c>
      <c r="C148" t="s">
        <v>1065</v>
      </c>
      <c r="D148" t="s">
        <v>1066</v>
      </c>
    </row>
    <row r="149" spans="1:4">
      <c r="A149" s="1055">
        <v>148</v>
      </c>
      <c r="B149" t="s">
        <v>1067</v>
      </c>
      <c r="C149" t="s">
        <v>1069</v>
      </c>
      <c r="D149" t="s">
        <v>1070</v>
      </c>
    </row>
    <row r="150" spans="1:4">
      <c r="A150" s="1055">
        <v>149</v>
      </c>
      <c r="B150" t="s">
        <v>1067</v>
      </c>
      <c r="C150" t="s">
        <v>1071</v>
      </c>
      <c r="D150" t="s">
        <v>1072</v>
      </c>
    </row>
    <row r="151" spans="1:4">
      <c r="A151" s="1055">
        <v>150</v>
      </c>
      <c r="B151" t="s">
        <v>1067</v>
      </c>
      <c r="C151" t="s">
        <v>1073</v>
      </c>
      <c r="D151" t="s">
        <v>1074</v>
      </c>
    </row>
    <row r="152" spans="1:4">
      <c r="A152" s="1055">
        <v>151</v>
      </c>
      <c r="B152" t="s">
        <v>1067</v>
      </c>
      <c r="C152" t="s">
        <v>1075</v>
      </c>
      <c r="D152" t="s">
        <v>1076</v>
      </c>
    </row>
    <row r="153" spans="1:4">
      <c r="A153" s="1055">
        <v>152</v>
      </c>
      <c r="B153" t="s">
        <v>1067</v>
      </c>
      <c r="C153" t="s">
        <v>1067</v>
      </c>
      <c r="D153" t="s">
        <v>1068</v>
      </c>
    </row>
    <row r="154" spans="1:4">
      <c r="A154" s="1055">
        <v>153</v>
      </c>
      <c r="B154" t="s">
        <v>1067</v>
      </c>
      <c r="C154" t="s">
        <v>1077</v>
      </c>
      <c r="D154" t="s">
        <v>1078</v>
      </c>
    </row>
    <row r="155" spans="1:4">
      <c r="A155" s="1055">
        <v>154</v>
      </c>
      <c r="B155" t="s">
        <v>1067</v>
      </c>
      <c r="C155" t="s">
        <v>1079</v>
      </c>
      <c r="D155" t="s">
        <v>1080</v>
      </c>
    </row>
    <row r="156" spans="1:4">
      <c r="A156" s="1055">
        <v>155</v>
      </c>
      <c r="B156" t="s">
        <v>1067</v>
      </c>
      <c r="C156" t="s">
        <v>1081</v>
      </c>
      <c r="D156" t="s">
        <v>1082</v>
      </c>
    </row>
    <row r="157" spans="1:4">
      <c r="A157" s="1055">
        <v>156</v>
      </c>
      <c r="B157" t="s">
        <v>1067</v>
      </c>
      <c r="C157" t="s">
        <v>1083</v>
      </c>
      <c r="D157" t="s">
        <v>1084</v>
      </c>
    </row>
    <row r="158" spans="1:4">
      <c r="A158" s="1055">
        <v>157</v>
      </c>
      <c r="B158" t="s">
        <v>1067</v>
      </c>
      <c r="C158" t="s">
        <v>1085</v>
      </c>
      <c r="D158" t="s">
        <v>1086</v>
      </c>
    </row>
    <row r="159" spans="1:4">
      <c r="A159" s="1055">
        <v>158</v>
      </c>
      <c r="B159" t="s">
        <v>1067</v>
      </c>
      <c r="C159" t="s">
        <v>1087</v>
      </c>
      <c r="D159" t="s">
        <v>1088</v>
      </c>
    </row>
    <row r="160" spans="1:4">
      <c r="A160" s="1055">
        <v>159</v>
      </c>
      <c r="B160" t="s">
        <v>1067</v>
      </c>
      <c r="C160" t="s">
        <v>1089</v>
      </c>
      <c r="D160" t="s">
        <v>1090</v>
      </c>
    </row>
    <row r="161" spans="1:4">
      <c r="A161" s="1055">
        <v>160</v>
      </c>
      <c r="B161" t="s">
        <v>1067</v>
      </c>
      <c r="C161" t="s">
        <v>1091</v>
      </c>
      <c r="D161" t="s">
        <v>1092</v>
      </c>
    </row>
    <row r="162" spans="1:4">
      <c r="A162" s="1055">
        <v>161</v>
      </c>
      <c r="B162" t="s">
        <v>1067</v>
      </c>
      <c r="C162" t="s">
        <v>1093</v>
      </c>
      <c r="D162" t="s">
        <v>1094</v>
      </c>
    </row>
    <row r="163" spans="1:4">
      <c r="A163" s="1055">
        <v>162</v>
      </c>
      <c r="B163" t="s">
        <v>1067</v>
      </c>
      <c r="C163" t="s">
        <v>1095</v>
      </c>
      <c r="D163" t="s">
        <v>1096</v>
      </c>
    </row>
    <row r="164" spans="1:4">
      <c r="A164" s="1055">
        <v>163</v>
      </c>
      <c r="B164" t="s">
        <v>1067</v>
      </c>
      <c r="C164" t="s">
        <v>1097</v>
      </c>
      <c r="D164" t="s">
        <v>1098</v>
      </c>
    </row>
    <row r="165" spans="1:4">
      <c r="A165" s="1055">
        <v>164</v>
      </c>
      <c r="B165" t="s">
        <v>1099</v>
      </c>
      <c r="C165" t="s">
        <v>1101</v>
      </c>
      <c r="D165" t="s">
        <v>1102</v>
      </c>
    </row>
    <row r="166" spans="1:4">
      <c r="A166" s="1055">
        <v>165</v>
      </c>
      <c r="B166" t="s">
        <v>1099</v>
      </c>
      <c r="C166" t="s">
        <v>1103</v>
      </c>
      <c r="D166" t="s">
        <v>1104</v>
      </c>
    </row>
    <row r="167" spans="1:4">
      <c r="A167" s="1055">
        <v>166</v>
      </c>
      <c r="B167" t="s">
        <v>1099</v>
      </c>
      <c r="C167" t="s">
        <v>1105</v>
      </c>
      <c r="D167" t="s">
        <v>1106</v>
      </c>
    </row>
    <row r="168" spans="1:4">
      <c r="A168" s="1055">
        <v>167</v>
      </c>
      <c r="B168" t="s">
        <v>1099</v>
      </c>
      <c r="C168" t="s">
        <v>1107</v>
      </c>
      <c r="D168" t="s">
        <v>1108</v>
      </c>
    </row>
    <row r="169" spans="1:4">
      <c r="A169" s="1055">
        <v>168</v>
      </c>
      <c r="B169" t="s">
        <v>1099</v>
      </c>
      <c r="C169" t="s">
        <v>1099</v>
      </c>
      <c r="D169" t="s">
        <v>1100</v>
      </c>
    </row>
    <row r="170" spans="1:4">
      <c r="A170" s="1055">
        <v>169</v>
      </c>
      <c r="B170" t="s">
        <v>1099</v>
      </c>
      <c r="C170" t="s">
        <v>1109</v>
      </c>
      <c r="D170" t="s">
        <v>1110</v>
      </c>
    </row>
    <row r="171" spans="1:4">
      <c r="A171" s="1055">
        <v>170</v>
      </c>
      <c r="B171" t="s">
        <v>1111</v>
      </c>
      <c r="C171" t="s">
        <v>1113</v>
      </c>
      <c r="D171" t="s">
        <v>1114</v>
      </c>
    </row>
    <row r="172" spans="1:4">
      <c r="A172" s="1055">
        <v>171</v>
      </c>
      <c r="B172" t="s">
        <v>1111</v>
      </c>
      <c r="C172" t="s">
        <v>1115</v>
      </c>
      <c r="D172" t="s">
        <v>1116</v>
      </c>
    </row>
    <row r="173" spans="1:4">
      <c r="A173" s="1055">
        <v>172</v>
      </c>
      <c r="B173" t="s">
        <v>1111</v>
      </c>
      <c r="C173" t="s">
        <v>1117</v>
      </c>
      <c r="D173" t="s">
        <v>1118</v>
      </c>
    </row>
    <row r="174" spans="1:4">
      <c r="A174" s="1055">
        <v>173</v>
      </c>
      <c r="B174" t="s">
        <v>1111</v>
      </c>
      <c r="C174" t="s">
        <v>1119</v>
      </c>
      <c r="D174" t="s">
        <v>1120</v>
      </c>
    </row>
    <row r="175" spans="1:4">
      <c r="A175" s="1055">
        <v>174</v>
      </c>
      <c r="B175" t="s">
        <v>1111</v>
      </c>
      <c r="C175" t="s">
        <v>1121</v>
      </c>
      <c r="D175" t="s">
        <v>1122</v>
      </c>
    </row>
    <row r="176" spans="1:4">
      <c r="A176" s="1055">
        <v>175</v>
      </c>
      <c r="B176" t="s">
        <v>1111</v>
      </c>
      <c r="C176" t="s">
        <v>1123</v>
      </c>
      <c r="D176" t="s">
        <v>1124</v>
      </c>
    </row>
    <row r="177" spans="1:4">
      <c r="A177" s="1055">
        <v>176</v>
      </c>
      <c r="B177" t="s">
        <v>1111</v>
      </c>
      <c r="C177" t="s">
        <v>1125</v>
      </c>
      <c r="D177" t="s">
        <v>1126</v>
      </c>
    </row>
    <row r="178" spans="1:4">
      <c r="A178" s="1055">
        <v>177</v>
      </c>
      <c r="B178" t="s">
        <v>1111</v>
      </c>
      <c r="C178" t="s">
        <v>1127</v>
      </c>
      <c r="D178" t="s">
        <v>1128</v>
      </c>
    </row>
    <row r="179" spans="1:4">
      <c r="A179" s="1055">
        <v>178</v>
      </c>
      <c r="B179" t="s">
        <v>1111</v>
      </c>
      <c r="C179" t="s">
        <v>1129</v>
      </c>
      <c r="D179" t="s">
        <v>1130</v>
      </c>
    </row>
    <row r="180" spans="1:4">
      <c r="A180" s="1055">
        <v>179</v>
      </c>
      <c r="B180" t="s">
        <v>1111</v>
      </c>
      <c r="C180" t="s">
        <v>1111</v>
      </c>
      <c r="D180" t="s">
        <v>1112</v>
      </c>
    </row>
    <row r="181" spans="1:4">
      <c r="A181" s="1055">
        <v>180</v>
      </c>
      <c r="B181" t="s">
        <v>1111</v>
      </c>
      <c r="C181" t="s">
        <v>1131</v>
      </c>
      <c r="D181" t="s">
        <v>1132</v>
      </c>
    </row>
    <row r="182" spans="1:4">
      <c r="A182" s="1055">
        <v>181</v>
      </c>
      <c r="B182" t="s">
        <v>1111</v>
      </c>
      <c r="C182" t="s">
        <v>1133</v>
      </c>
      <c r="D182" t="s">
        <v>1134</v>
      </c>
    </row>
    <row r="183" spans="1:4">
      <c r="A183" s="1055">
        <v>182</v>
      </c>
      <c r="B183" t="s">
        <v>1111</v>
      </c>
      <c r="C183" t="s">
        <v>1135</v>
      </c>
      <c r="D183" t="s">
        <v>1136</v>
      </c>
    </row>
    <row r="184" spans="1:4">
      <c r="A184" s="1055">
        <v>183</v>
      </c>
      <c r="B184" t="s">
        <v>1111</v>
      </c>
      <c r="C184" t="s">
        <v>1137</v>
      </c>
      <c r="D184" t="s">
        <v>1138</v>
      </c>
    </row>
    <row r="185" spans="1:4">
      <c r="A185" s="1055">
        <v>184</v>
      </c>
      <c r="B185" t="s">
        <v>1111</v>
      </c>
      <c r="C185" t="s">
        <v>1139</v>
      </c>
      <c r="D185" t="s">
        <v>1140</v>
      </c>
    </row>
    <row r="186" spans="1:4">
      <c r="A186" s="1055">
        <v>185</v>
      </c>
      <c r="B186" t="s">
        <v>1141</v>
      </c>
      <c r="C186" t="s">
        <v>1143</v>
      </c>
      <c r="D186" t="s">
        <v>1144</v>
      </c>
    </row>
    <row r="187" spans="1:4">
      <c r="A187" s="1055">
        <v>186</v>
      </c>
      <c r="B187" t="s">
        <v>1141</v>
      </c>
      <c r="C187" t="s">
        <v>1145</v>
      </c>
      <c r="D187" t="s">
        <v>1146</v>
      </c>
    </row>
    <row r="188" spans="1:4">
      <c r="A188" s="1055">
        <v>187</v>
      </c>
      <c r="B188" t="s">
        <v>1141</v>
      </c>
      <c r="C188" t="s">
        <v>1147</v>
      </c>
      <c r="D188" t="s">
        <v>1148</v>
      </c>
    </row>
    <row r="189" spans="1:4">
      <c r="A189" s="1055">
        <v>188</v>
      </c>
      <c r="B189" t="s">
        <v>1141</v>
      </c>
      <c r="C189" t="s">
        <v>1149</v>
      </c>
      <c r="D189" t="s">
        <v>1150</v>
      </c>
    </row>
    <row r="190" spans="1:4">
      <c r="A190" s="1055">
        <v>189</v>
      </c>
      <c r="B190" t="s">
        <v>1141</v>
      </c>
      <c r="C190" t="s">
        <v>1141</v>
      </c>
      <c r="D190" t="s">
        <v>1142</v>
      </c>
    </row>
    <row r="191" spans="1:4">
      <c r="A191" s="1055">
        <v>190</v>
      </c>
      <c r="B191" t="s">
        <v>1141</v>
      </c>
      <c r="C191" t="s">
        <v>1151</v>
      </c>
      <c r="D191" t="s">
        <v>1152</v>
      </c>
    </row>
    <row r="192" spans="1:4">
      <c r="A192" s="1055">
        <v>191</v>
      </c>
      <c r="B192" t="s">
        <v>1141</v>
      </c>
      <c r="C192" t="s">
        <v>1153</v>
      </c>
      <c r="D192" t="s">
        <v>1154</v>
      </c>
    </row>
    <row r="193" spans="1:4">
      <c r="A193" s="1055">
        <v>192</v>
      </c>
      <c r="B193" t="s">
        <v>1141</v>
      </c>
      <c r="C193" t="s">
        <v>1155</v>
      </c>
      <c r="D193" t="s">
        <v>1156</v>
      </c>
    </row>
    <row r="194" spans="1:4">
      <c r="A194" s="1055">
        <v>193</v>
      </c>
      <c r="B194" t="s">
        <v>1157</v>
      </c>
      <c r="C194" t="s">
        <v>1157</v>
      </c>
      <c r="D194" t="s">
        <v>1158</v>
      </c>
    </row>
    <row r="195" spans="1:4">
      <c r="A195" s="1055">
        <v>194</v>
      </c>
      <c r="B195" t="s">
        <v>1159</v>
      </c>
      <c r="C195" t="s">
        <v>779</v>
      </c>
      <c r="D195" t="s">
        <v>1161</v>
      </c>
    </row>
    <row r="196" spans="1:4">
      <c r="A196" s="1055">
        <v>195</v>
      </c>
      <c r="B196" t="s">
        <v>1159</v>
      </c>
      <c r="C196" t="s">
        <v>1162</v>
      </c>
      <c r="D196" t="s">
        <v>1163</v>
      </c>
    </row>
    <row r="197" spans="1:4">
      <c r="A197" s="1055">
        <v>196</v>
      </c>
      <c r="B197" t="s">
        <v>1159</v>
      </c>
      <c r="C197" t="s">
        <v>1164</v>
      </c>
      <c r="D197" t="s">
        <v>1165</v>
      </c>
    </row>
    <row r="198" spans="1:4">
      <c r="A198" s="1055">
        <v>197</v>
      </c>
      <c r="B198" t="s">
        <v>1159</v>
      </c>
      <c r="C198" t="s">
        <v>1166</v>
      </c>
      <c r="D198" t="s">
        <v>1167</v>
      </c>
    </row>
    <row r="199" spans="1:4">
      <c r="A199" s="1055">
        <v>198</v>
      </c>
      <c r="B199" t="s">
        <v>1159</v>
      </c>
      <c r="C199" t="s">
        <v>1168</v>
      </c>
      <c r="D199" t="s">
        <v>1169</v>
      </c>
    </row>
    <row r="200" spans="1:4">
      <c r="A200" s="1055">
        <v>199</v>
      </c>
      <c r="B200" t="s">
        <v>1159</v>
      </c>
      <c r="C200" t="s">
        <v>1170</v>
      </c>
      <c r="D200" t="s">
        <v>1171</v>
      </c>
    </row>
    <row r="201" spans="1:4">
      <c r="A201" s="1055">
        <v>200</v>
      </c>
      <c r="B201" t="s">
        <v>1159</v>
      </c>
      <c r="C201" t="s">
        <v>1159</v>
      </c>
      <c r="D201" t="s">
        <v>1160</v>
      </c>
    </row>
    <row r="202" spans="1:4">
      <c r="A202" s="1055">
        <v>201</v>
      </c>
      <c r="B202" t="s">
        <v>1159</v>
      </c>
      <c r="C202" t="s">
        <v>1172</v>
      </c>
      <c r="D202" t="s">
        <v>1173</v>
      </c>
    </row>
    <row r="203" spans="1:4">
      <c r="A203" s="1055">
        <v>202</v>
      </c>
      <c r="B203" t="s">
        <v>1159</v>
      </c>
      <c r="C203" t="s">
        <v>1174</v>
      </c>
      <c r="D203" t="s">
        <v>1175</v>
      </c>
    </row>
    <row r="204" spans="1:4">
      <c r="A204" s="1055">
        <v>203</v>
      </c>
      <c r="B204" t="s">
        <v>1159</v>
      </c>
      <c r="C204" t="s">
        <v>1176</v>
      </c>
      <c r="D204" t="s">
        <v>1177</v>
      </c>
    </row>
    <row r="205" spans="1:4">
      <c r="A205" s="1055">
        <v>204</v>
      </c>
      <c r="B205" t="s">
        <v>1178</v>
      </c>
      <c r="C205" t="s">
        <v>1180</v>
      </c>
      <c r="D205" t="s">
        <v>1181</v>
      </c>
    </row>
    <row r="206" spans="1:4">
      <c r="A206" s="1055">
        <v>205</v>
      </c>
      <c r="B206" t="s">
        <v>1178</v>
      </c>
      <c r="C206" t="s">
        <v>1182</v>
      </c>
      <c r="D206" t="s">
        <v>1183</v>
      </c>
    </row>
    <row r="207" spans="1:4">
      <c r="A207" s="1055">
        <v>206</v>
      </c>
      <c r="B207" t="s">
        <v>1178</v>
      </c>
      <c r="C207" t="s">
        <v>1184</v>
      </c>
      <c r="D207" t="s">
        <v>1185</v>
      </c>
    </row>
    <row r="208" spans="1:4">
      <c r="A208" s="1055">
        <v>207</v>
      </c>
      <c r="B208" t="s">
        <v>1178</v>
      </c>
      <c r="C208" t="s">
        <v>1107</v>
      </c>
      <c r="D208" t="s">
        <v>1186</v>
      </c>
    </row>
    <row r="209" spans="1:4">
      <c r="A209" s="1055">
        <v>208</v>
      </c>
      <c r="B209" t="s">
        <v>1178</v>
      </c>
      <c r="C209" t="s">
        <v>1187</v>
      </c>
      <c r="D209" t="s">
        <v>1188</v>
      </c>
    </row>
    <row r="210" spans="1:4">
      <c r="A210" s="1055">
        <v>209</v>
      </c>
      <c r="B210" t="s">
        <v>1178</v>
      </c>
      <c r="C210" t="s">
        <v>1189</v>
      </c>
      <c r="D210" t="s">
        <v>1190</v>
      </c>
    </row>
    <row r="211" spans="1:4">
      <c r="A211" s="1055">
        <v>210</v>
      </c>
      <c r="B211" t="s">
        <v>1178</v>
      </c>
      <c r="C211" t="s">
        <v>1191</v>
      </c>
      <c r="D211" t="s">
        <v>1192</v>
      </c>
    </row>
    <row r="212" spans="1:4">
      <c r="A212" s="1055">
        <v>211</v>
      </c>
      <c r="B212" t="s">
        <v>1178</v>
      </c>
      <c r="C212" t="s">
        <v>1178</v>
      </c>
      <c r="D212" t="s">
        <v>1179</v>
      </c>
    </row>
    <row r="213" spans="1:4">
      <c r="A213" s="1055">
        <v>212</v>
      </c>
      <c r="B213" t="s">
        <v>1178</v>
      </c>
      <c r="C213" t="s">
        <v>1193</v>
      </c>
      <c r="D213" t="s">
        <v>1194</v>
      </c>
    </row>
    <row r="214" spans="1:4">
      <c r="A214" s="1055">
        <v>213</v>
      </c>
      <c r="B214" t="s">
        <v>1178</v>
      </c>
      <c r="C214" t="s">
        <v>1195</v>
      </c>
      <c r="D214" t="s">
        <v>1196</v>
      </c>
    </row>
    <row r="215" spans="1:4">
      <c r="A215" s="1055">
        <v>214</v>
      </c>
      <c r="B215" t="s">
        <v>1178</v>
      </c>
      <c r="C215" t="s">
        <v>1197</v>
      </c>
      <c r="D215" t="s">
        <v>1198</v>
      </c>
    </row>
    <row r="216" spans="1:4">
      <c r="A216" s="1055">
        <v>215</v>
      </c>
      <c r="B216" t="s">
        <v>1178</v>
      </c>
      <c r="C216" t="s">
        <v>1199</v>
      </c>
      <c r="D216" t="s">
        <v>1200</v>
      </c>
    </row>
    <row r="217" spans="1:4">
      <c r="A217" s="1055">
        <v>216</v>
      </c>
      <c r="B217" t="s">
        <v>1178</v>
      </c>
      <c r="C217" t="s">
        <v>1201</v>
      </c>
      <c r="D217" t="s">
        <v>1202</v>
      </c>
    </row>
    <row r="218" spans="1:4">
      <c r="A218" s="1055">
        <v>217</v>
      </c>
      <c r="B218" t="s">
        <v>1178</v>
      </c>
      <c r="C218" t="s">
        <v>1203</v>
      </c>
      <c r="D218" t="s">
        <v>1204</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0"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16"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2" customWidth="1"/>
    <col min="21" max="21" width="5.7109375" style="532" customWidth="1"/>
    <col min="22" max="22" width="34.42578125" style="532"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78" t="s">
        <v>710</v>
      </c>
      <c r="E5" s="1179"/>
      <c r="F5" s="1179"/>
      <c r="G5" s="1179"/>
      <c r="H5" s="1179"/>
      <c r="I5" s="1179"/>
      <c r="J5" s="1180"/>
      <c r="K5" s="435"/>
      <c r="L5" s="176"/>
      <c r="M5" s="176"/>
      <c r="N5" s="176"/>
      <c r="O5" s="176"/>
      <c r="P5" s="176"/>
      <c r="Q5" s="176"/>
      <c r="R5" s="176"/>
      <c r="S5" s="566"/>
      <c r="T5" s="566"/>
      <c r="U5" s="566"/>
      <c r="V5" s="566"/>
      <c r="W5" s="176"/>
    </row>
    <row r="6" spans="1:24" s="468" customFormat="1" ht="3" customHeight="1">
      <c r="A6" s="311"/>
      <c r="B6" s="311"/>
      <c r="D6" s="1194"/>
      <c r="E6" s="1195"/>
      <c r="F6" s="1195"/>
      <c r="G6" s="1195"/>
      <c r="H6" s="1195"/>
      <c r="I6" s="1195"/>
      <c r="J6" s="1196"/>
      <c r="S6" s="644"/>
      <c r="T6" s="644"/>
      <c r="U6" s="644"/>
      <c r="V6" s="644"/>
    </row>
    <row r="7" spans="1:24" s="468" customFormat="1" ht="5.25" hidden="1" customHeight="1">
      <c r="A7" s="311"/>
      <c r="B7" s="311"/>
      <c r="E7" s="1197"/>
      <c r="F7" s="1197"/>
      <c r="G7" s="1193"/>
      <c r="H7" s="1193"/>
      <c r="I7" s="1193"/>
      <c r="J7" s="1193"/>
      <c r="S7" s="644"/>
      <c r="T7" s="644"/>
      <c r="U7" s="644"/>
      <c r="V7" s="644"/>
    </row>
    <row r="8" spans="1:24" s="468" customFormat="1" ht="5.25" hidden="1" customHeight="1">
      <c r="A8" s="311"/>
      <c r="B8" s="311"/>
      <c r="E8" s="1197"/>
      <c r="F8" s="1197"/>
      <c r="G8" s="1193"/>
      <c r="H8" s="1193"/>
      <c r="I8" s="1193"/>
      <c r="J8" s="1193"/>
      <c r="S8" s="644"/>
      <c r="T8" s="644"/>
      <c r="U8" s="644"/>
      <c r="V8" s="644"/>
    </row>
    <row r="9" spans="1:24" s="468" customFormat="1" ht="5.25" hidden="1" customHeight="1">
      <c r="A9" s="311"/>
      <c r="B9" s="311"/>
      <c r="E9" s="1197"/>
      <c r="F9" s="1197"/>
      <c r="G9" s="1193"/>
      <c r="H9" s="1193"/>
      <c r="I9" s="1193"/>
      <c r="J9" s="1193"/>
      <c r="S9" s="644"/>
      <c r="T9" s="644"/>
      <c r="U9" s="644"/>
      <c r="V9" s="644"/>
    </row>
    <row r="10" spans="1:24" s="644" customFormat="1" ht="5.25" hidden="1">
      <c r="A10" s="311"/>
      <c r="B10" s="311"/>
      <c r="E10" s="1198"/>
      <c r="F10" s="1198"/>
      <c r="G10" s="839"/>
      <c r="H10" s="464"/>
      <c r="I10" s="792"/>
      <c r="J10" s="792"/>
    </row>
    <row r="11" spans="1:24" s="159" customFormat="1" ht="18.75" customHeight="1">
      <c r="A11" s="311"/>
      <c r="B11" s="311"/>
      <c r="D11" s="152"/>
      <c r="E11" s="1199" t="s">
        <v>717</v>
      </c>
      <c r="F11" s="1199"/>
      <c r="G11" s="1121" t="s">
        <v>84</v>
      </c>
      <c r="H11" s="466"/>
      <c r="I11" s="166"/>
      <c r="J11" s="152"/>
      <c r="K11" s="153"/>
      <c r="L11" s="152"/>
      <c r="M11" s="152"/>
      <c r="N11" s="153"/>
      <c r="O11" s="153"/>
      <c r="P11" s="152"/>
      <c r="Q11" s="152"/>
      <c r="R11" s="153"/>
      <c r="S11" s="552"/>
      <c r="T11" s="551"/>
      <c r="U11" s="551"/>
      <c r="V11" s="552"/>
    </row>
    <row r="12" spans="1:24" s="468" customFormat="1" ht="18.75">
      <c r="A12" s="311"/>
      <c r="B12" s="311"/>
      <c r="E12" s="1199" t="s">
        <v>718</v>
      </c>
      <c r="F12" s="1199"/>
      <c r="G12" s="1121" t="s">
        <v>84</v>
      </c>
      <c r="H12" s="466"/>
      <c r="I12" s="464"/>
      <c r="J12" s="467"/>
      <c r="K12" s="463"/>
      <c r="L12" s="463"/>
      <c r="M12" s="463"/>
      <c r="N12" s="462"/>
      <c r="O12" s="463"/>
      <c r="P12" s="463"/>
      <c r="Q12" s="463"/>
      <c r="R12" s="462"/>
      <c r="S12" s="643"/>
      <c r="T12" s="643"/>
      <c r="U12" s="643"/>
      <c r="V12" s="642"/>
    </row>
    <row r="13" spans="1:24" s="468" customFormat="1" ht="5.25" hidden="1" customHeight="1">
      <c r="A13" s="311"/>
      <c r="B13" s="311"/>
      <c r="E13" s="1192"/>
      <c r="F13" s="1192"/>
      <c r="G13" s="465"/>
      <c r="H13" s="464"/>
      <c r="I13" s="463"/>
      <c r="J13" s="463"/>
      <c r="K13" s="463"/>
      <c r="L13" s="463"/>
      <c r="M13" s="463"/>
      <c r="N13" s="462"/>
      <c r="O13" s="463"/>
      <c r="P13" s="463"/>
      <c r="Q13" s="463"/>
      <c r="R13" s="462"/>
      <c r="S13" s="643"/>
      <c r="T13" s="643"/>
      <c r="U13" s="643"/>
      <c r="V13" s="642"/>
    </row>
    <row r="14" spans="1:24" s="468" customFormat="1" ht="5.25" hidden="1" customHeight="1">
      <c r="A14" s="311"/>
      <c r="B14" s="311"/>
      <c r="S14" s="644"/>
      <c r="T14" s="644"/>
      <c r="U14" s="644"/>
      <c r="V14" s="644"/>
    </row>
    <row r="15" spans="1:24" s="461" customFormat="1" ht="5.25" hidden="1" customHeight="1">
      <c r="A15" s="470"/>
      <c r="B15" s="470"/>
      <c r="S15" s="641"/>
      <c r="T15" s="641"/>
      <c r="U15" s="641"/>
      <c r="V15" s="641"/>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91" t="s">
        <v>91</v>
      </c>
      <c r="E17" s="1191" t="s">
        <v>296</v>
      </c>
      <c r="F17" s="1191" t="s">
        <v>79</v>
      </c>
      <c r="G17" s="1191" t="s">
        <v>438</v>
      </c>
      <c r="H17" s="1191" t="s">
        <v>91</v>
      </c>
      <c r="I17" s="1191"/>
      <c r="J17" s="1191" t="s">
        <v>20</v>
      </c>
      <c r="K17" s="1203" t="s">
        <v>478</v>
      </c>
      <c r="L17" s="1203"/>
      <c r="M17" s="1203"/>
      <c r="N17" s="1203"/>
      <c r="O17" s="1203" t="s">
        <v>708</v>
      </c>
      <c r="P17" s="1203"/>
      <c r="Q17" s="1203"/>
      <c r="R17" s="1203"/>
      <c r="S17" s="1203" t="s">
        <v>709</v>
      </c>
      <c r="T17" s="1203"/>
      <c r="U17" s="1203"/>
      <c r="V17" s="1203"/>
      <c r="W17" s="1191" t="s">
        <v>243</v>
      </c>
    </row>
    <row r="18" spans="1:24" ht="30.75" customHeight="1">
      <c r="D18" s="1191"/>
      <c r="E18" s="1191"/>
      <c r="F18" s="1191"/>
      <c r="G18" s="1191"/>
      <c r="H18" s="1191"/>
      <c r="I18" s="1191"/>
      <c r="J18" s="1191"/>
      <c r="K18" s="115" t="s">
        <v>299</v>
      </c>
      <c r="L18" s="1191" t="s">
        <v>91</v>
      </c>
      <c r="M18" s="1191"/>
      <c r="N18" s="115" t="s">
        <v>229</v>
      </c>
      <c r="O18" s="115" t="s">
        <v>299</v>
      </c>
      <c r="P18" s="1191" t="s">
        <v>91</v>
      </c>
      <c r="Q18" s="1191"/>
      <c r="R18" s="115" t="s">
        <v>229</v>
      </c>
      <c r="S18" s="539" t="s">
        <v>299</v>
      </c>
      <c r="T18" s="1191" t="s">
        <v>91</v>
      </c>
      <c r="U18" s="1191"/>
      <c r="V18" s="539" t="s">
        <v>399</v>
      </c>
      <c r="W18" s="1191"/>
    </row>
    <row r="19" spans="1:24" s="404" customFormat="1" ht="12" customHeight="1">
      <c r="A19" s="403"/>
      <c r="B19" s="403"/>
      <c r="D19" s="42" t="s">
        <v>92</v>
      </c>
      <c r="E19" s="42" t="s">
        <v>48</v>
      </c>
      <c r="F19" s="42" t="s">
        <v>49</v>
      </c>
      <c r="G19" s="42" t="s">
        <v>50</v>
      </c>
      <c r="H19" s="1200" t="s">
        <v>67</v>
      </c>
      <c r="I19" s="1200"/>
      <c r="J19" s="42" t="s">
        <v>68</v>
      </c>
      <c r="K19" s="42" t="s">
        <v>182</v>
      </c>
      <c r="L19" s="1200" t="s">
        <v>183</v>
      </c>
      <c r="M19" s="1200"/>
      <c r="N19" s="42" t="s">
        <v>207</v>
      </c>
      <c r="O19" s="42" t="s">
        <v>208</v>
      </c>
      <c r="P19" s="1200" t="s">
        <v>209</v>
      </c>
      <c r="Q19" s="1200"/>
      <c r="R19" s="42" t="s">
        <v>210</v>
      </c>
      <c r="S19" s="524" t="s">
        <v>209</v>
      </c>
      <c r="T19" s="1200" t="s">
        <v>210</v>
      </c>
      <c r="U19" s="1200"/>
      <c r="V19" s="524" t="s">
        <v>211</v>
      </c>
      <c r="W19" s="42" t="s">
        <v>212</v>
      </c>
    </row>
    <row r="20" spans="1:24" ht="14.25" hidden="1" customHeight="1">
      <c r="C20" s="309"/>
      <c r="D20" s="348">
        <v>0</v>
      </c>
      <c r="E20" s="399"/>
      <c r="F20" s="399"/>
      <c r="G20" s="121"/>
      <c r="H20" s="400"/>
      <c r="I20" s="400"/>
      <c r="J20" s="221"/>
      <c r="K20" s="121"/>
      <c r="L20" s="221"/>
      <c r="M20" s="221"/>
      <c r="N20" s="401"/>
      <c r="O20" s="121"/>
      <c r="P20" s="221"/>
      <c r="Q20" s="221"/>
      <c r="R20" s="402"/>
      <c r="S20" s="541"/>
      <c r="T20" s="591"/>
      <c r="U20" s="591"/>
      <c r="V20" s="628"/>
      <c r="W20" s="121"/>
      <c r="X20" s="175"/>
    </row>
    <row r="21" spans="1:24" s="1096" customFormat="1" ht="20.100000000000001" customHeight="1">
      <c r="A21" s="747">
        <v>13</v>
      </c>
      <c r="C21" s="309"/>
      <c r="D21" s="1204">
        <v>1</v>
      </c>
      <c r="E21" s="1210" t="s">
        <v>769</v>
      </c>
      <c r="F21" s="1212" t="s">
        <v>1899</v>
      </c>
      <c r="G21" s="1215" t="s">
        <v>84</v>
      </c>
      <c r="H21" s="1204"/>
      <c r="I21" s="1204">
        <v>1</v>
      </c>
      <c r="J21" s="1206" t="s">
        <v>1901</v>
      </c>
      <c r="K21" s="1217" t="s">
        <v>83</v>
      </c>
      <c r="L21" s="1218"/>
      <c r="M21" s="1218" t="s">
        <v>92</v>
      </c>
      <c r="N21" s="1219" t="s">
        <v>1898</v>
      </c>
      <c r="O21" s="1217" t="s">
        <v>84</v>
      </c>
      <c r="P21" s="1218"/>
      <c r="Q21" s="1218" t="s">
        <v>92</v>
      </c>
      <c r="R21" s="1220"/>
      <c r="S21" s="1217" t="s">
        <v>84</v>
      </c>
      <c r="T21" s="1082"/>
      <c r="U21" s="1082" t="s">
        <v>92</v>
      </c>
      <c r="V21" s="1122"/>
      <c r="W21" s="307"/>
    </row>
    <row r="22" spans="1:24" s="1096" customFormat="1" ht="20.100000000000001" customHeight="1">
      <c r="A22" s="747"/>
      <c r="C22" s="746"/>
      <c r="D22" s="1204"/>
      <c r="E22" s="1210"/>
      <c r="F22" s="1213"/>
      <c r="G22" s="1215"/>
      <c r="H22" s="1204"/>
      <c r="I22" s="1204"/>
      <c r="J22" s="1207"/>
      <c r="K22" s="1217"/>
      <c r="L22" s="1218"/>
      <c r="M22" s="1218"/>
      <c r="N22" s="1219"/>
      <c r="O22" s="1217"/>
      <c r="P22" s="1218"/>
      <c r="Q22" s="1218"/>
      <c r="R22" s="1220"/>
      <c r="S22" s="1217"/>
      <c r="T22" s="1084"/>
      <c r="U22" s="743"/>
      <c r="V22" s="744"/>
      <c r="W22" s="745"/>
    </row>
    <row r="23" spans="1:24" s="1096" customFormat="1" ht="20.100000000000001" customHeight="1">
      <c r="A23" s="747"/>
      <c r="C23" s="746"/>
      <c r="D23" s="1205"/>
      <c r="E23" s="1211"/>
      <c r="F23" s="1213"/>
      <c r="G23" s="1216"/>
      <c r="H23" s="1205"/>
      <c r="I23" s="1205"/>
      <c r="J23" s="1207"/>
      <c r="K23" s="1216"/>
      <c r="L23" s="1205"/>
      <c r="M23" s="1205"/>
      <c r="N23" s="1220"/>
      <c r="O23" s="1216"/>
      <c r="P23" s="1111"/>
      <c r="Q23" s="743"/>
      <c r="R23" s="744"/>
      <c r="S23" s="740"/>
      <c r="T23" s="740"/>
      <c r="U23" s="740"/>
      <c r="V23" s="740"/>
      <c r="W23" s="745"/>
    </row>
    <row r="24" spans="1:24" s="1096" customFormat="1" ht="15" customHeight="1">
      <c r="A24" s="747"/>
      <c r="C24" s="746"/>
      <c r="D24" s="1205"/>
      <c r="E24" s="1211"/>
      <c r="F24" s="1213"/>
      <c r="G24" s="1216"/>
      <c r="H24" s="1205"/>
      <c r="I24" s="1205"/>
      <c r="J24" s="1208"/>
      <c r="K24" s="1216"/>
      <c r="L24" s="743"/>
      <c r="M24" s="744"/>
      <c r="N24" s="744"/>
      <c r="O24" s="744"/>
      <c r="P24" s="744"/>
      <c r="Q24" s="744"/>
      <c r="R24" s="744"/>
      <c r="S24" s="740"/>
      <c r="T24" s="740"/>
      <c r="U24" s="740"/>
      <c r="V24" s="740"/>
      <c r="W24" s="745"/>
    </row>
    <row r="25" spans="1:24" s="1096" customFormat="1" ht="15" customHeight="1">
      <c r="A25" s="747"/>
      <c r="C25" s="746"/>
      <c r="D25" s="1205"/>
      <c r="E25" s="1211"/>
      <c r="F25" s="1214"/>
      <c r="G25" s="1216"/>
      <c r="H25" s="743"/>
      <c r="I25" s="744"/>
      <c r="J25" s="744"/>
      <c r="K25" s="744"/>
      <c r="L25" s="744"/>
      <c r="M25" s="744"/>
      <c r="N25" s="744"/>
      <c r="O25" s="744"/>
      <c r="P25" s="744"/>
      <c r="Q25" s="744"/>
      <c r="R25" s="744"/>
      <c r="S25" s="740"/>
      <c r="T25" s="740"/>
      <c r="U25" s="740"/>
      <c r="V25" s="740"/>
      <c r="W25" s="745"/>
    </row>
    <row r="26" spans="1:24" s="1096" customFormat="1" ht="20.100000000000001" customHeight="1">
      <c r="A26" s="747">
        <v>5</v>
      </c>
      <c r="C26" s="309"/>
      <c r="D26" s="1204">
        <v>2</v>
      </c>
      <c r="E26" s="1210" t="s">
        <v>613</v>
      </c>
      <c r="F26" s="1212" t="s">
        <v>1899</v>
      </c>
      <c r="G26" s="1215" t="s">
        <v>84</v>
      </c>
      <c r="H26" s="1204"/>
      <c r="I26" s="1204">
        <v>1</v>
      </c>
      <c r="J26" s="1206" t="s">
        <v>1902</v>
      </c>
      <c r="K26" s="1217" t="s">
        <v>83</v>
      </c>
      <c r="L26" s="1218"/>
      <c r="M26" s="1218" t="s">
        <v>92</v>
      </c>
      <c r="N26" s="1219" t="s">
        <v>1898</v>
      </c>
      <c r="O26" s="1217" t="s">
        <v>84</v>
      </c>
      <c r="P26" s="1218"/>
      <c r="Q26" s="1218" t="s">
        <v>92</v>
      </c>
      <c r="R26" s="1220"/>
      <c r="S26" s="1217" t="s">
        <v>84</v>
      </c>
      <c r="T26" s="1082"/>
      <c r="U26" s="1082" t="s">
        <v>92</v>
      </c>
      <c r="V26" s="1122"/>
      <c r="W26" s="307"/>
    </row>
    <row r="27" spans="1:24" s="1096" customFormat="1" ht="20.100000000000001" customHeight="1">
      <c r="A27" s="747"/>
      <c r="C27" s="746"/>
      <c r="D27" s="1204"/>
      <c r="E27" s="1210"/>
      <c r="F27" s="1213"/>
      <c r="G27" s="1215"/>
      <c r="H27" s="1204"/>
      <c r="I27" s="1204"/>
      <c r="J27" s="1207"/>
      <c r="K27" s="1217"/>
      <c r="L27" s="1218"/>
      <c r="M27" s="1218"/>
      <c r="N27" s="1219"/>
      <c r="O27" s="1217"/>
      <c r="P27" s="1218"/>
      <c r="Q27" s="1218"/>
      <c r="R27" s="1220"/>
      <c r="S27" s="1217"/>
      <c r="T27" s="1084"/>
      <c r="U27" s="743"/>
      <c r="V27" s="744"/>
      <c r="W27" s="745"/>
    </row>
    <row r="28" spans="1:24" s="1096" customFormat="1" ht="20.100000000000001" customHeight="1">
      <c r="A28" s="747"/>
      <c r="C28" s="746"/>
      <c r="D28" s="1205"/>
      <c r="E28" s="1211"/>
      <c r="F28" s="1213"/>
      <c r="G28" s="1216"/>
      <c r="H28" s="1205"/>
      <c r="I28" s="1205"/>
      <c r="J28" s="1207"/>
      <c r="K28" s="1216"/>
      <c r="L28" s="1205"/>
      <c r="M28" s="1205"/>
      <c r="N28" s="1220"/>
      <c r="O28" s="1216"/>
      <c r="P28" s="1111"/>
      <c r="Q28" s="743"/>
      <c r="R28" s="744"/>
      <c r="S28" s="740"/>
      <c r="T28" s="740"/>
      <c r="U28" s="740"/>
      <c r="V28" s="740"/>
      <c r="W28" s="745"/>
    </row>
    <row r="29" spans="1:24" s="1096" customFormat="1" ht="15" customHeight="1">
      <c r="A29" s="747"/>
      <c r="C29" s="746"/>
      <c r="D29" s="1205"/>
      <c r="E29" s="1211"/>
      <c r="F29" s="1213"/>
      <c r="G29" s="1216"/>
      <c r="H29" s="1205"/>
      <c r="I29" s="1205"/>
      <c r="J29" s="1208"/>
      <c r="K29" s="1216"/>
      <c r="L29" s="743"/>
      <c r="M29" s="744"/>
      <c r="N29" s="744"/>
      <c r="O29" s="744"/>
      <c r="P29" s="744"/>
      <c r="Q29" s="744"/>
      <c r="R29" s="744"/>
      <c r="S29" s="740"/>
      <c r="T29" s="740"/>
      <c r="U29" s="740"/>
      <c r="V29" s="740"/>
      <c r="W29" s="745"/>
    </row>
    <row r="30" spans="1:24" s="1096" customFormat="1" ht="15" customHeight="1">
      <c r="A30" s="747"/>
      <c r="C30" s="746"/>
      <c r="D30" s="1205"/>
      <c r="E30" s="1211"/>
      <c r="F30" s="1214"/>
      <c r="G30" s="1216"/>
      <c r="H30" s="743"/>
      <c r="I30" s="744"/>
      <c r="J30" s="744"/>
      <c r="K30" s="744"/>
      <c r="L30" s="744"/>
      <c r="M30" s="744"/>
      <c r="N30" s="744"/>
      <c r="O30" s="744"/>
      <c r="P30" s="744"/>
      <c r="Q30" s="744"/>
      <c r="R30" s="744"/>
      <c r="S30" s="740"/>
      <c r="T30" s="740"/>
      <c r="U30" s="740"/>
      <c r="V30" s="740"/>
      <c r="W30" s="745"/>
    </row>
    <row r="31" spans="1:24" s="1096" customFormat="1" ht="17.100000000000001" customHeight="1">
      <c r="A31" s="747">
        <v>4</v>
      </c>
      <c r="C31" s="309"/>
      <c r="D31" s="1204">
        <v>3</v>
      </c>
      <c r="E31" s="1210" t="s">
        <v>612</v>
      </c>
      <c r="F31" s="1212" t="s">
        <v>1900</v>
      </c>
      <c r="G31" s="1215" t="s">
        <v>84</v>
      </c>
      <c r="H31" s="1204"/>
      <c r="I31" s="1204">
        <v>1</v>
      </c>
      <c r="J31" s="1206" t="s">
        <v>715</v>
      </c>
      <c r="K31" s="1217" t="s">
        <v>83</v>
      </c>
      <c r="L31" s="1218"/>
      <c r="M31" s="1218" t="s">
        <v>92</v>
      </c>
      <c r="N31" s="1219" t="s">
        <v>1898</v>
      </c>
      <c r="O31" s="1217" t="s">
        <v>84</v>
      </c>
      <c r="P31" s="1218"/>
      <c r="Q31" s="1218" t="s">
        <v>92</v>
      </c>
      <c r="R31" s="1220"/>
      <c r="S31" s="1217" t="s">
        <v>84</v>
      </c>
      <c r="T31" s="1082"/>
      <c r="U31" s="1082" t="s">
        <v>92</v>
      </c>
      <c r="V31" s="1122"/>
      <c r="W31" s="307"/>
    </row>
    <row r="32" spans="1:24" s="1096" customFormat="1" ht="17.100000000000001" customHeight="1">
      <c r="A32" s="747"/>
      <c r="C32" s="746"/>
      <c r="D32" s="1204"/>
      <c r="E32" s="1210"/>
      <c r="F32" s="1213"/>
      <c r="G32" s="1215"/>
      <c r="H32" s="1204"/>
      <c r="I32" s="1204"/>
      <c r="J32" s="1207"/>
      <c r="K32" s="1217"/>
      <c r="L32" s="1218"/>
      <c r="M32" s="1218"/>
      <c r="N32" s="1219"/>
      <c r="O32" s="1217"/>
      <c r="P32" s="1218"/>
      <c r="Q32" s="1218"/>
      <c r="R32" s="1220"/>
      <c r="S32" s="1217"/>
      <c r="T32" s="1084"/>
      <c r="U32" s="743"/>
      <c r="V32" s="744"/>
      <c r="W32" s="745"/>
    </row>
    <row r="33" spans="1:23" s="1096" customFormat="1" ht="17.100000000000001" customHeight="1">
      <c r="A33" s="747"/>
      <c r="C33" s="746"/>
      <c r="D33" s="1205"/>
      <c r="E33" s="1211"/>
      <c r="F33" s="1213"/>
      <c r="G33" s="1216"/>
      <c r="H33" s="1205"/>
      <c r="I33" s="1205"/>
      <c r="J33" s="1207"/>
      <c r="K33" s="1216"/>
      <c r="L33" s="1205"/>
      <c r="M33" s="1205"/>
      <c r="N33" s="1220"/>
      <c r="O33" s="1216"/>
      <c r="P33" s="1111"/>
      <c r="Q33" s="743"/>
      <c r="R33" s="744"/>
      <c r="S33" s="740"/>
      <c r="T33" s="740"/>
      <c r="U33" s="740"/>
      <c r="V33" s="740"/>
      <c r="W33" s="745"/>
    </row>
    <row r="34" spans="1:23" s="1096" customFormat="1" ht="15" customHeight="1">
      <c r="A34" s="747"/>
      <c r="C34" s="746"/>
      <c r="D34" s="1205"/>
      <c r="E34" s="1211"/>
      <c r="F34" s="1213"/>
      <c r="G34" s="1216"/>
      <c r="H34" s="1205"/>
      <c r="I34" s="1205"/>
      <c r="J34" s="1208"/>
      <c r="K34" s="1216"/>
      <c r="L34" s="743"/>
      <c r="M34" s="744"/>
      <c r="N34" s="744"/>
      <c r="O34" s="744"/>
      <c r="P34" s="744"/>
      <c r="Q34" s="744"/>
      <c r="R34" s="744"/>
      <c r="S34" s="740"/>
      <c r="T34" s="740"/>
      <c r="U34" s="740"/>
      <c r="V34" s="740"/>
      <c r="W34" s="745"/>
    </row>
    <row r="35" spans="1:23" s="1096" customFormat="1" ht="15" customHeight="1">
      <c r="A35" s="747"/>
      <c r="C35" s="746"/>
      <c r="D35" s="1205"/>
      <c r="E35" s="1211"/>
      <c r="F35" s="1214"/>
      <c r="G35" s="1216"/>
      <c r="H35" s="743"/>
      <c r="I35" s="744"/>
      <c r="J35" s="744"/>
      <c r="K35" s="744"/>
      <c r="L35" s="744"/>
      <c r="M35" s="744"/>
      <c r="N35" s="744"/>
      <c r="O35" s="744"/>
      <c r="P35" s="744"/>
      <c r="Q35" s="744"/>
      <c r="R35" s="744"/>
      <c r="S35" s="740"/>
      <c r="T35" s="740"/>
      <c r="U35" s="740"/>
      <c r="V35" s="740"/>
      <c r="W35" s="745"/>
    </row>
    <row r="36" spans="1:23" ht="17.100000000000001" customHeight="1">
      <c r="D36" s="117"/>
      <c r="E36" s="118"/>
      <c r="F36" s="118"/>
      <c r="G36" s="118"/>
      <c r="H36" s="118"/>
      <c r="I36" s="118"/>
      <c r="J36" s="118"/>
      <c r="K36" s="118"/>
      <c r="L36" s="118"/>
      <c r="M36" s="118"/>
      <c r="N36" s="118"/>
      <c r="O36" s="118"/>
      <c r="P36" s="118"/>
      <c r="Q36" s="118"/>
      <c r="R36" s="118"/>
      <c r="S36" s="540"/>
      <c r="T36" s="540"/>
      <c r="U36" s="540"/>
      <c r="V36" s="540"/>
      <c r="W36" s="119"/>
    </row>
    <row r="37" spans="1:23" ht="3" customHeight="1"/>
    <row r="38" spans="1:23" ht="11.25" hidden="1" customHeight="1"/>
    <row r="39" spans="1:23" ht="0.95" customHeight="1"/>
    <row r="40" spans="1:23" ht="23.25" customHeight="1"/>
    <row r="41" spans="1:23" ht="3" customHeight="1"/>
    <row r="42" spans="1:23" ht="17.100000000000001" customHeight="1">
      <c r="E42" s="1209" t="s">
        <v>734</v>
      </c>
      <c r="F42" s="1209"/>
      <c r="G42" s="1209"/>
      <c r="H42" s="1209"/>
      <c r="I42" s="1209"/>
      <c r="J42" s="1209"/>
      <c r="K42" s="1209"/>
      <c r="L42" s="1209"/>
      <c r="M42" s="1209"/>
      <c r="N42" s="1209"/>
      <c r="O42" s="1209"/>
      <c r="P42" s="1209"/>
      <c r="Q42" s="1209"/>
      <c r="R42" s="1209"/>
      <c r="S42" s="1209"/>
      <c r="T42" s="1209"/>
      <c r="U42" s="1209"/>
      <c r="V42" s="1209"/>
      <c r="W42" s="1209"/>
    </row>
    <row r="43" spans="1:23" ht="36.950000000000003" customHeight="1">
      <c r="E43" s="1201" t="s">
        <v>736</v>
      </c>
      <c r="F43" s="1202"/>
      <c r="G43" s="1202"/>
      <c r="H43" s="1202"/>
      <c r="I43" s="1202"/>
      <c r="J43" s="1202"/>
      <c r="K43" s="1202"/>
      <c r="L43" s="1202"/>
      <c r="M43" s="1202"/>
      <c r="N43" s="1202"/>
      <c r="O43" s="1202"/>
      <c r="P43" s="1202"/>
      <c r="Q43" s="1202"/>
      <c r="R43" s="1202"/>
      <c r="S43" s="1202"/>
      <c r="T43" s="1202"/>
      <c r="U43" s="1202"/>
      <c r="V43" s="1202"/>
      <c r="W43" s="1202"/>
    </row>
    <row r="44" spans="1:23" ht="17.100000000000001" customHeight="1">
      <c r="E44" s="1201" t="s">
        <v>737</v>
      </c>
      <c r="F44" s="1202"/>
      <c r="G44" s="1202"/>
      <c r="H44" s="1202"/>
      <c r="I44" s="1202"/>
      <c r="J44" s="1202"/>
      <c r="K44" s="1202"/>
      <c r="L44" s="1202"/>
      <c r="M44" s="1202"/>
      <c r="N44" s="1202"/>
      <c r="O44" s="1202"/>
      <c r="P44" s="1202"/>
      <c r="Q44" s="1202"/>
      <c r="R44" s="1202"/>
      <c r="S44" s="1202"/>
      <c r="T44" s="1202"/>
      <c r="U44" s="1202"/>
      <c r="V44" s="1202"/>
      <c r="W44" s="1202"/>
    </row>
    <row r="45" spans="1:23" ht="27" customHeight="1">
      <c r="E45" s="1201" t="s">
        <v>738</v>
      </c>
      <c r="F45" s="1202"/>
      <c r="G45" s="1202"/>
      <c r="H45" s="1202"/>
      <c r="I45" s="1202"/>
      <c r="J45" s="1202"/>
      <c r="K45" s="1202"/>
      <c r="L45" s="1202"/>
      <c r="M45" s="1202"/>
      <c r="N45" s="1202"/>
      <c r="O45" s="1202"/>
      <c r="P45" s="1202"/>
      <c r="Q45" s="1202"/>
      <c r="R45" s="1202"/>
      <c r="S45" s="1202"/>
      <c r="T45" s="1202"/>
      <c r="U45" s="1202"/>
      <c r="V45" s="1202"/>
      <c r="W45" s="1202"/>
    </row>
    <row r="46" spans="1:23" ht="17.100000000000001" customHeight="1">
      <c r="E46" s="1201" t="s">
        <v>739</v>
      </c>
      <c r="F46" s="1202"/>
      <c r="G46" s="1202"/>
      <c r="H46" s="1202"/>
      <c r="I46" s="1202"/>
      <c r="J46" s="1202"/>
      <c r="K46" s="1202"/>
      <c r="L46" s="1202"/>
      <c r="M46" s="1202"/>
      <c r="N46" s="1202"/>
      <c r="O46" s="1202"/>
      <c r="P46" s="1202"/>
      <c r="Q46" s="1202"/>
      <c r="R46" s="1202"/>
      <c r="S46" s="1202"/>
      <c r="T46" s="1202"/>
      <c r="U46" s="1202"/>
      <c r="V46" s="1202"/>
      <c r="W46" s="1202"/>
    </row>
    <row r="47" spans="1:23" ht="15" customHeight="1">
      <c r="E47" s="791"/>
      <c r="F47" s="218"/>
      <c r="G47" s="218"/>
      <c r="H47" s="218"/>
      <c r="I47" s="218"/>
      <c r="J47" s="218"/>
      <c r="K47" s="218"/>
      <c r="L47" s="218"/>
      <c r="M47" s="218"/>
      <c r="N47" s="218"/>
      <c r="O47" s="218"/>
      <c r="P47" s="218"/>
      <c r="Q47" s="218"/>
      <c r="R47" s="218"/>
      <c r="S47" s="218"/>
      <c r="T47" s="218"/>
      <c r="U47" s="218"/>
      <c r="V47" s="218"/>
      <c r="W47" s="218"/>
    </row>
    <row r="48" spans="1:23" ht="15" customHeight="1">
      <c r="E48" s="1209" t="s">
        <v>735</v>
      </c>
      <c r="F48" s="1209"/>
      <c r="G48" s="1209"/>
      <c r="H48" s="1209"/>
      <c r="I48" s="1209"/>
      <c r="J48" s="1209"/>
      <c r="K48" s="1209"/>
      <c r="L48" s="1209"/>
      <c r="M48" s="1209"/>
      <c r="N48" s="1209"/>
      <c r="O48" s="1209"/>
      <c r="P48" s="1209"/>
      <c r="Q48" s="1209"/>
      <c r="R48" s="1209"/>
      <c r="S48" s="1209"/>
      <c r="T48" s="1209"/>
      <c r="U48" s="1209"/>
      <c r="V48" s="1209"/>
      <c r="W48" s="1209"/>
    </row>
    <row r="49" spans="5:23" ht="17.100000000000001" customHeight="1">
      <c r="E49" s="1201" t="s">
        <v>740</v>
      </c>
      <c r="F49" s="1202"/>
      <c r="G49" s="1202"/>
      <c r="H49" s="1202"/>
      <c r="I49" s="1202"/>
      <c r="J49" s="1202"/>
      <c r="K49" s="1202"/>
      <c r="L49" s="1202"/>
      <c r="M49" s="1202"/>
      <c r="N49" s="1202"/>
      <c r="O49" s="1202"/>
      <c r="P49" s="1202"/>
      <c r="Q49" s="1202"/>
      <c r="R49" s="1202"/>
      <c r="S49" s="1202"/>
      <c r="T49" s="1202"/>
      <c r="U49" s="1202"/>
      <c r="V49" s="1202"/>
      <c r="W49" s="1202"/>
    </row>
    <row r="50" spans="5:23" ht="17.100000000000001" customHeight="1">
      <c r="E50" s="1201" t="s">
        <v>741</v>
      </c>
      <c r="F50" s="1202"/>
      <c r="G50" s="1202"/>
      <c r="H50" s="1202"/>
      <c r="I50" s="1202"/>
      <c r="J50" s="1202"/>
      <c r="K50" s="1202"/>
      <c r="L50" s="1202"/>
      <c r="M50" s="1202"/>
      <c r="N50" s="1202"/>
      <c r="O50" s="1202"/>
      <c r="P50" s="1202"/>
      <c r="Q50" s="1202"/>
      <c r="R50" s="1202"/>
      <c r="S50" s="1202"/>
      <c r="T50" s="1202"/>
      <c r="U50" s="1202"/>
      <c r="V50" s="1202"/>
      <c r="W50" s="1202"/>
    </row>
  </sheetData>
  <sheetProtection algorithmName="SHA-512" hashValue="8ugGk9Si0d0p1wJn7szkHrsXFDrKtd2wE1exR1Hb64k0x3U0f/6vFXQUpQ/Nv0cNl/fsCHIhKCXxh2vmUaradA==" saltValue="EPzq9WFYvByhb4jaycpz9g==" spinCount="100000" sheet="1" objects="1" scenarios="1" formatColumns="0" formatRows="0"/>
  <dataConsolidate link="1"/>
  <mergeCells count="85">
    <mergeCell ref="S31:S32"/>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21:P22"/>
    <mergeCell ref="Q21:Q22"/>
    <mergeCell ref="R21:R22"/>
    <mergeCell ref="N21:N23"/>
    <mergeCell ref="O21:O23"/>
    <mergeCell ref="P31:P32"/>
    <mergeCell ref="Q31:Q32"/>
    <mergeCell ref="R31:R32"/>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D21:D25"/>
    <mergeCell ref="E21:E25"/>
    <mergeCell ref="F21:F25"/>
    <mergeCell ref="G21:G25"/>
    <mergeCell ref="H21:H24"/>
    <mergeCell ref="E48:W48"/>
    <mergeCell ref="E49:W49"/>
    <mergeCell ref="E50:W50"/>
    <mergeCell ref="E42:W42"/>
    <mergeCell ref="E43:W43"/>
    <mergeCell ref="E44:W44"/>
    <mergeCell ref="E45:W45"/>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31"/>
    <dataValidation type="textLength" operator="lessThanOrEqual" allowBlank="1" showInputMessage="1" showErrorMessage="1" errorTitle="Ошибка" error="Допускается ввод не более 900 символов!" sqref="V21:W21 R21:R22 R31:R32 V26:W26 R26:R27 J21 V31:W31 J26">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14" width="10.5703125" style="584"/>
    <col min="15" max="16384" width="10.5703125" style="522"/>
  </cols>
  <sheetData>
    <row r="1" spans="1:14" ht="3" customHeight="1">
      <c r="A1" s="590" t="s">
        <v>92</v>
      </c>
    </row>
    <row r="2" spans="1:14" ht="22.5">
      <c r="F2" s="1222" t="s">
        <v>490</v>
      </c>
      <c r="G2" s="1223"/>
      <c r="H2" s="1224"/>
      <c r="I2" s="639"/>
    </row>
    <row r="3" spans="1:14" ht="3" customHeight="1"/>
    <row r="4" spans="1:14" s="569" customFormat="1" ht="11.25">
      <c r="A4" s="589"/>
      <c r="B4" s="589"/>
      <c r="C4" s="589"/>
      <c r="D4" s="589"/>
      <c r="F4" s="1183" t="s">
        <v>453</v>
      </c>
      <c r="G4" s="1183"/>
      <c r="H4" s="1183"/>
      <c r="I4" s="1225" t="s">
        <v>454</v>
      </c>
      <c r="J4" s="589"/>
      <c r="K4" s="589"/>
      <c r="L4" s="589"/>
      <c r="M4" s="589"/>
      <c r="N4" s="589"/>
    </row>
    <row r="5" spans="1:14" s="569" customFormat="1" ht="11.25" customHeight="1">
      <c r="A5" s="589"/>
      <c r="B5" s="589"/>
      <c r="C5" s="589"/>
      <c r="D5" s="589"/>
      <c r="F5" s="605" t="s">
        <v>91</v>
      </c>
      <c r="G5" s="617" t="s">
        <v>456</v>
      </c>
      <c r="H5" s="604" t="s">
        <v>441</v>
      </c>
      <c r="I5" s="1225"/>
      <c r="J5" s="589"/>
      <c r="K5" s="589"/>
      <c r="L5" s="589"/>
      <c r="M5" s="589"/>
      <c r="N5" s="589"/>
    </row>
    <row r="6" spans="1:14" s="569" customFormat="1" ht="12" customHeight="1">
      <c r="A6" s="589"/>
      <c r="B6" s="589"/>
      <c r="C6" s="589"/>
      <c r="D6" s="589"/>
      <c r="F6" s="606" t="s">
        <v>92</v>
      </c>
      <c r="G6" s="608">
        <v>2</v>
      </c>
      <c r="H6" s="609">
        <v>3</v>
      </c>
      <c r="I6" s="607">
        <v>4</v>
      </c>
      <c r="J6" s="589">
        <v>4</v>
      </c>
      <c r="K6" s="589"/>
      <c r="L6" s="589"/>
      <c r="M6" s="589"/>
      <c r="N6" s="589"/>
    </row>
    <row r="7" spans="1:14" s="569" customFormat="1" ht="18.75">
      <c r="A7" s="589"/>
      <c r="B7" s="589"/>
      <c r="C7" s="589"/>
      <c r="D7" s="589"/>
      <c r="F7" s="615">
        <v>1</v>
      </c>
      <c r="G7" s="631" t="s">
        <v>491</v>
      </c>
      <c r="H7" s="603" t="str">
        <f>IF(dateCh="","",dateCh)</f>
        <v>19.12.2019</v>
      </c>
      <c r="I7" s="580" t="s">
        <v>492</v>
      </c>
      <c r="J7" s="614"/>
      <c r="K7" s="589"/>
      <c r="L7" s="589"/>
      <c r="M7" s="589"/>
      <c r="N7" s="589"/>
    </row>
    <row r="8" spans="1:14" s="569" customFormat="1" ht="45">
      <c r="A8" s="1226">
        <v>1</v>
      </c>
      <c r="B8" s="589"/>
      <c r="C8" s="589"/>
      <c r="D8" s="589"/>
      <c r="F8" s="615" t="str">
        <f>"2." &amp;mergeValue(A8)</f>
        <v>2.1</v>
      </c>
      <c r="G8" s="631" t="s">
        <v>493</v>
      </c>
      <c r="H8" s="603"/>
      <c r="I8" s="580" t="s">
        <v>589</v>
      </c>
      <c r="J8" s="614"/>
      <c r="K8" s="589"/>
      <c r="L8" s="589"/>
      <c r="M8" s="589"/>
      <c r="N8" s="589"/>
    </row>
    <row r="9" spans="1:14" s="569" customFormat="1" ht="22.5">
      <c r="A9" s="1226"/>
      <c r="B9" s="589"/>
      <c r="C9" s="589"/>
      <c r="D9" s="589"/>
      <c r="F9" s="615" t="str">
        <f>"3." &amp;mergeValue(A9)</f>
        <v>3.1</v>
      </c>
      <c r="G9" s="631" t="s">
        <v>494</v>
      </c>
      <c r="H9" s="603"/>
      <c r="I9" s="580" t="s">
        <v>587</v>
      </c>
      <c r="J9" s="614"/>
      <c r="K9" s="589"/>
      <c r="L9" s="589"/>
      <c r="M9" s="589"/>
      <c r="N9" s="589"/>
    </row>
    <row r="10" spans="1:14" s="569" customFormat="1" ht="22.5">
      <c r="A10" s="1226"/>
      <c r="B10" s="589"/>
      <c r="C10" s="589"/>
      <c r="D10" s="589"/>
      <c r="F10" s="615" t="str">
        <f>"4."&amp;mergeValue(A10)</f>
        <v>4.1</v>
      </c>
      <c r="G10" s="631" t="s">
        <v>495</v>
      </c>
      <c r="H10" s="604" t="s">
        <v>457</v>
      </c>
      <c r="I10" s="580"/>
      <c r="J10" s="614"/>
      <c r="K10" s="589"/>
      <c r="L10" s="589"/>
      <c r="M10" s="589"/>
      <c r="N10" s="589"/>
    </row>
    <row r="11" spans="1:14" s="569" customFormat="1" ht="18.75">
      <c r="A11" s="1226"/>
      <c r="B11" s="1226">
        <v>1</v>
      </c>
      <c r="C11" s="622"/>
      <c r="D11" s="622"/>
      <c r="F11" s="615" t="str">
        <f>"4."&amp;mergeValue(A11) &amp;"."&amp;mergeValue(B11)</f>
        <v>4.1.1</v>
      </c>
      <c r="G11" s="610" t="s">
        <v>591</v>
      </c>
      <c r="H11" s="603" t="str">
        <f>IF(region_name="","",region_name)</f>
        <v>Ленинградская область</v>
      </c>
      <c r="I11" s="580" t="s">
        <v>498</v>
      </c>
      <c r="J11" s="614"/>
      <c r="K11" s="589"/>
      <c r="L11" s="589"/>
      <c r="M11" s="589"/>
      <c r="N11" s="589"/>
    </row>
    <row r="12" spans="1:14" s="569" customFormat="1" ht="22.5">
      <c r="A12" s="1226"/>
      <c r="B12" s="1226"/>
      <c r="C12" s="1226">
        <v>1</v>
      </c>
      <c r="D12" s="622"/>
      <c r="F12" s="615" t="str">
        <f>"4."&amp;mergeValue(A12) &amp;"."&amp;mergeValue(B12)&amp;"."&amp;mergeValue(C12)</f>
        <v>4.1.1.1</v>
      </c>
      <c r="G12" s="621" t="s">
        <v>496</v>
      </c>
      <c r="H12" s="603"/>
      <c r="I12" s="580" t="s">
        <v>499</v>
      </c>
      <c r="J12" s="614"/>
      <c r="K12" s="589"/>
      <c r="L12" s="589"/>
      <c r="M12" s="589"/>
      <c r="N12" s="589"/>
    </row>
    <row r="13" spans="1:14" s="569" customFormat="1" ht="39" customHeight="1">
      <c r="A13" s="1226"/>
      <c r="B13" s="1226"/>
      <c r="C13" s="1226"/>
      <c r="D13" s="622">
        <v>1</v>
      </c>
      <c r="F13" s="615" t="str">
        <f>"4."&amp;mergeValue(A13) &amp;"."&amp;mergeValue(B13)&amp;"."&amp;mergeValue(C13)&amp;"."&amp;mergeValue(D13)</f>
        <v>4.1.1.1.1</v>
      </c>
      <c r="G13" s="632" t="s">
        <v>497</v>
      </c>
      <c r="H13" s="603"/>
      <c r="I13" s="1227" t="s">
        <v>590</v>
      </c>
      <c r="J13" s="614"/>
      <c r="K13" s="589"/>
      <c r="L13" s="589"/>
      <c r="M13" s="589"/>
      <c r="N13" s="589"/>
    </row>
    <row r="14" spans="1:14" s="569" customFormat="1" ht="18.75">
      <c r="A14" s="1226"/>
      <c r="B14" s="1226"/>
      <c r="C14" s="1226"/>
      <c r="D14" s="622"/>
      <c r="F14" s="618"/>
      <c r="G14" s="549" t="s">
        <v>4</v>
      </c>
      <c r="H14" s="623"/>
      <c r="I14" s="1227"/>
      <c r="J14" s="614"/>
      <c r="K14" s="589"/>
      <c r="L14" s="589"/>
      <c r="M14" s="589"/>
      <c r="N14" s="589"/>
    </row>
    <row r="15" spans="1:14" s="569" customFormat="1" ht="18.75">
      <c r="A15" s="1226"/>
      <c r="B15" s="1226"/>
      <c r="C15" s="622"/>
      <c r="D15" s="622"/>
      <c r="F15" s="633"/>
      <c r="G15" s="576" t="s">
        <v>402</v>
      </c>
      <c r="H15" s="634"/>
      <c r="I15" s="635"/>
      <c r="J15" s="614"/>
      <c r="K15" s="589"/>
      <c r="L15" s="589"/>
      <c r="M15" s="589"/>
      <c r="N15" s="589"/>
    </row>
    <row r="16" spans="1:14" s="569" customFormat="1" ht="18.75">
      <c r="A16" s="1226"/>
      <c r="B16" s="589"/>
      <c r="C16" s="589"/>
      <c r="D16" s="589"/>
      <c r="F16" s="618"/>
      <c r="G16" s="557" t="s">
        <v>505</v>
      </c>
      <c r="H16" s="619"/>
      <c r="I16" s="620"/>
      <c r="J16" s="614"/>
      <c r="K16" s="589"/>
      <c r="L16" s="589"/>
      <c r="M16" s="589"/>
      <c r="N16" s="589"/>
    </row>
    <row r="17" spans="1:14" s="569" customFormat="1" ht="18.75">
      <c r="A17" s="589"/>
      <c r="B17" s="589"/>
      <c r="C17" s="589"/>
      <c r="D17" s="589"/>
      <c r="F17" s="618"/>
      <c r="G17" s="564" t="s">
        <v>504</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221" t="s">
        <v>592</v>
      </c>
      <c r="H19" s="1221"/>
      <c r="I19" s="593"/>
      <c r="J19" s="613"/>
      <c r="K19" s="613"/>
      <c r="L19" s="613"/>
      <c r="M19" s="613"/>
      <c r="N19" s="613"/>
    </row>
  </sheetData>
  <sheetProtection algorithmName="SHA-512" hashValue="5sz1w1D/OnLNDoK98HgeYsXim+N7/9WHHTvQlc44CDRQBqPjqA4LCsipUEzjU72jT1OJcgyFyEIP5oVS+lje5Q==" saltValue="9GufuM29WqA2B2dCkoCOW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8" width="10.5703125" style="584"/>
    <col min="29" max="16384" width="10.5703125" style="522"/>
  </cols>
  <sheetData>
    <row r="1" spans="1:28" hidden="1">
      <c r="Q1" s="582"/>
      <c r="R1" s="582"/>
    </row>
    <row r="2" spans="1:28" hidden="1">
      <c r="U2" s="582"/>
    </row>
    <row r="3" spans="1:28" hidden="1"/>
    <row r="4" spans="1:28" ht="3" customHeight="1">
      <c r="J4" s="528"/>
      <c r="K4" s="528"/>
      <c r="L4" s="523"/>
      <c r="M4" s="523"/>
      <c r="N4" s="523"/>
      <c r="O4" s="531"/>
      <c r="P4" s="531"/>
      <c r="Q4" s="531"/>
      <c r="R4" s="531"/>
      <c r="S4" s="531"/>
      <c r="T4" s="531"/>
      <c r="U4" s="531"/>
    </row>
    <row r="5" spans="1:28" ht="22.5" customHeight="1">
      <c r="J5" s="528"/>
      <c r="K5" s="528"/>
      <c r="L5" s="1242" t="s">
        <v>630</v>
      </c>
      <c r="M5" s="1242"/>
      <c r="N5" s="1242"/>
      <c r="O5" s="1242"/>
      <c r="P5" s="1242"/>
      <c r="Q5" s="1242"/>
      <c r="R5" s="1242"/>
      <c r="S5" s="1242"/>
      <c r="T5" s="1242"/>
      <c r="U5" s="663"/>
    </row>
    <row r="6" spans="1:28" ht="3" customHeight="1">
      <c r="J6" s="528"/>
      <c r="K6" s="528"/>
      <c r="L6" s="523"/>
      <c r="M6" s="523"/>
      <c r="N6" s="523"/>
      <c r="O6" s="527"/>
      <c r="P6" s="527"/>
      <c r="Q6" s="527"/>
      <c r="R6" s="527"/>
      <c r="S6" s="527"/>
      <c r="T6" s="527"/>
      <c r="U6" s="527"/>
      <c r="V6" s="531"/>
    </row>
    <row r="7" spans="1:28" s="569" customFormat="1" ht="22.5">
      <c r="A7" s="589"/>
      <c r="B7" s="589"/>
      <c r="C7" s="589"/>
      <c r="D7" s="589"/>
      <c r="E7" s="589"/>
      <c r="F7" s="589"/>
      <c r="G7" s="589"/>
      <c r="H7" s="589"/>
      <c r="L7" s="498"/>
      <c r="M7" s="616" t="s">
        <v>501</v>
      </c>
      <c r="N7" s="665"/>
      <c r="O7" s="1248" t="str">
        <f>IF(NameOrPr_ch="",IF(NameOrPr="","",NameOrPr),NameOrPr_ch)</f>
        <v>Комитет по тарифам и ценовой политике Лен.области (ЛенРТК)</v>
      </c>
      <c r="P7" s="1248"/>
      <c r="Q7" s="1248"/>
      <c r="R7" s="1248"/>
      <c r="S7" s="1248"/>
      <c r="T7" s="1248"/>
      <c r="U7" s="581"/>
      <c r="V7" s="581"/>
      <c r="W7" s="518"/>
      <c r="X7" s="589"/>
      <c r="Y7" s="589"/>
      <c r="Z7" s="589"/>
      <c r="AA7" s="589"/>
      <c r="AB7" s="589"/>
    </row>
    <row r="8" spans="1:28" s="569" customFormat="1" ht="18.75">
      <c r="A8" s="589"/>
      <c r="B8" s="589"/>
      <c r="C8" s="589"/>
      <c r="D8" s="589"/>
      <c r="E8" s="589"/>
      <c r="F8" s="589"/>
      <c r="G8" s="589"/>
      <c r="H8" s="589"/>
      <c r="L8" s="498"/>
      <c r="M8" s="616" t="s">
        <v>595</v>
      </c>
      <c r="N8" s="665"/>
      <c r="O8" s="1248" t="str">
        <f>IF(datePr_ch="",IF(datePr="","",datePr),datePr_ch)</f>
        <v>19.12.2019</v>
      </c>
      <c r="P8" s="1248"/>
      <c r="Q8" s="1248"/>
      <c r="R8" s="1248"/>
      <c r="S8" s="1248"/>
      <c r="T8" s="1248"/>
      <c r="U8" s="581"/>
      <c r="V8" s="581"/>
      <c r="W8" s="518"/>
      <c r="X8" s="589"/>
      <c r="Y8" s="589"/>
      <c r="Z8" s="589"/>
      <c r="AA8" s="589"/>
      <c r="AB8" s="589"/>
    </row>
    <row r="9" spans="1:28" s="569" customFormat="1" ht="18.75">
      <c r="A9" s="589"/>
      <c r="B9" s="589"/>
      <c r="C9" s="589"/>
      <c r="D9" s="589"/>
      <c r="E9" s="589"/>
      <c r="F9" s="589"/>
      <c r="G9" s="589"/>
      <c r="H9" s="589"/>
      <c r="L9" s="551"/>
      <c r="M9" s="616" t="s">
        <v>594</v>
      </c>
      <c r="N9" s="665"/>
      <c r="O9" s="1248" t="str">
        <f>IF(numberPr_ch="",IF(numberPr="","",numberPr),numberPr_ch)</f>
        <v>512-п</v>
      </c>
      <c r="P9" s="1248"/>
      <c r="Q9" s="1248"/>
      <c r="R9" s="1248"/>
      <c r="S9" s="1248"/>
      <c r="T9" s="1248"/>
      <c r="U9" s="581"/>
      <c r="V9" s="581"/>
      <c r="W9" s="518"/>
      <c r="X9" s="589"/>
      <c r="Y9" s="589"/>
      <c r="Z9" s="589"/>
      <c r="AA9" s="589"/>
      <c r="AB9" s="589"/>
    </row>
    <row r="10" spans="1:28" s="569" customFormat="1" ht="18.75">
      <c r="A10" s="589"/>
      <c r="B10" s="589"/>
      <c r="C10" s="589"/>
      <c r="D10" s="589"/>
      <c r="E10" s="589"/>
      <c r="F10" s="589"/>
      <c r="G10" s="589"/>
      <c r="H10" s="589"/>
      <c r="L10" s="551"/>
      <c r="M10" s="616" t="s">
        <v>500</v>
      </c>
      <c r="N10" s="665"/>
      <c r="O10" s="1248" t="str">
        <f>IF(IstPub_ch="",IF(IstPub="","",IstPub),IstPub_ch)</f>
        <v>http://tarif.lenobl.ru/dokumenty/docs_category_3/</v>
      </c>
      <c r="P10" s="1248"/>
      <c r="Q10" s="1248"/>
      <c r="R10" s="1248"/>
      <c r="S10" s="1248"/>
      <c r="T10" s="1248"/>
      <c r="U10" s="581"/>
      <c r="V10" s="581"/>
      <c r="W10" s="518"/>
      <c r="X10" s="589"/>
      <c r="Y10" s="589"/>
      <c r="Z10" s="589"/>
      <c r="AA10" s="589"/>
      <c r="AB10" s="589"/>
    </row>
    <row r="11" spans="1:28" s="569" customFormat="1" ht="11.25" hidden="1">
      <c r="A11" s="589"/>
      <c r="B11" s="589"/>
      <c r="C11" s="589"/>
      <c r="D11" s="589"/>
      <c r="E11" s="589"/>
      <c r="F11" s="589"/>
      <c r="G11" s="589"/>
      <c r="H11" s="589"/>
      <c r="L11" s="1243"/>
      <c r="M11" s="1243"/>
      <c r="N11" s="565"/>
      <c r="O11" s="581"/>
      <c r="P11" s="581"/>
      <c r="Q11" s="581"/>
      <c r="R11" s="581"/>
      <c r="S11" s="581"/>
      <c r="T11" s="581"/>
      <c r="U11" s="587" t="s">
        <v>372</v>
      </c>
      <c r="X11" s="589"/>
      <c r="Y11" s="589"/>
      <c r="Z11" s="589"/>
      <c r="AA11" s="589"/>
      <c r="AB11" s="589"/>
    </row>
    <row r="12" spans="1:28">
      <c r="J12" s="528"/>
      <c r="K12" s="528"/>
      <c r="L12" s="523"/>
      <c r="M12" s="523"/>
      <c r="N12" s="501"/>
      <c r="O12" s="1249"/>
      <c r="P12" s="1249"/>
      <c r="Q12" s="1249"/>
      <c r="R12" s="1249"/>
      <c r="S12" s="1249"/>
      <c r="T12" s="1249"/>
      <c r="U12" s="1249"/>
    </row>
    <row r="13" spans="1:28">
      <c r="J13" s="528"/>
      <c r="K13" s="528"/>
      <c r="L13" s="1183" t="s">
        <v>453</v>
      </c>
      <c r="M13" s="1183"/>
      <c r="N13" s="1183"/>
      <c r="O13" s="1183"/>
      <c r="P13" s="1183"/>
      <c r="Q13" s="1183"/>
      <c r="R13" s="1183"/>
      <c r="S13" s="1183"/>
      <c r="T13" s="1183"/>
      <c r="U13" s="1183"/>
      <c r="V13" s="1183"/>
      <c r="W13" s="1183" t="s">
        <v>454</v>
      </c>
    </row>
    <row r="14" spans="1:28" ht="14.25" customHeight="1">
      <c r="J14" s="528"/>
      <c r="K14" s="528"/>
      <c r="L14" s="1255" t="s">
        <v>91</v>
      </c>
      <c r="M14" s="1255" t="s">
        <v>638</v>
      </c>
      <c r="N14" s="660"/>
      <c r="O14" s="1256" t="s">
        <v>640</v>
      </c>
      <c r="P14" s="1257"/>
      <c r="Q14" s="1257"/>
      <c r="R14" s="1257"/>
      <c r="S14" s="1257"/>
      <c r="T14" s="1258"/>
      <c r="U14" s="1239" t="s">
        <v>340</v>
      </c>
      <c r="V14" s="1252" t="s">
        <v>274</v>
      </c>
      <c r="W14" s="1183"/>
    </row>
    <row r="15" spans="1:28" ht="14.25" customHeight="1">
      <c r="J15" s="528"/>
      <c r="K15" s="528"/>
      <c r="L15" s="1255"/>
      <c r="M15" s="1255"/>
      <c r="N15" s="661"/>
      <c r="O15" s="1261" t="s">
        <v>604</v>
      </c>
      <c r="P15" s="1259" t="s">
        <v>270</v>
      </c>
      <c r="Q15" s="1260"/>
      <c r="R15" s="1236" t="s">
        <v>653</v>
      </c>
      <c r="S15" s="1237"/>
      <c r="T15" s="1238"/>
      <c r="U15" s="1240"/>
      <c r="V15" s="1253"/>
      <c r="W15" s="1183"/>
    </row>
    <row r="16" spans="1:28" ht="33.75" customHeight="1">
      <c r="J16" s="528"/>
      <c r="K16" s="528"/>
      <c r="L16" s="1255"/>
      <c r="M16" s="1255"/>
      <c r="N16" s="662"/>
      <c r="O16" s="1262"/>
      <c r="P16" s="534" t="s">
        <v>605</v>
      </c>
      <c r="Q16" s="534" t="s">
        <v>6</v>
      </c>
      <c r="R16" s="535" t="s">
        <v>273</v>
      </c>
      <c r="S16" s="1250" t="s">
        <v>272</v>
      </c>
      <c r="T16" s="1251"/>
      <c r="U16" s="1241"/>
      <c r="V16" s="1254"/>
      <c r="W16" s="1183"/>
    </row>
    <row r="17" spans="1:28">
      <c r="J17" s="528"/>
      <c r="K17" s="568">
        <v>1</v>
      </c>
      <c r="L17" s="646" t="s">
        <v>92</v>
      </c>
      <c r="M17" s="646" t="s">
        <v>48</v>
      </c>
      <c r="N17" s="648" t="str">
        <f ca="1">OFFSET(N17,0,-1)</f>
        <v>2</v>
      </c>
      <c r="O17" s="647">
        <f ca="1">OFFSET(O17,0,-1)+1</f>
        <v>3</v>
      </c>
      <c r="P17" s="647">
        <f ca="1">OFFSET(P17,0,-1)+1</f>
        <v>4</v>
      </c>
      <c r="Q17" s="647">
        <f ca="1">OFFSET(Q17,0,-1)+1</f>
        <v>5</v>
      </c>
      <c r="R17" s="647">
        <f ca="1">OFFSET(R17,0,-1)+1</f>
        <v>6</v>
      </c>
      <c r="S17" s="1244">
        <f ca="1">OFFSET(S17,0,-1)+1</f>
        <v>7</v>
      </c>
      <c r="T17" s="1244"/>
      <c r="U17" s="647">
        <f ca="1">OFFSET(U17,0,-2)+1</f>
        <v>8</v>
      </c>
      <c r="V17" s="648">
        <f ca="1">OFFSET(V17,0,-1)</f>
        <v>8</v>
      </c>
      <c r="W17" s="647">
        <f ca="1">OFFSET(W17,0,-1)+1</f>
        <v>9</v>
      </c>
    </row>
    <row r="18" spans="1:28" ht="22.5">
      <c r="A18" s="1228">
        <v>1</v>
      </c>
      <c r="B18" s="846"/>
      <c r="C18" s="846"/>
      <c r="D18" s="846"/>
      <c r="E18" s="847"/>
      <c r="F18" s="848"/>
      <c r="G18" s="848"/>
      <c r="H18" s="848"/>
      <c r="I18" s="849"/>
      <c r="J18" s="844"/>
      <c r="K18" s="851"/>
      <c r="L18" s="592">
        <f>mergeValue(A18)</f>
        <v>1</v>
      </c>
      <c r="M18" s="640" t="s">
        <v>20</v>
      </c>
      <c r="N18" s="645"/>
      <c r="O18" s="1229"/>
      <c r="P18" s="1229"/>
      <c r="Q18" s="1229"/>
      <c r="R18" s="1229"/>
      <c r="S18" s="1229"/>
      <c r="T18" s="1229"/>
      <c r="U18" s="1229"/>
      <c r="V18" s="1229"/>
      <c r="W18" s="629" t="s">
        <v>475</v>
      </c>
      <c r="Y18" s="588"/>
      <c r="Z18" s="588" t="str">
        <f t="shared" ref="Z18:Z31" si="0">IF(M18="","",M18 )</f>
        <v>Наименование тарифа</v>
      </c>
      <c r="AA18" s="588"/>
      <c r="AB18" s="588"/>
    </row>
    <row r="19" spans="1:28" ht="22.5">
      <c r="A19" s="1228"/>
      <c r="B19" s="1228">
        <v>1</v>
      </c>
      <c r="C19" s="846"/>
      <c r="D19" s="846"/>
      <c r="E19" s="848"/>
      <c r="F19" s="848"/>
      <c r="G19" s="848"/>
      <c r="H19" s="848"/>
      <c r="I19" s="843"/>
      <c r="J19" s="842"/>
      <c r="K19" s="845"/>
      <c r="L19" s="592" t="str">
        <f>mergeValue(A19) &amp;"."&amp; mergeValue(B19)</f>
        <v>1.1</v>
      </c>
      <c r="M19" s="545" t="s">
        <v>16</v>
      </c>
      <c r="N19" s="645"/>
      <c r="O19" s="1229"/>
      <c r="P19" s="1229"/>
      <c r="Q19" s="1229"/>
      <c r="R19" s="1229"/>
      <c r="S19" s="1229"/>
      <c r="T19" s="1229"/>
      <c r="U19" s="1229"/>
      <c r="V19" s="1229"/>
      <c r="W19" s="629" t="s">
        <v>476</v>
      </c>
      <c r="Y19" s="588"/>
      <c r="Z19" s="588" t="str">
        <f t="shared" si="0"/>
        <v>Территория действия тарифа</v>
      </c>
      <c r="AA19" s="588"/>
      <c r="AB19" s="588"/>
    </row>
    <row r="20" spans="1:28" ht="22.5">
      <c r="A20" s="1228"/>
      <c r="B20" s="1228"/>
      <c r="C20" s="1228">
        <v>1</v>
      </c>
      <c r="D20" s="846"/>
      <c r="E20" s="848"/>
      <c r="F20" s="848"/>
      <c r="G20" s="848"/>
      <c r="H20" s="848"/>
      <c r="I20" s="850"/>
      <c r="J20" s="842"/>
      <c r="K20" s="845"/>
      <c r="L20" s="592" t="str">
        <f>mergeValue(A20) &amp;"."&amp; mergeValue(B20)&amp;"."&amp; mergeValue(C20)</f>
        <v>1.1.1</v>
      </c>
      <c r="M20" s="546" t="s">
        <v>7</v>
      </c>
      <c r="N20" s="645"/>
      <c r="O20" s="1229"/>
      <c r="P20" s="1229"/>
      <c r="Q20" s="1229"/>
      <c r="R20" s="1229"/>
      <c r="S20" s="1229"/>
      <c r="T20" s="1229"/>
      <c r="U20" s="1229"/>
      <c r="V20" s="1229"/>
      <c r="W20" s="629" t="s">
        <v>632</v>
      </c>
      <c r="Y20" s="588"/>
      <c r="Z20" s="588" t="str">
        <f t="shared" si="0"/>
        <v xml:space="preserve">Наименование системы теплоснабжения </v>
      </c>
      <c r="AA20" s="588"/>
      <c r="AB20" s="588"/>
    </row>
    <row r="21" spans="1:28" ht="22.5">
      <c r="A21" s="1228"/>
      <c r="B21" s="1228"/>
      <c r="C21" s="1228"/>
      <c r="D21" s="1228">
        <v>1</v>
      </c>
      <c r="E21" s="848"/>
      <c r="F21" s="848"/>
      <c r="G21" s="848"/>
      <c r="H21" s="848"/>
      <c r="I21" s="850"/>
      <c r="J21" s="842"/>
      <c r="K21" s="845"/>
      <c r="L21" s="592" t="str">
        <f>mergeValue(A21) &amp;"."&amp; mergeValue(B21)&amp;"."&amp; mergeValue(C21)&amp;"."&amp; mergeValue(D21)</f>
        <v>1.1.1.1</v>
      </c>
      <c r="M21" s="547" t="s">
        <v>22</v>
      </c>
      <c r="N21" s="645"/>
      <c r="O21" s="1229"/>
      <c r="P21" s="1229"/>
      <c r="Q21" s="1229"/>
      <c r="R21" s="1229"/>
      <c r="S21" s="1229"/>
      <c r="T21" s="1229"/>
      <c r="U21" s="1229"/>
      <c r="V21" s="1229"/>
      <c r="W21" s="629" t="s">
        <v>633</v>
      </c>
      <c r="Y21" s="588"/>
      <c r="Z21" s="588" t="str">
        <f t="shared" si="0"/>
        <v xml:space="preserve">Источник тепловой энергии  </v>
      </c>
      <c r="AA21" s="588"/>
      <c r="AB21" s="588"/>
    </row>
    <row r="22" spans="1:28" ht="101.25">
      <c r="A22" s="1228"/>
      <c r="B22" s="1228"/>
      <c r="C22" s="1228"/>
      <c r="D22" s="1228"/>
      <c r="E22" s="1228">
        <v>1</v>
      </c>
      <c r="F22" s="848"/>
      <c r="G22" s="848"/>
      <c r="H22" s="846">
        <v>1</v>
      </c>
      <c r="I22" s="1228">
        <v>1</v>
      </c>
      <c r="J22" s="848"/>
      <c r="K22" s="853"/>
      <c r="L22" s="592" t="str">
        <f>mergeValue(A22) &amp;"."&amp; mergeValue(B22)&amp;"."&amp; mergeValue(C22)&amp;"."&amp; mergeValue(D22)&amp;"."&amp; mergeValue(E22)</f>
        <v>1.1.1.1.1</v>
      </c>
      <c r="M22" s="553" t="s">
        <v>9</v>
      </c>
      <c r="N22" s="645"/>
      <c r="O22" s="1230"/>
      <c r="P22" s="1230"/>
      <c r="Q22" s="1230"/>
      <c r="R22" s="1230"/>
      <c r="S22" s="1230"/>
      <c r="T22" s="1230"/>
      <c r="U22" s="1230"/>
      <c r="V22" s="1230"/>
      <c r="W22" s="629" t="s">
        <v>637</v>
      </c>
      <c r="Y22" s="588"/>
      <c r="Z22" s="588" t="str">
        <f t="shared" si="0"/>
        <v>Схема подключения теплопотребляющей установки к коллектору источника тепловой энергии</v>
      </c>
      <c r="AA22" s="588"/>
      <c r="AB22" s="588"/>
    </row>
    <row r="23" spans="1:28" ht="90">
      <c r="A23" s="1228"/>
      <c r="B23" s="1228"/>
      <c r="C23" s="1228"/>
      <c r="D23" s="1228"/>
      <c r="E23" s="1228"/>
      <c r="F23" s="1228">
        <v>1</v>
      </c>
      <c r="G23" s="846"/>
      <c r="H23" s="846"/>
      <c r="I23" s="1228"/>
      <c r="J23" s="1228">
        <v>1</v>
      </c>
      <c r="K23" s="854"/>
      <c r="L23" s="592" t="str">
        <f>mergeValue(A23) &amp;"."&amp; mergeValue(B23)&amp;"."&amp; mergeValue(C23)&amp;"."&amp; mergeValue(D23)&amp;"."&amp; mergeValue(E23)&amp;"."&amp; mergeValue(F23)</f>
        <v>1.1.1.1.1.1</v>
      </c>
      <c r="M23" s="554" t="s">
        <v>10</v>
      </c>
      <c r="N23" s="645"/>
      <c r="O23" s="1231"/>
      <c r="P23" s="1232"/>
      <c r="Q23" s="1232"/>
      <c r="R23" s="1232"/>
      <c r="S23" s="1232"/>
      <c r="T23" s="1232"/>
      <c r="U23" s="1232"/>
      <c r="V23" s="1233"/>
      <c r="W23" s="629" t="s">
        <v>635</v>
      </c>
      <c r="Y23" s="588"/>
      <c r="Z23" s="588" t="str">
        <f t="shared" si="0"/>
        <v>Группа потребителей</v>
      </c>
      <c r="AA23" s="588"/>
      <c r="AB23" s="588"/>
    </row>
    <row r="24" spans="1:28" ht="189" customHeight="1">
      <c r="A24" s="1228"/>
      <c r="B24" s="1228"/>
      <c r="C24" s="1228"/>
      <c r="D24" s="1228"/>
      <c r="E24" s="1228"/>
      <c r="F24" s="1228"/>
      <c r="G24" s="846">
        <v>1</v>
      </c>
      <c r="H24" s="846"/>
      <c r="I24" s="1228"/>
      <c r="J24" s="1228"/>
      <c r="K24" s="854">
        <v>1</v>
      </c>
      <c r="L24" s="592" t="str">
        <f>mergeValue(A24) &amp;"."&amp; mergeValue(B24)&amp;"."&amp; mergeValue(C24)&amp;"."&amp; mergeValue(D24)&amp;"."&amp; mergeValue(E24)&amp;"."&amp; mergeValue(F24)&amp;"."&amp; mergeValue(G24)</f>
        <v>1.1.1.1.1.1.1</v>
      </c>
      <c r="M24" s="1064"/>
      <c r="N24" s="645"/>
      <c r="O24" s="561"/>
      <c r="P24" s="561"/>
      <c r="Q24" s="1089"/>
      <c r="R24" s="1234"/>
      <c r="S24" s="1235" t="s">
        <v>83</v>
      </c>
      <c r="T24" s="1234"/>
      <c r="U24" s="1235" t="s">
        <v>84</v>
      </c>
      <c r="V24" s="561"/>
      <c r="W24" s="1245" t="s">
        <v>654</v>
      </c>
      <c r="X24" s="584" t="str">
        <f>strCheckDate(O25:V25)</f>
        <v/>
      </c>
      <c r="Y24" s="588"/>
      <c r="Z24" s="588" t="str">
        <f t="shared" si="0"/>
        <v/>
      </c>
      <c r="AA24" s="588"/>
      <c r="AB24" s="588"/>
    </row>
    <row r="25" spans="1:28" ht="11.25" hidden="1" customHeight="1">
      <c r="A25" s="1228"/>
      <c r="B25" s="1228"/>
      <c r="C25" s="1228"/>
      <c r="D25" s="1228"/>
      <c r="E25" s="1228"/>
      <c r="F25" s="1228"/>
      <c r="G25" s="846"/>
      <c r="H25" s="846"/>
      <c r="I25" s="1228"/>
      <c r="J25" s="1228"/>
      <c r="K25" s="854"/>
      <c r="L25" s="599"/>
      <c r="M25" s="645"/>
      <c r="N25" s="645"/>
      <c r="O25" s="561"/>
      <c r="P25" s="561"/>
      <c r="Q25" s="583" t="str">
        <f>R24 &amp; "-" &amp; T24</f>
        <v>-</v>
      </c>
      <c r="R25" s="1234"/>
      <c r="S25" s="1235"/>
      <c r="T25" s="1234"/>
      <c r="U25" s="1235"/>
      <c r="V25" s="561"/>
      <c r="W25" s="1246"/>
      <c r="Y25" s="588"/>
      <c r="Z25" s="588" t="str">
        <f t="shared" si="0"/>
        <v/>
      </c>
      <c r="AA25" s="588"/>
      <c r="AB25" s="588"/>
    </row>
    <row r="26" spans="1:28" ht="15" customHeight="1">
      <c r="A26" s="1228"/>
      <c r="B26" s="1228"/>
      <c r="C26" s="1228"/>
      <c r="D26" s="1228"/>
      <c r="E26" s="1228"/>
      <c r="F26" s="1228"/>
      <c r="G26" s="848"/>
      <c r="H26" s="846"/>
      <c r="I26" s="1228"/>
      <c r="J26" s="1228"/>
      <c r="K26" s="853"/>
      <c r="L26" s="537"/>
      <c r="M26" s="556" t="s">
        <v>25</v>
      </c>
      <c r="N26" s="563"/>
      <c r="O26" s="563"/>
      <c r="P26" s="563"/>
      <c r="Q26" s="563"/>
      <c r="R26" s="563"/>
      <c r="S26" s="563"/>
      <c r="T26" s="563"/>
      <c r="U26" s="563"/>
      <c r="V26" s="559"/>
      <c r="W26" s="1247"/>
      <c r="Y26" s="588"/>
      <c r="Z26" s="588" t="str">
        <f t="shared" si="0"/>
        <v>Добавить вид теплоносителя (параметры теплоносителя)</v>
      </c>
      <c r="AA26" s="588"/>
      <c r="AB26" s="588"/>
    </row>
    <row r="27" spans="1:28" ht="15" customHeight="1">
      <c r="A27" s="1228"/>
      <c r="B27" s="1228"/>
      <c r="C27" s="1228"/>
      <c r="D27" s="1228"/>
      <c r="E27" s="1228"/>
      <c r="F27" s="848"/>
      <c r="G27" s="848"/>
      <c r="H27" s="846"/>
      <c r="I27" s="1228"/>
      <c r="J27" s="848"/>
      <c r="K27" s="853"/>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row>
    <row r="28" spans="1:28" ht="15" customHeight="1">
      <c r="A28" s="1228"/>
      <c r="B28" s="1228"/>
      <c r="C28" s="1228"/>
      <c r="D28" s="1228"/>
      <c r="E28" s="852"/>
      <c r="F28" s="848"/>
      <c r="G28" s="848"/>
      <c r="H28" s="848"/>
      <c r="I28" s="844"/>
      <c r="J28" s="841"/>
      <c r="K28" s="851"/>
      <c r="L28" s="537"/>
      <c r="M28" s="550" t="s">
        <v>12</v>
      </c>
      <c r="N28" s="563"/>
      <c r="O28" s="563"/>
      <c r="P28" s="563"/>
      <c r="Q28" s="563"/>
      <c r="R28" s="563"/>
      <c r="S28" s="563"/>
      <c r="T28" s="563"/>
      <c r="U28" s="562"/>
      <c r="V28" s="563"/>
      <c r="W28" s="664"/>
      <c r="Y28" s="588"/>
      <c r="Z28" s="588" t="str">
        <f t="shared" si="0"/>
        <v>Добавить схему подключения</v>
      </c>
      <c r="AA28" s="588"/>
      <c r="AB28" s="588"/>
    </row>
    <row r="29" spans="1:28" ht="15" customHeight="1">
      <c r="A29" s="1228"/>
      <c r="B29" s="1228"/>
      <c r="C29" s="1228"/>
      <c r="D29" s="852"/>
      <c r="E29" s="852"/>
      <c r="F29" s="848"/>
      <c r="G29" s="848"/>
      <c r="H29" s="848"/>
      <c r="I29" s="844"/>
      <c r="J29" s="841"/>
      <c r="K29" s="851"/>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row>
    <row r="30" spans="1:28" ht="15" customHeight="1">
      <c r="A30" s="1228"/>
      <c r="B30" s="1228"/>
      <c r="C30" s="852"/>
      <c r="D30" s="852"/>
      <c r="E30" s="852"/>
      <c r="F30" s="852"/>
      <c r="G30" s="857"/>
      <c r="H30" s="844"/>
      <c r="I30" s="855"/>
      <c r="J30" s="841"/>
      <c r="K30" s="856"/>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row>
    <row r="31" spans="1:28" ht="15" customHeight="1">
      <c r="A31" s="1228"/>
      <c r="B31" s="852"/>
      <c r="C31" s="852"/>
      <c r="D31" s="852"/>
      <c r="E31" s="852"/>
      <c r="F31" s="852"/>
      <c r="G31" s="857"/>
      <c r="H31" s="844"/>
      <c r="I31" s="844"/>
      <c r="J31" s="841"/>
      <c r="K31" s="851"/>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row>
    <row r="32" spans="1:28" s="521" customFormat="1" ht="15" customHeight="1">
      <c r="A32" s="840"/>
      <c r="B32" s="840"/>
      <c r="C32" s="840"/>
      <c r="D32" s="840"/>
      <c r="E32" s="840"/>
      <c r="F32" s="840"/>
      <c r="G32" s="840"/>
      <c r="H32" s="840"/>
      <c r="I32" s="840"/>
      <c r="J32" s="840"/>
      <c r="K32" s="840"/>
      <c r="L32" s="492"/>
      <c r="M32" s="564" t="s">
        <v>308</v>
      </c>
      <c r="N32" s="563"/>
      <c r="O32" s="563"/>
      <c r="P32" s="563"/>
      <c r="Q32" s="563"/>
      <c r="R32" s="563"/>
      <c r="S32" s="563"/>
      <c r="T32" s="563"/>
      <c r="U32" s="562"/>
      <c r="V32" s="563"/>
      <c r="W32" s="664"/>
      <c r="X32" s="586"/>
      <c r="Y32" s="586"/>
      <c r="Z32" s="586"/>
      <c r="AA32" s="586"/>
      <c r="AB32" s="586"/>
    </row>
    <row r="33" spans="1:28" ht="11.25">
      <c r="A33" s="522"/>
      <c r="B33" s="522"/>
      <c r="C33" s="522"/>
      <c r="D33" s="522"/>
      <c r="E33" s="522"/>
      <c r="F33" s="522"/>
      <c r="G33" s="522"/>
      <c r="H33" s="522"/>
      <c r="I33" s="522"/>
      <c r="J33" s="522"/>
      <c r="K33" s="522"/>
      <c r="X33" s="522"/>
      <c r="Y33" s="522"/>
      <c r="Z33" s="522"/>
      <c r="AA33" s="522"/>
      <c r="AB33" s="522"/>
    </row>
    <row r="34" spans="1:28" ht="89.25" customHeight="1">
      <c r="L34" s="1">
        <v>1</v>
      </c>
      <c r="M34" s="1221" t="s">
        <v>631</v>
      </c>
      <c r="N34" s="1221"/>
      <c r="O34" s="1221"/>
      <c r="P34" s="1221"/>
      <c r="Q34" s="1221"/>
      <c r="R34" s="1221"/>
      <c r="S34" s="1221"/>
      <c r="T34" s="1221"/>
      <c r="U34" s="1221"/>
      <c r="V34" s="1221"/>
      <c r="W34" s="1221"/>
    </row>
  </sheetData>
  <sheetProtection algorithmName="SHA-512" hashValue="94zmfUYDCeb9AIZQ4hEcVHEhq0X8bsBYviY6M4EmSlbYAyJ9lEa0mZ4wYl5VNbLI48YWGeCSTTZxhg+XtqtL3g==" saltValue="zDTossyA65BcFmi4s127Dg==" spinCount="100000"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802</vt:i4>
      </vt:variant>
    </vt:vector>
  </HeadingPairs>
  <TitlesOfParts>
    <vt:vector size="819"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