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375" yWindow="-180" windowWidth="19620" windowHeight="1125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потр'!$M$18:$AD$34</definedName>
    <definedName name="checkCell_List06_13_double_date">'Форма 4.10.2 | Т-ТЭ | потр'!$AE$18:$AE$34</definedName>
    <definedName name="checkCell_List06_13_unique_t">'Форма 4.10.2 | Т-ТЭ | потр'!$M$18:$M$34</definedName>
    <definedName name="checkCell_List06_13_unique_t1">'Форма 4.10.2 | Т-ТЭ | потр'!$AF$18:$AF$34</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потр'!$O$18:$O$34</definedName>
    <definedName name="List06_13_MC2">'Форма 4.10.2 | Т-ТЭ | потр'!$AC$18:$AC$34</definedName>
    <definedName name="List06_13_note">'Форма 4.10.2 | Т-ТЭ | потр'!$AD$18:$AD$34</definedName>
    <definedName name="List06_13_Period">'Форма 4.10.2 | Т-ТЭ | потр'!$O$18:$U$34</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4.10.1'!$H$22:$I$34</definedName>
    <definedName name="List14_1_DPR">'Форма 4.10.1'!$K$20</definedName>
    <definedName name="List14_1_flagIPR">'Форма 4.10.1'!$J$15</definedName>
    <definedName name="List14_1_GroundMaterials_1">'Форма 4.10.1'!$K$15:$K$34</definedName>
    <definedName name="List14_1_hypIPR">'Форма 4.10.1'!$K$15</definedName>
    <definedName name="List14_1_method">'Форма 4.10.1'!$J$17:$J$18</definedName>
    <definedName name="List14_1_note">'Форма 4.10.1'!$L$14:$L$34</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Комментарии!$C$11:$C$16</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потр'!$K$18:$K$34</definedName>
    <definedName name="pDel_List06_13_2">'Форма 4.10.2 | Т-ТЭ | потр'!$J$18:$J$34</definedName>
    <definedName name="pDel_List06_13_3">'Форма 4.10.2 | Т-ТЭ | потр'!$I$18:$I$34</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4.10.1'!$C$22:$C$24</definedName>
    <definedName name="pDel_List14_1_2_2">'Форма 4.10.1'!$G$22:$G$24</definedName>
    <definedName name="pDel_List14_1_3">'Форма 4.10.1'!$C$26:$C$28</definedName>
    <definedName name="pDel_List14_1_3_2">'Форма 4.10.1'!$G$26:$G$28</definedName>
    <definedName name="pDel_List14_1_4">'Форма 4.10.1'!$C$30:$C$31</definedName>
    <definedName name="pDel_List14_1_4_2">'Форма 4.10.1'!$G$30:$G$31</definedName>
    <definedName name="pDel_List14_1_5">'Форма 4.10.1'!$C$33:$C$34</definedName>
    <definedName name="pDel_List14_1_5_2">'Форма 4.10.1'!$G$33:$G$34</definedName>
    <definedName name="periodEnd">Титульный!$F$12</definedName>
    <definedName name="periodStart">Титульный!$F$11</definedName>
    <definedName name="pIns_Comm">Комментарии!$E$16</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потр'!$AC$13:$AC$34</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REESTR_ORG!$A$2:$J$178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A147" i="612" l="1"/>
  <c r="A148" i="612"/>
  <c r="A149" i="612"/>
  <c r="A144" i="612"/>
  <c r="A145" i="612"/>
  <c r="A146"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O19" i="642"/>
  <c r="AG19" i="642"/>
  <c r="AG20" i="642"/>
  <c r="AG21" i="642"/>
  <c r="AG22" i="642"/>
  <c r="AG23" i="642"/>
  <c r="Q25" i="642"/>
  <c r="X25" i="642"/>
  <c r="AG24" i="642"/>
  <c r="AG25" i="642"/>
  <c r="AG26" i="642"/>
  <c r="AG27" i="642"/>
  <c r="AG28" i="642"/>
  <c r="AG29" i="642"/>
  <c r="Q31" i="642"/>
  <c r="X31" i="642"/>
  <c r="AG30" i="642"/>
  <c r="AG31" i="642"/>
  <c r="AG32" i="642"/>
  <c r="AG33" i="642"/>
  <c r="AG34"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X245" i="471"/>
  <c r="H12" i="649"/>
  <c r="H11" i="649"/>
  <c r="H9" i="649"/>
  <c r="H8" i="649"/>
  <c r="H7" i="649"/>
  <c r="H12" i="645"/>
  <c r="H9" i="645"/>
  <c r="H8" i="645"/>
  <c r="F33" i="647"/>
  <c r="E33" i="647"/>
  <c r="F30" i="647"/>
  <c r="E30" i="647"/>
  <c r="F26" i="647"/>
  <c r="E26" i="647"/>
  <c r="F22" i="647"/>
  <c r="E22" i="647"/>
  <c r="F17" i="647"/>
  <c r="E17" i="647"/>
  <c r="H12" i="643"/>
  <c r="H9" i="643"/>
  <c r="H8" i="643"/>
  <c r="L19" i="642"/>
  <c r="AE24" i="642"/>
  <c r="AE30" i="642"/>
  <c r="F13" i="649"/>
  <c r="L18" i="642"/>
  <c r="L20" i="642"/>
  <c r="L21" i="642"/>
  <c r="L22" i="642"/>
  <c r="L23" i="642"/>
  <c r="L24" i="642"/>
  <c r="L28" i="642"/>
  <c r="L29" i="642"/>
  <c r="L30" i="642"/>
  <c r="F10" i="649"/>
  <c r="F8" i="649"/>
  <c r="F12" i="649"/>
  <c r="F9" i="649"/>
  <c r="F11" i="649"/>
  <c r="R14" i="601" l="1"/>
  <c r="R13" i="601"/>
  <c r="R12" i="601"/>
  <c r="P12" i="601"/>
  <c r="M14" i="601"/>
  <c r="M13" i="601"/>
  <c r="B3" i="525"/>
  <c r="M12" i="601"/>
  <c r="H13" i="649" l="1"/>
  <c r="H13" i="645"/>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4" i="624"/>
  <c r="L21" i="624"/>
  <c r="L22" i="624"/>
  <c r="L19" i="624"/>
  <c r="L18" i="624"/>
  <c r="L23" i="624"/>
  <c r="X24" i="624"/>
  <c r="F8" i="647" l="1"/>
  <c r="E8" i="647"/>
  <c r="F7" i="647"/>
  <c r="E7" i="647"/>
  <c r="H11" i="645"/>
  <c r="H7" i="645"/>
  <c r="F8" i="645"/>
  <c r="F10" i="645"/>
  <c r="F12" i="645"/>
  <c r="F11" i="645"/>
  <c r="F13"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B2" i="525"/>
  <c r="E3" i="437"/>
  <c r="E2" i="437"/>
  <c r="O17" i="627" l="1"/>
  <c r="P17" i="627" s="1"/>
  <c r="Q17" i="627" s="1"/>
  <c r="R17" i="627" s="1"/>
  <c r="S17" i="627" s="1"/>
  <c r="U17" i="627" s="1"/>
  <c r="V17" i="627" s="1"/>
  <c r="W17" i="627" s="1"/>
  <c r="Z24" i="627"/>
  <c r="Q25" i="627"/>
  <c r="L20" i="627"/>
  <c r="L18" i="627"/>
  <c r="L24" i="627"/>
  <c r="Y23" i="627"/>
  <c r="X24" i="627"/>
  <c r="L23" i="627"/>
  <c r="L21" i="627"/>
  <c r="L19" i="627"/>
  <c r="O18" i="632" l="1"/>
  <c r="P18" i="632" s="1"/>
  <c r="Q18" i="632" s="1"/>
  <c r="R18" i="632" s="1"/>
  <c r="S18" i="632" s="1"/>
  <c r="T18" i="632" s="1"/>
  <c r="V18" i="632" s="1"/>
  <c r="R24" i="632"/>
  <c r="L21" i="632"/>
  <c r="L23" i="632"/>
  <c r="Y23" i="632"/>
  <c r="L20" i="632"/>
  <c r="L19" i="632"/>
  <c r="L22" i="632"/>
  <c r="X18" i="632" l="1"/>
  <c r="M12" i="550"/>
  <c r="AG251" i="471" l="1"/>
  <c r="AG250" i="471"/>
  <c r="AG249" i="471"/>
  <c r="AG248" i="471"/>
  <c r="AG247" i="471"/>
  <c r="AG246" i="471"/>
  <c r="AG245" i="471"/>
  <c r="Q245" i="471"/>
  <c r="AG244" i="471"/>
  <c r="AG243" i="471"/>
  <c r="AG242" i="471"/>
  <c r="AG241" i="471"/>
  <c r="AG240" i="471"/>
  <c r="AG239" i="471"/>
  <c r="AG238" i="471"/>
  <c r="H11" i="643"/>
  <c r="H7" i="643"/>
  <c r="F10" i="643"/>
  <c r="L239" i="471"/>
  <c r="F9" i="643"/>
  <c r="L238" i="471"/>
  <c r="L244" i="471"/>
  <c r="F11" i="643"/>
  <c r="L243" i="471"/>
  <c r="L241" i="471"/>
  <c r="AE244" i="471"/>
  <c r="L240" i="471"/>
  <c r="F12" i="643"/>
  <c r="F8" i="643"/>
  <c r="L242" i="471"/>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23" i="471"/>
  <c r="X26" i="640"/>
  <c r="F11" i="641"/>
  <c r="L26" i="640"/>
  <c r="L226" i="471"/>
  <c r="L20" i="640"/>
  <c r="L21" i="640"/>
  <c r="F13" i="641"/>
  <c r="F10" i="641"/>
  <c r="L220" i="471"/>
  <c r="L22" i="640"/>
  <c r="L221" i="471"/>
  <c r="L222" i="471"/>
  <c r="F9" i="641"/>
  <c r="L24" i="640"/>
  <c r="L23" i="640"/>
  <c r="F8" i="641"/>
  <c r="L224" i="471"/>
  <c r="X226" i="471"/>
  <c r="L225" i="47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05" i="471"/>
  <c r="Y166" i="471"/>
  <c r="L86" i="471"/>
  <c r="L33" i="471"/>
  <c r="F10" i="638"/>
  <c r="Y130" i="471"/>
  <c r="L164" i="471"/>
  <c r="X73" i="471"/>
  <c r="L145" i="471"/>
  <c r="X91" i="471"/>
  <c r="F11" i="637"/>
  <c r="L69" i="471"/>
  <c r="F10" i="639"/>
  <c r="F12" i="635"/>
  <c r="Y90" i="471"/>
  <c r="L88" i="471"/>
  <c r="F12" i="639"/>
  <c r="L195" i="471"/>
  <c r="F13" i="634"/>
  <c r="X149" i="471"/>
  <c r="L181" i="471"/>
  <c r="L52" i="471"/>
  <c r="F9" i="634"/>
  <c r="X55" i="471"/>
  <c r="L166" i="471"/>
  <c r="F13" i="638"/>
  <c r="F8" i="635"/>
  <c r="AH197" i="471"/>
  <c r="L53" i="471"/>
  <c r="L106" i="471"/>
  <c r="L162" i="471"/>
  <c r="F11" i="634"/>
  <c r="L68" i="471"/>
  <c r="F9" i="635"/>
  <c r="F12" i="638"/>
  <c r="L126" i="471"/>
  <c r="F9" i="639"/>
  <c r="F8" i="637"/>
  <c r="L130" i="471"/>
  <c r="L146" i="471"/>
  <c r="F8" i="636"/>
  <c r="L127" i="471"/>
  <c r="L197" i="471"/>
  <c r="L128" i="471"/>
  <c r="X131" i="471"/>
  <c r="F8" i="634"/>
  <c r="L31" i="471"/>
  <c r="L103" i="471"/>
  <c r="L196" i="471"/>
  <c r="L54" i="471"/>
  <c r="L91" i="471"/>
  <c r="F13" i="635"/>
  <c r="L149" i="471"/>
  <c r="X37" i="471"/>
  <c r="L182" i="471"/>
  <c r="F10" i="636"/>
  <c r="L109" i="471"/>
  <c r="L180" i="471"/>
  <c r="L143" i="471"/>
  <c r="L165" i="471"/>
  <c r="L193" i="471"/>
  <c r="F12" i="634"/>
  <c r="F9" i="638"/>
  <c r="F9" i="637"/>
  <c r="L90" i="471"/>
  <c r="F8" i="638"/>
  <c r="L179" i="471"/>
  <c r="L85" i="471"/>
  <c r="L163" i="471"/>
  <c r="F11" i="635"/>
  <c r="AC110" i="471"/>
  <c r="L183" i="471"/>
  <c r="L35" i="471"/>
  <c r="L50" i="471"/>
  <c r="L131" i="471"/>
  <c r="F9" i="636"/>
  <c r="F11" i="636"/>
  <c r="L67" i="471"/>
  <c r="F12" i="636"/>
  <c r="F12" i="637"/>
  <c r="L120" i="471"/>
  <c r="L87" i="471"/>
  <c r="AD108" i="471"/>
  <c r="L36" i="471"/>
  <c r="F8" i="639"/>
  <c r="X167" i="471"/>
  <c r="Y183" i="471"/>
  <c r="L72" i="471"/>
  <c r="F11" i="639"/>
  <c r="L167" i="471"/>
  <c r="L51" i="471"/>
  <c r="L148" i="471"/>
  <c r="L73" i="471"/>
  <c r="Y148" i="471"/>
  <c r="F10" i="635"/>
  <c r="AC120" i="471"/>
  <c r="L32" i="471"/>
  <c r="L125" i="471"/>
  <c r="L161" i="471"/>
  <c r="F10" i="634"/>
  <c r="L71" i="471"/>
  <c r="AC109" i="471"/>
  <c r="F13" i="637"/>
  <c r="L194" i="471"/>
  <c r="L49" i="471"/>
  <c r="L144" i="471"/>
  <c r="L37" i="471"/>
  <c r="L104" i="471"/>
  <c r="L55" i="471"/>
  <c r="L110" i="471"/>
  <c r="F13" i="639"/>
  <c r="L34" i="471"/>
  <c r="F11" i="638"/>
  <c r="F13" i="636"/>
  <c r="L108" i="471"/>
  <c r="F10" i="637"/>
  <c r="L7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2" i="626"/>
  <c r="L19" i="625"/>
  <c r="L21" i="625"/>
  <c r="L25" i="626"/>
  <c r="L20" i="625"/>
  <c r="L24" i="625"/>
  <c r="X24" i="625"/>
  <c r="L23" i="626"/>
  <c r="L21" i="626"/>
  <c r="L23" i="625"/>
  <c r="X26" i="626"/>
  <c r="L26" i="626"/>
  <c r="L22" i="625"/>
  <c r="L20"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3" i="633"/>
  <c r="L23" i="630"/>
  <c r="L24" i="631"/>
  <c r="L23" i="631"/>
  <c r="L21" i="631"/>
  <c r="L19" i="631"/>
  <c r="L19" i="633"/>
  <c r="Y23" i="631"/>
  <c r="X24" i="630"/>
  <c r="L18" i="630"/>
  <c r="L22" i="633"/>
  <c r="L19" i="630"/>
  <c r="L24" i="630"/>
  <c r="Y23" i="630"/>
  <c r="L20" i="633"/>
  <c r="L21" i="630"/>
  <c r="L21" i="633"/>
  <c r="L18" i="631"/>
  <c r="L20" i="631"/>
  <c r="AH23" i="633"/>
  <c r="L22" i="631"/>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3" i="629"/>
  <c r="L21" i="628"/>
  <c r="AC24" i="628"/>
  <c r="L25" i="628"/>
  <c r="L19" i="628"/>
  <c r="L18" i="628"/>
  <c r="AC25" i="628"/>
  <c r="AD23" i="628"/>
  <c r="X24" i="629"/>
  <c r="L24" i="629"/>
  <c r="L18" i="629"/>
  <c r="L20" i="628"/>
  <c r="L21" i="629"/>
  <c r="Y23" i="629"/>
  <c r="L24" i="628"/>
  <c r="L23" i="628"/>
  <c r="L19"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M297" i="471"/>
  <c r="F12" i="618"/>
  <c r="M307" i="471"/>
  <c r="F13" i="614"/>
  <c r="F342" i="471"/>
  <c r="F9" i="617"/>
  <c r="F11" i="618"/>
  <c r="F11" i="614"/>
  <c r="F341" i="471"/>
  <c r="F337" i="471"/>
  <c r="F9" i="614"/>
  <c r="F12" i="616"/>
  <c r="F13" i="616"/>
  <c r="F11" i="617"/>
  <c r="F8" i="617"/>
  <c r="F12" i="614"/>
  <c r="F338" i="471"/>
  <c r="F10" i="616"/>
  <c r="F13" i="618"/>
  <c r="F10" i="618"/>
  <c r="F8" i="618"/>
  <c r="M302" i="471"/>
  <c r="F11" i="616"/>
  <c r="F12" i="617"/>
  <c r="F9" i="618"/>
  <c r="F340" i="471"/>
  <c r="F8" i="616"/>
  <c r="F10" i="614"/>
  <c r="F13" i="617"/>
  <c r="F339" i="471"/>
  <c r="F9" i="616"/>
  <c r="F8" i="614"/>
  <c r="F10" i="617"/>
</calcChain>
</file>

<file path=xl/sharedStrings.xml><?xml version="1.0" encoding="utf-8"?>
<sst xmlns="http://schemas.openxmlformats.org/spreadsheetml/2006/main" count="4225" uniqueCount="1878">
  <si>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</si>
  <si>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</si>
  <si>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</si>
  <si>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</si>
  <si>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</si>
  <si>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</si>
  <si>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</si>
  <si>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</si>
  <si>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</si>
  <si>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</si>
  <si>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</si>
  <si>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</si>
  <si>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</si>
  <si>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</si>
  <si>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</si>
  <si>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</si>
  <si>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</si>
  <si>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</si>
  <si>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</si>
  <si>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</si>
  <si>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</si>
  <si>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</si>
  <si>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</si>
  <si>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</si>
  <si>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</si>
  <si>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</si>
  <si>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</si>
  <si>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</si>
  <si>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</si>
  <si>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</si>
  <si>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</si>
  <si>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</si>
  <si>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</si>
  <si>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</si>
  <si>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</si>
  <si>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</si>
  <si>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</si>
  <si>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</si>
  <si>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</si>
  <si>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</si>
  <si>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</si>
  <si>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</si>
  <si>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</si>
  <si>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</si>
  <si>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</si>
  <si>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</si>
  <si>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</si>
  <si>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</si>
  <si>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</si>
  <si>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</si>
  <si>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</si>
  <si>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</si>
  <si>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</si>
  <si>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</si>
  <si>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</si>
  <si>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</si>
  <si>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</si>
  <si>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</si>
  <si>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</si>
  <si>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</si>
  <si>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</si>
  <si>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</si>
  <si>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</si>
  <si>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</si>
  <si>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</si>
  <si>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</si>
  <si>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</si>
  <si>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</si>
  <si>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</si>
  <si>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</si>
  <si>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</si>
  <si>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</si>
  <si>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</si>
  <si>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</si>
  <si>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</si>
  <si>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</si>
  <si>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</si>
  <si>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</si>
  <si>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</si>
  <si>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</si>
  <si>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</si>
  <si>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</si>
  <si>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</si>
  <si>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</si>
  <si>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</si>
  <si>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</si>
  <si>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</si>
  <si>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</si>
  <si>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</si>
  <si>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</si>
  <si>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</si>
  <si>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</si>
  <si>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</si>
  <si>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</si>
  <si>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</si>
  <si>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</si>
  <si>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</si>
  <si>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</si>
  <si>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</si>
  <si>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</si>
  <si>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</si>
  <si>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</si>
  <si>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</si>
  <si>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</si>
  <si>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</si>
  <si>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</si>
  <si>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</si>
  <si>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</si>
  <si>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</si>
  <si>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</si>
  <si>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</si>
  <si>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</si>
  <si>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</si>
  <si>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</si>
  <si>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</si>
  <si>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</si>
  <si>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</si>
  <si>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</si>
  <si>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</si>
  <si>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</si>
  <si>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</si>
  <si>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</si>
  <si>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</si>
  <si>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</si>
  <si>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</si>
  <si>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</si>
  <si>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</si>
  <si>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</si>
  <si>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</si>
  <si>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</si>
  <si>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</si>
  <si>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</si>
  <si>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</si>
  <si>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</si>
  <si>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</si>
  <si>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</si>
  <si>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</si>
  <si>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</si>
  <si>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</si>
  <si>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</si>
  <si>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</si>
  <si>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</si>
  <si>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</si>
  <si>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</si>
  <si>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</si>
  <si>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</si>
  <si>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</si>
  <si>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</si>
  <si>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</si>
  <si>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</si>
  <si>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</si>
  <si>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</si>
  <si>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</si>
  <si>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</si>
  <si>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</si>
  <si>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</si>
  <si>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</si>
  <si>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</si>
  <si>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</si>
  <si>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</si>
  <si>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</si>
  <si>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</si>
  <si>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</si>
  <si>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</si>
  <si>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</si>
  <si>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</si>
  <si>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</si>
  <si>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</si>
  <si>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</si>
  <si>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</si>
  <si>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</si>
  <si>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</si>
  <si>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</si>
  <si>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</si>
  <si>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</si>
  <si>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</si>
  <si>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</si>
  <si>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</si>
  <si>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</si>
  <si>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</si>
  <si>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</si>
  <si>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</si>
  <si>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</si>
  <si>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</si>
  <si>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</si>
  <si>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</si>
  <si>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</si>
  <si>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</si>
  <si>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</si>
  <si>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</si>
  <si>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</si>
  <si>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</si>
  <si>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</si>
  <si>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</si>
  <si>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</si>
  <si>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</si>
  <si>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</si>
  <si>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</si>
  <si>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</si>
  <si>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</si>
  <si>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</si>
  <si>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</si>
  <si>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</si>
  <si>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</si>
  <si>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</si>
  <si>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</si>
  <si>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</si>
  <si>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</si>
  <si>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</si>
  <si>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</si>
  <si>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</si>
  <si>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</si>
  <si>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</si>
  <si>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</si>
  <si>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</si>
  <si>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</si>
  <si>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</si>
  <si>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</si>
  <si>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</si>
  <si>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</si>
  <si>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</si>
  <si>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</si>
  <si>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</si>
  <si>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</si>
  <si>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</si>
  <si>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</si>
  <si>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</si>
  <si>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</si>
  <si>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</si>
  <si>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</si>
  <si>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</si>
  <si>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</si>
  <si>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</si>
  <si>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</si>
  <si>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</si>
  <si>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</si>
  <si>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</si>
  <si>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</si>
  <si>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</si>
  <si>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</si>
  <si>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</si>
  <si>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</si>
  <si>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</si>
  <si>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</si>
  <si>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</si>
  <si>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</si>
  <si>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</si>
  <si>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</si>
  <si>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</si>
  <si>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</si>
  <si>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</si>
  <si>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</si>
  <si>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</si>
  <si>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</si>
  <si>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</si>
  <si>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</si>
  <si>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</si>
  <si>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</si>
  <si>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</si>
  <si>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</si>
  <si>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</si>
  <si>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</si>
  <si>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</si>
  <si>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</si>
  <si>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</si>
  <si>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</si>
  <si>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</si>
  <si>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</si>
  <si>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</si>
  <si>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</si>
  <si>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</si>
  <si>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</si>
  <si>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</si>
  <si>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</si>
  <si>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</si>
  <si>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</si>
  <si>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</si>
  <si>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</si>
  <si>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</si>
  <si>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</si>
  <si>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</si>
  <si>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</si>
  <si>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</si>
  <si>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</si>
  <si>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</si>
  <si>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</si>
  <si>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</si>
  <si>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</si>
  <si>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</si>
  <si>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</si>
  <si>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</si>
  <si>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</si>
  <si>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</si>
  <si>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</si>
  <si>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</si>
  <si>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</si>
  <si>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</si>
  <si>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</si>
  <si>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</si>
  <si>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</si>
  <si>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</si>
  <si>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</si>
  <si>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</si>
  <si>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</si>
  <si>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</si>
  <si>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</si>
  <si>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</si>
  <si>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</si>
  <si>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</si>
  <si>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</si>
  <si>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</si>
  <si>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</si>
  <si>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</si>
  <si>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</si>
  <si>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</si>
  <si>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</si>
  <si>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</si>
  <si>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</si>
  <si>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</si>
  <si>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</si>
  <si>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</si>
  <si>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</si>
  <si>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</si>
  <si>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</si>
  <si>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</si>
  <si>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</si>
  <si>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</si>
  <si>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</si>
  <si>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</si>
  <si>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</si>
  <si>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</si>
  <si>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</si>
  <si>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</si>
  <si>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</si>
  <si>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</si>
  <si>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</si>
  <si>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</si>
  <si>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</si>
  <si>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</si>
  <si>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</si>
  <si>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</si>
  <si>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</si>
  <si>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</si>
  <si>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</si>
  <si>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</si>
  <si>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</si>
  <si>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</si>
  <si>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</si>
  <si>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</si>
  <si>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</si>
  <si>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</si>
  <si>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</si>
  <si>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</si>
  <si>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</si>
  <si>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</si>
  <si>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</si>
  <si>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</si>
  <si>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</si>
  <si>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</si>
  <si>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</si>
  <si>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</si>
  <si>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</si>
  <si>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</si>
  <si>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</si>
  <si>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</si>
  <si>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</si>
  <si>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</si>
  <si>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</si>
  <si>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</si>
  <si>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</si>
  <si>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</si>
  <si>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</si>
  <si>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</si>
  <si>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</si>
  <si>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</si>
  <si>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</si>
  <si>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</si>
  <si>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</si>
  <si>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</si>
  <si>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</si>
  <si>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</si>
  <si>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</si>
  <si>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</si>
  <si>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</si>
  <si>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</si>
  <si>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</si>
  <si>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</si>
  <si>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</si>
  <si>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</si>
  <si>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</si>
  <si>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</si>
  <si>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</si>
  <si>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</si>
  <si>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</si>
  <si>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</si>
  <si>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</si>
  <si>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</si>
  <si>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</si>
  <si>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</si>
  <si>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</si>
  <si>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</si>
  <si>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</si>
  <si>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</si>
  <si>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</si>
  <si>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</si>
  <si>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</si>
  <si>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</si>
  <si>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</si>
  <si>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</si>
  <si>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</si>
  <si>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</si>
  <si>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</si>
  <si>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</si>
  <si>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</si>
  <si>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</si>
  <si>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</si>
  <si>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</si>
  <si>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</si>
  <si>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</si>
  <si>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</si>
  <si>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</si>
  <si>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</si>
  <si>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</si>
  <si>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</si>
  <si>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</si>
  <si>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</si>
  <si>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</si>
  <si>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</si>
  <si>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</si>
  <si>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</si>
  <si>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</si>
  <si>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</si>
  <si>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</si>
  <si>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</si>
  <si>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</si>
  <si>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</si>
  <si>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</si>
  <si>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</si>
  <si>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</si>
  <si>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</si>
  <si>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</si>
  <si>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</si>
  <si>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</si>
  <si>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</si>
  <si>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</si>
  <si>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</si>
  <si>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</si>
  <si>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</si>
  <si>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</si>
  <si>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</si>
  <si>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</si>
  <si>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</si>
  <si>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</si>
  <si>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</si>
  <si>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</si>
  <si>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</si>
  <si>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</si>
  <si>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</si>
  <si>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</si>
  <si>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</si>
  <si>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</si>
  <si>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</si>
  <si>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</si>
  <si>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</si>
  <si>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</si>
  <si>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</si>
  <si>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</si>
  <si>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</si>
  <si>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</si>
  <si>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</si>
  <si>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</si>
  <si>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</si>
  <si>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</si>
  <si>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</si>
  <si>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</si>
  <si>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</si>
  <si>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</si>
  <si>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</si>
  <si>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</si>
  <si>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</si>
  <si>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</si>
  <si>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</si>
  <si>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</si>
  <si>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</si>
  <si>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</si>
  <si>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</si>
  <si>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</si>
  <si>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</si>
  <si>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</si>
  <si>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</si>
  <si>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</si>
  <si>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</si>
  <si>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</si>
  <si>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</si>
  <si>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</si>
  <si>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</si>
  <si>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</si>
  <si>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</si>
  <si>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</si>
  <si>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</si>
  <si>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</si>
  <si>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</si>
  <si>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</si>
  <si>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</si>
  <si>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</si>
  <si>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</si>
  <si>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</si>
  <si>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</si>
  <si>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</si>
  <si>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</si>
  <si>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</si>
  <si>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</si>
  <si>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</si>
  <si>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</si>
  <si>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</si>
  <si>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</si>
  <si>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</si>
  <si>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</si>
  <si>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</si>
  <si>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</si>
  <si>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</si>
  <si>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</si>
  <si>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</si>
  <si>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</si>
  <si>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</si>
  <si>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</si>
  <si>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</si>
  <si>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</si>
  <si>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</si>
  <si>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</si>
  <si>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</si>
  <si>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</si>
  <si>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</si>
  <si>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</si>
  <si>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</si>
  <si>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</si>
  <si>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</si>
  <si>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</si>
  <si>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</si>
  <si>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</si>
  <si>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</si>
  <si>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</si>
  <si>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</si>
  <si>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</si>
  <si>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</si>
  <si>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</si>
  <si>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</si>
  <si>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</si>
  <si>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</si>
  <si>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</si>
  <si>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</si>
  <si>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</si>
  <si>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</si>
  <si>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</si>
  <si>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</si>
  <si>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</si>
  <si>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</si>
  <si>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</si>
  <si>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</si>
  <si>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</si>
  <si>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</si>
  <si>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</si>
  <si>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</si>
  <si>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</si>
  <si>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</si>
  <si>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</si>
  <si>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</si>
  <si>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</si>
  <si>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</si>
  <si>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</si>
  <si>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</si>
  <si>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</si>
  <si>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</si>
  <si>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</si>
  <si>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</si>
  <si>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</si>
  <si>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</si>
  <si>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</si>
  <si>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</si>
  <si>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</si>
  <si>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</si>
  <si>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</si>
  <si>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</si>
  <si>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</si>
  <si>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</si>
  <si>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</si>
  <si>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</si>
  <si>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</si>
  <si>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</si>
  <si>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</si>
  <si>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</si>
  <si>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</si>
  <si>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</si>
  <si>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</si>
  <si>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</si>
  <si>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</si>
  <si>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</si>
  <si>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</si>
  <si>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</si>
  <si>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</si>
  <si>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</si>
  <si>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</si>
  <si>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</si>
  <si>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</si>
  <si>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</si>
  <si>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</si>
  <si>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</si>
  <si>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</si>
  <si>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</si>
  <si>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</si>
  <si>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</si>
  <si>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</si>
  <si>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</si>
  <si>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</si>
  <si>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</si>
  <si>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</si>
  <si>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</si>
  <si>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</si>
  <si>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</si>
  <si>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</si>
  <si>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</si>
  <si>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</si>
  <si>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</si>
  <si>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</si>
  <si>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</si>
  <si>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</si>
  <si>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</si>
  <si>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</si>
  <si>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</si>
  <si>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</si>
  <si>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</si>
  <si>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</si>
  <si>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</si>
  <si>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</si>
  <si>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</si>
  <si>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</si>
  <si>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</si>
  <si>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</si>
  <si>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</si>
  <si>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</si>
  <si>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</si>
  <si>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</si>
  <si>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</si>
  <si>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</si>
  <si>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</si>
  <si>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</si>
  <si>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</si>
  <si>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</si>
  <si>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</si>
  <si>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</si>
  <si>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</si>
  <si>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</si>
  <si>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</si>
  <si>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</si>
  <si>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</si>
  <si>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</si>
  <si>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</si>
  <si>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</si>
  <si>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</si>
  <si>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</si>
  <si>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</si>
  <si>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</si>
  <si>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</si>
  <si>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</si>
  <si>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</si>
  <si>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</si>
  <si>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</si>
  <si>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</si>
  <si>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</si>
  <si>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</si>
  <si>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</si>
  <si>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</si>
  <si>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</si>
  <si>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</si>
  <si>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</si>
  <si>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</si>
  <si>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</si>
  <si>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</si>
  <si>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</si>
  <si>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</si>
  <si>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</si>
  <si>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</si>
  <si>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</si>
  <si>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</si>
  <si>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</si>
  <si>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</si>
  <si>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</si>
  <si>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</si>
  <si>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</si>
  <si>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</si>
  <si>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</si>
  <si>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</si>
  <si>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</si>
  <si>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</si>
  <si>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</si>
  <si>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</si>
  <si>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</si>
  <si>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</si>
  <si>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</si>
  <si>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</si>
  <si>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</si>
  <si>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</si>
  <si>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</si>
  <si>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</si>
  <si>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</si>
  <si>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</si>
  <si>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</si>
  <si>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</si>
  <si>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</si>
  <si>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</si>
  <si>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</si>
  <si>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</si>
  <si>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</si>
  <si>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</si>
  <si>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</si>
  <si>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</si>
  <si>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</si>
  <si>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</si>
  <si>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</si>
  <si>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</si>
  <si>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</si>
  <si>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</si>
  <si>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</si>
  <si>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</si>
  <si>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</si>
  <si>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</si>
  <si>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</si>
  <si>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</si>
  <si>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</si>
  <si>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</si>
  <si>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</si>
  <si>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</si>
  <si>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</si>
  <si>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</si>
  <si>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</si>
  <si>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</si>
  <si>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</si>
  <si>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</si>
  <si>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</si>
  <si>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</si>
  <si>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</si>
  <si>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</si>
  <si>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</si>
  <si>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</si>
  <si>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</si>
  <si>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</si>
  <si>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</si>
  <si>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</si>
  <si>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</si>
  <si>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</si>
  <si>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</si>
  <si>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</si>
  <si>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</si>
  <si>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</si>
  <si>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</si>
  <si>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</si>
  <si>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</si>
  <si>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</si>
  <si>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</si>
  <si>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</si>
  <si>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</si>
  <si>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</si>
  <si>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</si>
  <si>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C:\Users\krasnovaav\Downloads\FAS.JKH.OPEN.INFO.REQUEST.WARM(v1.0).BKP..xlsb</t>
  </si>
  <si>
    <t>Резервная копия создана: C:\Users\krasnovaav\Downloads\FAS.JKH.OPEN.INFO.REQUEST.WARM(v1.0).BKP..xlsb</t>
  </si>
  <si>
    <t>Создание книги для установки обновлений...</t>
  </si>
  <si>
    <t>Файл обновления загружен: C:\Users\krasnovaav\Downloads\UPDATE.FAS.JKH.OPEN.INFO.REQUEST.WARM.TO.1.0.1.7.xls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</si>
  <si>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</si>
  <si>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</si>
  <si>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Нет доступных обновлений для отчёта с кодом FAS.JKH.OPEN.INFO.REQUEST.WARM!</t>
  </si>
  <si>
    <t>07.05.2019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</si>
  <si>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</si>
  <si>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</si>
  <si>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</si>
  <si>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</si>
  <si>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</si>
  <si>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</si>
  <si>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</si>
  <si>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</si>
  <si>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</si>
  <si>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</si>
  <si>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</si>
  <si>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</si>
  <si>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</si>
  <si>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</si>
  <si>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</si>
  <si>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</si>
  <si>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</si>
  <si>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</si>
  <si>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</si>
  <si>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</si>
  <si>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</si>
  <si>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</si>
  <si>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</si>
  <si>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</si>
  <si>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</si>
  <si>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</si>
  <si>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</si>
  <si>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</si>
  <si>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</si>
  <si>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</si>
  <si>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</si>
  <si>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</si>
  <si>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</si>
  <si>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</si>
  <si>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</si>
  <si>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</si>
  <si>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</si>
  <si>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</si>
  <si>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</si>
  <si>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</si>
  <si>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</si>
  <si>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</si>
  <si>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</si>
  <si>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</si>
  <si>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</si>
  <si>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</si>
  <si>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</si>
  <si>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</si>
  <si>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</si>
  <si>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</si>
  <si>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</si>
  <si>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</si>
  <si>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</si>
  <si>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</si>
  <si>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</si>
  <si>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</si>
  <si>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</si>
  <si>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</si>
  <si>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</si>
  <si>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</si>
  <si>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</si>
  <si>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</si>
  <si>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</si>
  <si>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</si>
  <si>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</si>
  <si>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</si>
  <si>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</si>
  <si>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</si>
  <si>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</si>
  <si>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</si>
  <si>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</si>
  <si>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</si>
  <si>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</si>
  <si>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</si>
  <si>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</si>
  <si>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</si>
  <si>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</si>
  <si>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</si>
  <si>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</si>
  <si>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</si>
  <si>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</si>
  <si>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</si>
  <si>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</si>
  <si>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</si>
  <si>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</si>
  <si>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</si>
  <si>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</si>
  <si>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</si>
  <si>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</si>
  <si>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</si>
  <si>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</si>
  <si>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</si>
  <si>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</si>
  <si>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</si>
  <si>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</si>
  <si>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</si>
  <si>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</si>
  <si>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</si>
  <si>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</si>
  <si>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</si>
  <si>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</si>
  <si>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</si>
  <si>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</si>
  <si>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</si>
  <si>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</si>
  <si>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</si>
  <si>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</si>
  <si>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</si>
  <si>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</si>
  <si>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</si>
  <si>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</si>
  <si>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</si>
  <si>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</si>
  <si>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</si>
  <si>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</si>
  <si>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</si>
  <si>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</si>
  <si>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</si>
  <si>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</si>
  <si>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</si>
  <si>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</si>
  <si>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</si>
  <si>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</si>
  <si>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</si>
  <si>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</si>
  <si>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</si>
  <si>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</si>
  <si>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</si>
  <si>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</si>
  <si>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</si>
  <si>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</si>
  <si>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</si>
  <si>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</si>
  <si>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</si>
  <si>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</si>
  <si>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</si>
  <si>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</si>
  <si>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</si>
  <si>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</si>
  <si>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</si>
  <si>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</si>
  <si>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</si>
  <si>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</si>
  <si>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</si>
  <si>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</si>
  <si>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</si>
  <si>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</si>
  <si>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</si>
  <si>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</si>
  <si>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</si>
  <si>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</si>
  <si>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</si>
  <si>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</si>
  <si>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</si>
  <si>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</si>
  <si>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</si>
  <si>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</si>
  <si>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</si>
  <si>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</si>
  <si>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</si>
  <si>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</si>
  <si>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</si>
  <si>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</si>
  <si>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</si>
  <si>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</si>
  <si>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</si>
  <si>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</si>
  <si>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</si>
  <si>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</si>
  <si>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</si>
  <si>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</si>
  <si>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</si>
  <si>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</si>
  <si>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</si>
  <si>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</si>
  <si>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</si>
  <si>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</si>
  <si>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</si>
  <si>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</si>
  <si>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</si>
  <si>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</si>
  <si>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</si>
  <si>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</si>
  <si>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</si>
  <si>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</si>
  <si>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</si>
  <si>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</si>
  <si>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</si>
  <si>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</si>
  <si>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</si>
  <si>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</si>
  <si>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</si>
  <si>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</si>
  <si>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</si>
  <si>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</si>
  <si>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</si>
  <si>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</si>
  <si>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</si>
  <si>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</si>
  <si>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</si>
  <si>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</si>
  <si>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</si>
  <si>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</si>
  <si>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</si>
  <si>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</si>
  <si>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</si>
  <si>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</si>
  <si>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</si>
  <si>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</si>
  <si>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</si>
  <si>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</si>
  <si>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</si>
  <si>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</si>
  <si>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</si>
  <si>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</si>
  <si>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</si>
  <si>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</si>
  <si>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</si>
  <si>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</si>
  <si>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</si>
  <si>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</si>
  <si>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</si>
  <si>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</si>
  <si>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</si>
  <si>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</si>
  <si>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</si>
  <si>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</si>
  <si>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</si>
  <si>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</si>
  <si>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</si>
  <si>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</si>
  <si>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</si>
  <si>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</si>
  <si>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</si>
  <si>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</si>
  <si>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</si>
  <si>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</si>
  <si>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</si>
  <si>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</si>
  <si>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</si>
  <si>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</si>
  <si>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</si>
  <si>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</si>
  <si>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</si>
  <si>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</si>
  <si>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</si>
  <si>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</si>
  <si>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</si>
  <si>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</si>
  <si>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</si>
  <si>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</si>
  <si>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</si>
  <si>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</si>
  <si>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</si>
  <si>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</si>
  <si>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</si>
  <si>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</si>
  <si>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</si>
  <si>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</si>
  <si>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</si>
  <si>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</si>
  <si>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</si>
  <si>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</si>
  <si>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</si>
  <si>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</si>
  <si>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</si>
  <si>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</si>
  <si>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</si>
  <si>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</si>
  <si>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</si>
  <si>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</si>
  <si>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</si>
  <si>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</si>
  <si>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</si>
  <si>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</si>
  <si>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</si>
  <si>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</si>
  <si>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</si>
  <si>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</si>
  <si>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</si>
  <si>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</si>
  <si>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</si>
  <si>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</si>
  <si>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</si>
  <si>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</si>
  <si>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</si>
  <si>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</si>
  <si>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</si>
  <si>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</si>
  <si>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</si>
  <si>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</si>
  <si>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</si>
  <si>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</si>
  <si>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</si>
  <si>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</si>
  <si>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</si>
  <si>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</si>
  <si>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</si>
  <si>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</si>
  <si>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</si>
  <si>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</si>
  <si>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</si>
  <si>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</si>
  <si>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</si>
  <si>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</si>
  <si>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</si>
  <si>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</si>
  <si>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</si>
  <si>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</si>
  <si>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</si>
  <si>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</si>
  <si>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</si>
  <si>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</si>
  <si>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</si>
  <si>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</si>
  <si>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</si>
  <si>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</si>
  <si>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</si>
  <si>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</si>
  <si>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</si>
  <si>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</si>
  <si>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</si>
  <si>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</si>
  <si>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</si>
  <si>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</si>
  <si>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</si>
  <si>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</si>
  <si>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</si>
  <si>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</si>
  <si>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</si>
  <si>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</si>
  <si>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</si>
  <si>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</si>
  <si>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</si>
  <si>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</si>
  <si>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</si>
  <si>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</si>
  <si>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</si>
  <si>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</si>
  <si>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</si>
  <si>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</si>
  <si>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</si>
  <si>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</si>
  <si>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</si>
  <si>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</si>
  <si>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</si>
  <si>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</si>
  <si>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</si>
  <si>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</si>
  <si>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</si>
  <si>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</si>
  <si>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</si>
  <si>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</si>
  <si>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</si>
  <si>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</si>
  <si>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</si>
  <si>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</si>
  <si>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</si>
  <si>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</si>
  <si>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</si>
  <si>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</si>
  <si>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</si>
  <si>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</si>
  <si>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</si>
  <si>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</si>
  <si>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</si>
  <si>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</si>
  <si>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</si>
  <si>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</si>
  <si>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</si>
  <si>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</si>
  <si>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</si>
  <si>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</si>
  <si>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</si>
  <si>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</si>
  <si>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</si>
  <si>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</si>
  <si>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</si>
  <si>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</si>
  <si>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</si>
  <si>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</si>
  <si>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</si>
  <si>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</si>
  <si>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</si>
  <si>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</si>
  <si>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</si>
  <si>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</si>
  <si>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</si>
  <si>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</si>
  <si>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</si>
  <si>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</si>
  <si>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</si>
  <si>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</si>
  <si>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</si>
  <si>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</si>
  <si>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</si>
  <si>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</si>
  <si>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</si>
  <si>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</si>
  <si>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</si>
  <si>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</si>
  <si>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</si>
  <si>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</si>
  <si>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</si>
  <si>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</si>
  <si>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</si>
  <si>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</si>
  <si>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</si>
  <si>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</si>
  <si>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</si>
  <si>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</si>
  <si>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</si>
  <si>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</si>
  <si>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</si>
  <si>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</si>
  <si>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</si>
  <si>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</si>
  <si>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</si>
  <si>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</si>
  <si>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</si>
  <si>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</si>
  <si>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</si>
  <si>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</si>
  <si>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</si>
  <si>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</si>
  <si>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</si>
  <si>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</si>
  <si>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</si>
  <si>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</si>
  <si>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</si>
  <si>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</si>
  <si>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</si>
  <si>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</si>
  <si>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</si>
  <si>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</si>
  <si>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</si>
  <si>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</si>
  <si>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</si>
  <si>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</si>
  <si>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</si>
  <si>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</si>
  <si>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</si>
  <si>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</si>
  <si>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</si>
  <si>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</si>
  <si>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</si>
  <si>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</si>
  <si>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</si>
  <si>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31.12.2021</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</si>
  <si>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</si>
  <si>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</si>
  <si>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</si>
  <si>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</si>
  <si>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</si>
  <si>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</si>
  <si>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</si>
  <si>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</si>
  <si>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</si>
  <si>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</si>
  <si>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</si>
  <si>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</si>
  <si>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</si>
  <si>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</si>
  <si>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</si>
  <si>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</si>
  <si>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</si>
  <si>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</si>
  <si>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</si>
  <si>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</si>
  <si>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</si>
  <si>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</si>
  <si>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</si>
  <si>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</si>
  <si>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</si>
  <si>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</si>
  <si>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</si>
  <si>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</si>
  <si>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</si>
  <si>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</si>
  <si>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</si>
  <si>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</si>
  <si>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</si>
  <si>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</si>
  <si>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</si>
  <si>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</si>
  <si>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</si>
  <si>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</si>
  <si>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</si>
  <si>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</si>
  <si>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</si>
  <si>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</si>
  <si>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</si>
  <si>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</si>
  <si>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</si>
  <si>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</si>
  <si>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</si>
  <si>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</si>
  <si>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</si>
  <si>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</si>
  <si>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</si>
  <si>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</si>
  <si>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</si>
  <si>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</si>
  <si>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</si>
  <si>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</si>
  <si>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</si>
  <si>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</si>
  <si>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</si>
  <si>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</si>
  <si>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</si>
  <si>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</si>
  <si>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</si>
  <si>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</si>
  <si>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</si>
  <si>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</si>
  <si>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</si>
  <si>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</si>
  <si>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</si>
  <si>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</si>
  <si>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</si>
  <si>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</si>
  <si>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</si>
  <si>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</si>
  <si>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</si>
  <si>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</si>
  <si>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</si>
  <si>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</si>
  <si>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</si>
  <si>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</si>
  <si>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</si>
  <si>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</si>
  <si>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</si>
  <si>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</si>
  <si>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</si>
  <si>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</si>
  <si>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</si>
  <si>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</si>
  <si>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</si>
  <si>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ГБОУ СПО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</si>
  <si>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</si>
  <si>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</si>
  <si>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</si>
  <si>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</si>
  <si>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</si>
  <si>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</si>
  <si>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</si>
  <si>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</si>
  <si>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</si>
  <si>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</si>
  <si>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</si>
  <si>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</si>
  <si>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</si>
  <si>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</si>
  <si>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</si>
  <si>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</si>
  <si>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</si>
  <si>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</si>
  <si>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</si>
  <si>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</si>
  <si>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</si>
  <si>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</si>
  <si>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</si>
  <si>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</si>
  <si>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</si>
  <si>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</si>
  <si>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</si>
  <si>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</si>
  <si>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</si>
  <si>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</si>
  <si>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</si>
  <si>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</si>
  <si>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</si>
  <si>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</si>
  <si>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</si>
  <si>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</si>
  <si>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</si>
  <si>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</si>
  <si>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</si>
  <si>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</si>
  <si>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</si>
  <si>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</si>
  <si>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</si>
  <si>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</si>
  <si>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</si>
  <si>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</si>
  <si>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</si>
  <si>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</si>
  <si>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</si>
  <si>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</si>
  <si>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</si>
  <si>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26319703</t>
  </si>
  <si>
    <t>ЗАО "СЗИПК"</t>
  </si>
  <si>
    <t>7819020549</t>
  </si>
  <si>
    <t>09-04-1999 00:00:00</t>
  </si>
  <si>
    <t>26373268</t>
  </si>
  <si>
    <t>ЗАО "Сосновоагропромтехника"</t>
  </si>
  <si>
    <t>4712002559</t>
  </si>
  <si>
    <t>471201001</t>
  </si>
  <si>
    <t>26373242</t>
  </si>
  <si>
    <t>ЗАО "Термо-Лайн"</t>
  </si>
  <si>
    <t>4704052517</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</si>
  <si>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</si>
  <si>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</si>
  <si>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</si>
  <si>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</si>
  <si>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</si>
  <si>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</si>
  <si>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</si>
  <si>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</si>
  <si>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</si>
  <si>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</si>
  <si>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</si>
  <si>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</si>
  <si>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</si>
  <si>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</si>
  <si>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</si>
  <si>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</si>
  <si>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</si>
  <si>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</si>
  <si>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</si>
  <si>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</si>
  <si>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</si>
  <si>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</si>
  <si>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</si>
  <si>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</si>
  <si>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</si>
  <si>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</si>
  <si>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</si>
  <si>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</si>
  <si>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</si>
  <si>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</si>
  <si>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</si>
  <si>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</si>
  <si>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</si>
  <si>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</si>
  <si>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</si>
  <si>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</si>
  <si>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</si>
  <si>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</si>
  <si>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</si>
  <si>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</si>
  <si>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</si>
  <si>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</si>
  <si>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</si>
  <si>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</si>
  <si>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</si>
  <si>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</si>
  <si>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</si>
  <si>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</si>
  <si>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</si>
  <si>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</si>
  <si>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</si>
  <si>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</si>
  <si>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</si>
  <si>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</si>
  <si>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</si>
  <si>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</si>
  <si>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470601001</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</si>
  <si>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</si>
  <si>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</si>
  <si>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</si>
  <si>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</si>
  <si>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</si>
  <si>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</si>
  <si>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</si>
  <si>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</si>
  <si>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</si>
  <si>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</si>
  <si>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</si>
  <si>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</si>
  <si>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</si>
  <si>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</si>
  <si>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</si>
  <si>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</si>
  <si>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</si>
  <si>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</si>
  <si>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</si>
  <si>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</si>
  <si>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</si>
  <si>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</si>
  <si>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</si>
  <si>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</si>
  <si>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</si>
  <si>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</si>
  <si>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</si>
  <si>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</si>
  <si>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</si>
  <si>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</si>
  <si>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</si>
  <si>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</si>
  <si>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</si>
  <si>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</si>
  <si>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</si>
  <si>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</si>
  <si>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</si>
  <si>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</si>
  <si>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</si>
  <si>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</si>
  <si>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</si>
  <si>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</si>
  <si>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</si>
  <si>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</si>
  <si>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</si>
  <si>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</si>
  <si>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</si>
  <si>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</si>
  <si>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</si>
  <si>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</si>
  <si>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</si>
  <si>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</si>
  <si>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</si>
  <si>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</si>
  <si>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</si>
  <si>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</si>
  <si>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</si>
  <si>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</si>
  <si>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</si>
  <si>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</si>
  <si>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</si>
  <si>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</si>
  <si>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</si>
  <si>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</si>
  <si>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</si>
  <si>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</si>
  <si>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</si>
  <si>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</si>
  <si>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</si>
  <si>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</si>
  <si>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</si>
  <si>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</si>
  <si>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</si>
  <si>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</si>
  <si>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</si>
  <si>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</si>
  <si>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</si>
  <si>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</si>
  <si>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</si>
  <si>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</si>
  <si>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</si>
  <si>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</si>
  <si>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</si>
  <si>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</si>
  <si>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</si>
  <si>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</si>
  <si>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</si>
  <si>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</si>
  <si>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</si>
  <si>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</si>
  <si>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</si>
  <si>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</si>
  <si>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</si>
  <si>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</si>
  <si>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</si>
  <si>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</si>
  <si>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</si>
  <si>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</si>
  <si>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</si>
  <si>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</si>
  <si>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</si>
  <si>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</si>
  <si>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</si>
  <si>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</si>
  <si>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</si>
  <si>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</si>
  <si>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</si>
  <si>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</si>
  <si>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</si>
  <si>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</si>
  <si>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</si>
  <si>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</si>
  <si>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</si>
  <si>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</si>
  <si>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</si>
  <si>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</si>
  <si>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</si>
  <si>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</si>
  <si>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</si>
  <si>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</si>
  <si>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</si>
  <si>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</si>
  <si>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</si>
  <si>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</si>
  <si>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</si>
  <si>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</si>
  <si>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</si>
  <si>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</si>
  <si>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</si>
  <si>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</si>
  <si>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</si>
  <si>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</si>
  <si>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</si>
  <si>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</si>
  <si>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</si>
  <si>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</si>
  <si>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</si>
  <si>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</si>
  <si>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</si>
  <si>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</si>
  <si>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</si>
  <si>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</si>
  <si>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</si>
  <si>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</si>
  <si>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</si>
  <si>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</si>
  <si>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</si>
  <si>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</si>
  <si>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</si>
  <si>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</si>
  <si>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</si>
  <si>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</si>
  <si>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</si>
  <si>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</si>
  <si>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</si>
  <si>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</si>
  <si>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</si>
  <si>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</si>
  <si>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</si>
  <si>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</si>
  <si>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</si>
  <si>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</si>
  <si>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</si>
  <si>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</si>
  <si>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</si>
  <si>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</si>
  <si>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</si>
  <si>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</si>
  <si>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</si>
  <si>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</si>
  <si>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</si>
  <si>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</si>
  <si>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</si>
  <si>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</si>
  <si>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</si>
  <si>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</si>
  <si>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</si>
  <si>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</si>
  <si>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</si>
  <si>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</si>
  <si>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</si>
  <si>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</si>
  <si>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</si>
  <si>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</si>
  <si>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</si>
  <si>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</si>
  <si>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</si>
  <si>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</si>
  <si>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</si>
  <si>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</si>
  <si>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</si>
  <si>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</si>
  <si>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</si>
  <si>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</si>
  <si>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</si>
  <si>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</si>
  <si>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</si>
  <si>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</si>
  <si>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</si>
  <si>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</si>
  <si>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</si>
  <si>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</si>
  <si>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</si>
  <si>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</si>
  <si>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</si>
  <si>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</si>
  <si>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</si>
  <si>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</si>
  <si>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</si>
  <si>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</si>
  <si>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</si>
  <si>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</si>
  <si>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</si>
  <si>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</si>
  <si>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</si>
  <si>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</si>
  <si>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</si>
  <si>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</si>
  <si>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</si>
  <si>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</si>
  <si>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</si>
  <si>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</si>
  <si>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</si>
  <si>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</si>
  <si>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</si>
  <si>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</si>
  <si>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</si>
  <si>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</si>
  <si>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</si>
  <si>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</si>
  <si>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</si>
  <si>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</si>
  <si>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27266270</t>
  </si>
  <si>
    <t>ООО "Петербургтеплоэнерго"</t>
  </si>
  <si>
    <t>7838024362</t>
  </si>
  <si>
    <t>783801001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</si>
  <si>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</si>
  <si>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</si>
  <si>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</si>
  <si>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</si>
  <si>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</si>
  <si>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</si>
  <si>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</si>
  <si>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</si>
  <si>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</si>
  <si>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</si>
  <si>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</si>
  <si>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</si>
  <si>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</si>
  <si>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</si>
  <si>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</si>
  <si>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</si>
  <si>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</si>
  <si>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</si>
  <si>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</si>
  <si>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</si>
  <si>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</si>
  <si>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</si>
  <si>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</si>
  <si>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</si>
  <si>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</si>
  <si>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</si>
  <si>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</si>
  <si>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</si>
  <si>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</si>
  <si>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</si>
  <si>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</si>
  <si>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</si>
  <si>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</si>
  <si>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</si>
  <si>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</si>
  <si>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</si>
  <si>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</si>
  <si>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</si>
  <si>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</si>
  <si>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</si>
  <si>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</si>
  <si>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</si>
  <si>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</si>
  <si>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</si>
  <si>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</si>
  <si>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</si>
  <si>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</si>
  <si>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</si>
  <si>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</si>
  <si>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</si>
  <si>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</si>
  <si>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</si>
  <si>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</si>
  <si>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</si>
  <si>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</si>
  <si>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</si>
  <si>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</si>
  <si>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</si>
  <si>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</si>
  <si>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</si>
  <si>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</si>
  <si>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</si>
  <si>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</si>
  <si>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</si>
  <si>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</si>
  <si>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</si>
  <si>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</si>
  <si>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</si>
  <si>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</si>
  <si>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</si>
  <si>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</si>
  <si>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</si>
  <si>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</si>
  <si>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</si>
  <si>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</si>
  <si>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</si>
  <si>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</si>
  <si>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</si>
  <si>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</si>
  <si>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</si>
  <si>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</si>
  <si>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</si>
  <si>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</si>
  <si>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</si>
  <si>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</si>
  <si>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</si>
  <si>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</si>
  <si>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</si>
  <si>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</si>
  <si>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</si>
  <si>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</si>
  <si>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</si>
  <si>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</si>
  <si>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</si>
  <si>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</si>
  <si>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</si>
  <si>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</si>
  <si>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</si>
  <si>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</si>
  <si>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</si>
  <si>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</si>
  <si>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</si>
  <si>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</si>
  <si>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</si>
  <si>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</si>
  <si>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</si>
  <si>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783901001</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</si>
  <si>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</si>
  <si>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</si>
  <si>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</si>
  <si>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</si>
  <si>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</si>
  <si>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</si>
  <si>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</si>
  <si>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</si>
  <si>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</si>
  <si>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</si>
  <si>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</si>
  <si>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</si>
  <si>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</si>
  <si>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</si>
  <si>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</si>
  <si>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</si>
  <si>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</si>
  <si>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</si>
  <si>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</si>
  <si>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</si>
  <si>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</si>
  <si>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</si>
  <si>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</si>
  <si>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</si>
  <si>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</si>
  <si>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</si>
  <si>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</si>
  <si>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</si>
  <si>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</si>
  <si>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</si>
  <si>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</si>
  <si>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</si>
  <si>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</si>
  <si>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26524249</t>
  </si>
  <si>
    <t>ПАО "Павловский завод"</t>
  </si>
  <si>
    <t>4706002529</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</si>
  <si>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</si>
  <si>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</si>
  <si>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</si>
  <si>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</si>
  <si>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</si>
  <si>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</si>
  <si>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</si>
  <si>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</si>
  <si>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</si>
  <si>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</si>
  <si>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</si>
  <si>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</si>
  <si>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</si>
  <si>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</si>
  <si>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</si>
  <si>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</si>
  <si>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</si>
  <si>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</si>
  <si>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</si>
  <si>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</si>
  <si>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26319697</t>
  </si>
  <si>
    <t>ФГУП "НИТИ им. А.П. Александрова"</t>
  </si>
  <si>
    <t>4714000067</t>
  </si>
  <si>
    <t>472650001</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</si>
  <si>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</si>
  <si>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</si>
  <si>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</si>
  <si>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</si>
  <si>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</si>
  <si>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</si>
  <si>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</si>
  <si>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</si>
  <si>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</si>
  <si>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</si>
  <si>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</si>
  <si>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</si>
  <si>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</si>
  <si>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</si>
  <si>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</si>
  <si>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</si>
  <si>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</si>
  <si>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</si>
  <si>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</si>
  <si>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</si>
  <si>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</si>
  <si>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</si>
  <si>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</si>
  <si>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</si>
  <si>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29.04.2019</t>
  </si>
  <si>
    <t>01-13/16683</t>
  </si>
  <si>
    <t>Санкт-Петербург, Малая Морская ул., д.12, лит А</t>
  </si>
  <si>
    <t>Фёдоров Игорь Геннадьевич</t>
  </si>
  <si>
    <t>Петрова Нина Михайловна</t>
  </si>
  <si>
    <t>ведущий экономист</t>
  </si>
  <si>
    <t>494-87-03 доб. 2265</t>
  </si>
  <si>
    <t>PetrovaNM@gptek.spb.ru</t>
  </si>
  <si>
    <t>О</t>
  </si>
  <si>
    <t>Ломоносовский муниципальный район, Виллозское (41630157);</t>
  </si>
  <si>
    <t>Производство тепловой энергии. Некомбинированная выработка; Передача. Тепловая энергия; Сбыт. Тепловая энергия</t>
  </si>
  <si>
    <t>Тарифы на тепловую энергию, поставляемую потребителям (кроме населения)</t>
  </si>
  <si>
    <t>31.12.2020</t>
  </si>
  <si>
    <t>01.01.2021</t>
  </si>
  <si>
    <t>Копия инвестиционной программы по ломоносовскому МР на 2019-2023 гг.</t>
  </si>
  <si>
    <t>Информация о предложении величин тарифов на подключение к системе теплоснабжения будет раскрыта позднее после направления соответствующей тарифной заявки.</t>
  </si>
  <si>
    <t>Долгосрочные параметры регулирования по зонам тарифного регулирования ГУП "ТЭК СПб" отдельным документом ЛенРТК не устанавливаются. Утвержденные долгосрочные параметры регулирования направляются ЛенРТК в адрес ГУП "ТЭК СПб" по средстовм различных шаблонов при установлении тарифов на очередной период регулирования.</t>
  </si>
  <si>
    <t>В форме 4.10.1 отпуск тепловой энергии с коллекторов конечным потребителям включен в общий объём теплоотпуска (на 2020-2021 гг. составляет 3,2 тыс.Гкал в год.)</t>
  </si>
  <si>
    <t>В форме 4.10.1 НВВ указана без учета расходов на компенсацию потерь в тепловых сетях</t>
  </si>
  <si>
    <t>https://portal.eias.ru/Portal/DownloadPage.aspx?type=12&amp;guid=c6a57933-7ed8-4258-a693-35d0b87649e6</t>
  </si>
  <si>
    <t>https://portal.eias.ru/Portal/DownloadPage.aspx?type=12&amp;guid=4a18f1b8-69e2-415d-ba0a-cbf74e112c49</t>
  </si>
  <si>
    <t>07.05.2019 20:40:57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</si>
</sst>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09">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49">
    <xf numFmtId="49" fontId="0" fillId="0" borderId="0" applyBorder="0">
      <alignment vertical="top"/>
    </xf>
    <xf numFmtId="0" fontId="4" fillId="0" borderId="0"/>
    <xf numFmtId="17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8" fontId="5" fillId="0" borderId="0" applyFont="0" applyFill="0" applyBorder="0" applyAlignment="0" applyProtection="0"/>
    <xf numFmtId="172" fontId="7" fillId="2" borderId="0">
      <protection locked="0"/>
    </xf>
    <xf numFmtId="0" fontId="16" fillId="0" borderId="0" applyFill="0" applyBorder="0" applyProtection="0">
      <alignment vertical="center"/>
    </xf>
    <xf numFmtId="169" fontId="7" fillId="2" borderId="0">
      <protection locked="0"/>
    </xf>
    <xf numFmtId="173"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1" fillId="0" borderId="0"/>
  </cellStyleXfs>
  <cellXfs count="1497">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1" fontId="7" fillId="0" borderId="5" xfId="54" applyNumberFormat="1" applyFont="1" applyFill="1" applyBorder="1" applyAlignment="1" applyProtection="1">
      <alignment horizontal="center" vertical="center" wrapText="1"/>
    </xf>
    <xf numFmtId="171"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9"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9" fontId="7" fillId="0" borderId="5" xfId="30" applyNumberFormat="1" applyFont="1" applyFill="1" applyBorder="1" applyAlignment="1" applyProtection="1">
      <alignment horizontal="right" vertical="center" wrapText="1"/>
    </xf>
    <xf numFmtId="169"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9"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34" fillId="0" borderId="5" xfId="54" applyFont="1" applyFill="1" applyBorder="1" applyAlignment="1" applyProtection="1">
      <alignment horizontal="center" vertical="center" wrapText="1"/>
    </xf>
    <xf numFmtId="49" fontId="0" fillId="7" borderId="5" xfId="0" applyNumberFormat="1" applyFill="1" applyBorder="1" applyAlignment="1" applyProtection="1">
      <alignment horizontal="left" vertical="center" wrapText="1"/>
    </xf>
    <xf numFmtId="0" fontId="7" fillId="0" borderId="0" xfId="54" applyFont="1" applyFill="1" applyAlignment="1" applyProtection="1">
      <alignment vertical="center" wrapText="1"/>
    </xf>
    <xf numFmtId="0" fontId="33" fillId="0" borderId="0" xfId="54" applyFont="1" applyFill="1" applyAlignment="1" applyProtection="1">
      <alignment vertical="center" wrapText="1"/>
    </xf>
    <xf numFmtId="0" fontId="0" fillId="0" borderId="0" xfId="54"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7" fillId="13" borderId="15" xfId="53"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0" borderId="5" xfId="54"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9" fillId="7"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49" fontId="29" fillId="13" borderId="13" xfId="0" applyFont="1" applyFill="1" applyBorder="1" applyAlignment="1" applyProtection="1">
      <alignment horizontal="center" vertical="center"/>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indent="6"/>
    </xf>
    <xf numFmtId="0" fontId="30" fillId="7" borderId="23" xfId="33" applyNumberFormat="1" applyFont="1" applyFill="1" applyBorder="1" applyAlignment="1" applyProtection="1">
      <alignment horizontal="center"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4" fontId="7"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75" fillId="0" borderId="0" xfId="54"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0" fontId="7" fillId="9" borderId="5" xfId="54" applyNumberFormat="1" applyFont="1" applyFill="1" applyBorder="1" applyAlignment="1" applyProtection="1">
      <alignment horizontal="left" vertical="center" wrapText="1" indent="6"/>
      <protection locked="0"/>
    </xf>
    <xf numFmtId="0" fontId="41" fillId="0" borderId="5" xfId="0" applyNumberFormat="1" applyFont="1" applyFill="1" applyBorder="1" applyAlignment="1" applyProtection="1">
      <alignment horizontal="left" vertical="center"/>
    </xf>
    <xf numFmtId="169" fontId="7" fillId="0" borderId="5" xfId="30" applyNumberFormat="1" applyFont="1" applyFill="1" applyBorder="1" applyAlignment="1" applyProtection="1">
      <alignment horizontal="right" vertical="center" wrapText="1"/>
    </xf>
    <xf numFmtId="0" fontId="0" fillId="0" borderId="0" xfId="0" applyNumberFormat="1">
      <alignment vertical="top"/>
    </xf>
    <xf numFmtId="0" fontId="7" fillId="0" borderId="5" xfId="54" applyNumberFormat="1" applyFont="1" applyFill="1" applyBorder="1" applyAlignment="1" applyProtection="1">
      <alignment horizontal="left" vertical="top" wrapText="1"/>
    </xf>
    <xf numFmtId="49" fontId="7" fillId="9" borderId="5" xfId="0" applyNumberFormat="1" applyFont="1" applyFill="1" applyBorder="1" applyAlignment="1" applyProtection="1">
      <alignment horizontal="left" vertical="center" wrapText="1" indent="1"/>
      <protection locked="0"/>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49" fontId="70" fillId="2" borderId="5" xfId="30" applyNumberFormat="1" applyFont="1" applyFill="1" applyBorder="1" applyAlignment="1" applyProtection="1">
      <alignment horizontal="left" vertical="center" wrapText="1"/>
      <protection locked="0"/>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71" fontId="7" fillId="0" borderId="13" xfId="54" applyNumberFormat="1" applyFont="1" applyFill="1" applyBorder="1" applyAlignment="1" applyProtection="1">
      <alignment horizontal="center" vertical="center" wrapText="1"/>
    </xf>
    <xf numFmtId="171" fontId="7" fillId="0" borderId="14" xfId="54" applyNumberFormat="1" applyFont="1" applyFill="1" applyBorder="1" applyAlignment="1" applyProtection="1">
      <alignment horizontal="center" vertical="center" wrapText="1"/>
    </xf>
    <xf numFmtId="171"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7" borderId="5" xfId="0" applyNumberForma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7" borderId="5" xfId="0" applyNumberFormat="1" applyFill="1" applyBorder="1" applyAlignment="1" applyProtection="1">
      <alignment horizontal="left" vertical="center" wrapText="1"/>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149">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1" xfId="120" builtinId="30" hidden="1"/>
    <cellStyle name="20% - Акцент2" xfId="77" builtinId="34" hidden="1"/>
    <cellStyle name="20% - Акцент2" xfId="124" builtinId="34" hidden="1"/>
    <cellStyle name="20% - Акцент3" xfId="81" builtinId="38" hidden="1"/>
    <cellStyle name="20% - Акцент3" xfId="128" builtinId="38" hidden="1"/>
    <cellStyle name="20% - Акцент4" xfId="85" builtinId="42" hidden="1"/>
    <cellStyle name="20% - Акцент4" xfId="132" builtinId="42" hidden="1"/>
    <cellStyle name="20% - Акцент5" xfId="89" builtinId="46" hidden="1"/>
    <cellStyle name="20% - Акцент5" xfId="136" builtinId="46" hidden="1"/>
    <cellStyle name="20% - Акцент6" xfId="93" builtinId="50" hidden="1"/>
    <cellStyle name="20% - Акцент6" xfId="140" builtinId="50" hidden="1"/>
    <cellStyle name="40% - Акцент1" xfId="74" builtinId="31" hidden="1"/>
    <cellStyle name="40% - Акцент1" xfId="121" builtinId="31" hidden="1"/>
    <cellStyle name="40% - Акцент2" xfId="78" builtinId="35" hidden="1"/>
    <cellStyle name="40% - Акцент2" xfId="125" builtinId="35" hidden="1"/>
    <cellStyle name="40% - Акцент3" xfId="82" builtinId="39" hidden="1"/>
    <cellStyle name="40% - Акцент3" xfId="129" builtinId="39" hidden="1"/>
    <cellStyle name="40% - Акцент4" xfId="86" builtinId="43" hidden="1"/>
    <cellStyle name="40% - Акцент4" xfId="133" builtinId="43" hidden="1"/>
    <cellStyle name="40% - Акцент5" xfId="90" builtinId="47" hidden="1"/>
    <cellStyle name="40% - Акцент5" xfId="137" builtinId="47" hidden="1"/>
    <cellStyle name="40% - Акцент6" xfId="94" builtinId="51" hidden="1"/>
    <cellStyle name="40% - Акцент6" xfId="141" builtinId="51" hidden="1"/>
    <cellStyle name="60% - Акцент1" xfId="75" builtinId="32" hidden="1"/>
    <cellStyle name="60% - Акцент1" xfId="122" builtinId="32" hidden="1"/>
    <cellStyle name="60% - Акцент2" xfId="79" builtinId="36" hidden="1"/>
    <cellStyle name="60% - Акцент2" xfId="126" builtinId="36" hidden="1"/>
    <cellStyle name="60% - Акцент3" xfId="83" builtinId="40" hidden="1"/>
    <cellStyle name="60% - Акцент3" xfId="130" builtinId="40" hidden="1"/>
    <cellStyle name="60% - Акцент4" xfId="87" builtinId="44" hidden="1"/>
    <cellStyle name="60% - Акцент4" xfId="134" builtinId="44" hidden="1"/>
    <cellStyle name="60% - Акцент5" xfId="91" builtinId="48" hidden="1"/>
    <cellStyle name="60% - Акцент5" xfId="138" builtinId="48" hidden="1"/>
    <cellStyle name="60% - Акцент6" xfId="95" builtinId="52" hidden="1"/>
    <cellStyle name="60% - Акцент6" xfId="142"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1" xfId="119" builtinId="29" hidden="1"/>
    <cellStyle name="Акцент2" xfId="76" builtinId="33" hidden="1"/>
    <cellStyle name="Акцент2" xfId="123" builtinId="33" hidden="1"/>
    <cellStyle name="Акцент3" xfId="80" builtinId="37" hidden="1"/>
    <cellStyle name="Акцент3" xfId="127" builtinId="37" hidden="1"/>
    <cellStyle name="Акцент4" xfId="84" builtinId="41" hidden="1"/>
    <cellStyle name="Акцент4" xfId="131" builtinId="41" hidden="1"/>
    <cellStyle name="Акцент5" xfId="88" builtinId="45" hidden="1"/>
    <cellStyle name="Акцент5" xfId="135" builtinId="45" hidden="1"/>
    <cellStyle name="Акцент6" xfId="92" builtinId="49" hidden="1"/>
    <cellStyle name="Акцент6" xfId="139" builtinId="49" hidden="1"/>
    <cellStyle name="Ввод " xfId="29" builtinId="20" customBuiltin="1"/>
    <cellStyle name="Вывод" xfId="64" builtinId="21" hidden="1"/>
    <cellStyle name="Вывод" xfId="111" builtinId="21" hidden="1"/>
    <cellStyle name="Вычисление" xfId="65" builtinId="22" hidden="1"/>
    <cellStyle name="Вычисление" xfId="112" builtinId="22" hidden="1"/>
    <cellStyle name="Гиперссылка" xfId="30" builtinId="8" customBuiltin="1"/>
    <cellStyle name="Гиперссылка 2 2" xfId="31"/>
    <cellStyle name="Денежный" xfId="98" builtinId="4" hidden="1"/>
    <cellStyle name="Денежный" xfId="145" builtinId="4" hidden="1"/>
    <cellStyle name="Денежный [0]" xfId="99" builtinId="7" hidden="1"/>
    <cellStyle name="Денежный [0]" xfId="146" builtinId="7" hidden="1"/>
    <cellStyle name="Заголовок" xfId="32"/>
    <cellStyle name="Заголовок 1" xfId="57" builtinId="16" hidden="1"/>
    <cellStyle name="Заголовок 1" xfId="104" builtinId="16" hidden="1"/>
    <cellStyle name="Заголовок 2" xfId="58" builtinId="17" hidden="1"/>
    <cellStyle name="Заголовок 2" xfId="105" builtinId="17" hidden="1"/>
    <cellStyle name="Заголовок 3" xfId="59" builtinId="18" hidden="1"/>
    <cellStyle name="Заголовок 3" xfId="106" builtinId="18" hidden="1"/>
    <cellStyle name="Заголовок 4" xfId="60" builtinId="19" hidden="1"/>
    <cellStyle name="Заголовок 4" xfId="107" builtinId="19" hidden="1"/>
    <cellStyle name="ЗаголовокСтолбца" xfId="33"/>
    <cellStyle name="Значение" xfId="34"/>
    <cellStyle name="Итог" xfId="71" builtinId="25" hidden="1"/>
    <cellStyle name="Итог" xfId="118" builtinId="25" hidden="1"/>
    <cellStyle name="Контрольная ячейка" xfId="67" builtinId="23" hidden="1"/>
    <cellStyle name="Контрольная ячейка" xfId="114" builtinId="23" hidden="1"/>
    <cellStyle name="Название" xfId="56" builtinId="15" hidden="1"/>
    <cellStyle name="Название" xfId="103" builtinId="15" hidden="1"/>
    <cellStyle name="Нейтральный" xfId="63" builtinId="28" hidden="1"/>
    <cellStyle name="Нейтральный" xfId="110" builtinId="28" hidden="1"/>
    <cellStyle name="Обычный" xfId="0" builtinId="0" customBuiltin="1"/>
    <cellStyle name="Обычный 10" xfId="35"/>
    <cellStyle name="Обычный 12 2" xfId="36"/>
    <cellStyle name="Обычный 14" xfId="37"/>
    <cellStyle name="Обычный 14 2" xfId="102"/>
    <cellStyle name="Обычный 14 6" xfId="101"/>
    <cellStyle name="Обычный 14 6 2" xfId="148"/>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лохой" xfId="109" builtinId="27" hidden="1"/>
    <cellStyle name="Пояснение" xfId="70" builtinId="53" hidden="1"/>
    <cellStyle name="Пояснение" xfId="117" builtinId="53" hidden="1"/>
    <cellStyle name="Примечание" xfId="69" builtinId="10" hidden="1"/>
    <cellStyle name="Примечание" xfId="116" builtinId="10" hidden="1"/>
    <cellStyle name="Процентный" xfId="100" builtinId="5" hidden="1"/>
    <cellStyle name="Процентный" xfId="147" builtinId="5" hidden="1"/>
    <cellStyle name="Связанная ячейка" xfId="66" builtinId="24" hidden="1"/>
    <cellStyle name="Связанная ячейка" xfId="113" builtinId="24" hidden="1"/>
    <cellStyle name="Текст предупреждения" xfId="68" builtinId="11" hidden="1"/>
    <cellStyle name="Текст предупреждения" xfId="115" builtinId="11" hidden="1"/>
    <cellStyle name="Финансовый" xfId="96" builtinId="3" hidden="1"/>
    <cellStyle name="Финансовый" xfId="143" builtinId="3" hidden="1"/>
    <cellStyle name="Финансовый [0]" xfId="97" builtinId="6" hidden="1"/>
    <cellStyle name="Финансовый [0]" xfId="144" builtinId="6" hidden="1"/>
    <cellStyle name="Хороший" xfId="61" builtinId="26" hidden="1"/>
    <cellStyle name="Хороший" xfId="108"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29</xdr:row>
      <xdr:rowOff>0</xdr:rowOff>
    </xdr:from>
    <xdr:to>
      <xdr:col>28</xdr:col>
      <xdr:colOff>228600</xdr:colOff>
      <xdr:row>29</xdr:row>
      <xdr:rowOff>190500</xdr:rowOff>
    </xdr:to>
    <xdr:grpSp>
      <xdr:nvGrpSpPr>
        <xdr:cNvPr id="4" name="shCalendar"/>
        <xdr:cNvGrpSpPr>
          <a:grpSpLocks/>
        </xdr:cNvGrpSpPr>
      </xdr:nvGrpSpPr>
      <xdr:grpSpPr bwMode="auto">
        <a:xfrm>
          <a:off x="12763500" y="761047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32</xdr:row>
      <xdr:rowOff>0</xdr:rowOff>
    </xdr:from>
    <xdr:ext cx="190500" cy="190500"/>
    <xdr:grpSp>
      <xdr:nvGrpSpPr>
        <xdr:cNvPr id="7" name="shCalendar" hidden="1"/>
        <xdr:cNvGrpSpPr>
          <a:grpSpLocks/>
        </xdr:cNvGrpSpPr>
      </xdr:nvGrpSpPr>
      <xdr:grpSpPr bwMode="auto">
        <a:xfrm>
          <a:off x="8010525" y="101917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74" t="s">
        <v>718</v>
      </c>
      <c r="M5" s="1374"/>
      <c r="N5" s="1374"/>
      <c r="O5" s="1374"/>
      <c r="P5" s="1374"/>
      <c r="Q5" s="1374"/>
      <c r="R5" s="1374"/>
      <c r="S5" s="1374"/>
      <c r="T5" s="1374"/>
      <c r="U5" s="633"/>
    </row>
    <row r="6" spans="1:29" ht="3" customHeight="1">
      <c r="J6" s="499"/>
      <c r="K6" s="499"/>
      <c r="L6" s="494"/>
      <c r="M6" s="494"/>
      <c r="N6" s="494"/>
      <c r="O6" s="498"/>
      <c r="P6" s="498"/>
      <c r="Q6" s="498"/>
      <c r="R6" s="498"/>
      <c r="S6" s="498"/>
      <c r="T6" s="498"/>
      <c r="U6" s="498"/>
      <c r="V6" s="502"/>
    </row>
    <row r="7" spans="1:29"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551"/>
      <c r="V9" s="551"/>
      <c r="W9" s="489"/>
      <c r="X9" s="559"/>
      <c r="Y9" s="559"/>
      <c r="Z9" s="559"/>
      <c r="AA9" s="559"/>
      <c r="AB9" s="559"/>
      <c r="AC9" s="559"/>
    </row>
    <row r="10" spans="1:29"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29" s="539" customFormat="1" ht="11.25" hidden="1">
      <c r="A11" s="559"/>
      <c r="B11" s="559"/>
      <c r="C11" s="559"/>
      <c r="D11" s="559"/>
      <c r="E11" s="559"/>
      <c r="F11" s="559"/>
      <c r="G11" s="559"/>
      <c r="H11" s="559"/>
      <c r="L11" s="1375"/>
      <c r="M11" s="1375"/>
      <c r="N11" s="536"/>
      <c r="O11" s="551"/>
      <c r="P11" s="551"/>
      <c r="Q11" s="551"/>
      <c r="R11" s="551"/>
      <c r="S11" s="551"/>
      <c r="T11" s="551"/>
      <c r="U11" s="557" t="s">
        <v>371</v>
      </c>
      <c r="X11" s="559"/>
      <c r="Y11" s="559"/>
      <c r="Z11" s="559"/>
      <c r="AA11" s="559"/>
      <c r="AB11" s="559"/>
      <c r="AC11" s="559"/>
    </row>
    <row r="12" spans="1:29">
      <c r="J12" s="499"/>
      <c r="K12" s="499"/>
      <c r="L12" s="494"/>
      <c r="M12" s="494"/>
      <c r="N12" s="472"/>
      <c r="O12" s="1382"/>
      <c r="P12" s="1382"/>
      <c r="Q12" s="1382"/>
      <c r="R12" s="1382"/>
      <c r="S12" s="1382"/>
      <c r="T12" s="1382"/>
      <c r="U12" s="1382"/>
    </row>
    <row r="13" spans="1:29">
      <c r="J13" s="499"/>
      <c r="K13" s="499"/>
      <c r="L13" s="1305" t="s">
        <v>445</v>
      </c>
      <c r="M13" s="1305"/>
      <c r="N13" s="1305"/>
      <c r="O13" s="1305"/>
      <c r="P13" s="1305"/>
      <c r="Q13" s="1305"/>
      <c r="R13" s="1305"/>
      <c r="S13" s="1305"/>
      <c r="T13" s="1305"/>
      <c r="U13" s="1305"/>
      <c r="V13" s="1305"/>
      <c r="W13" s="1305" t="s">
        <v>446</v>
      </c>
    </row>
    <row r="14" spans="1:29" ht="14.25" customHeight="1">
      <c r="J14" s="499"/>
      <c r="K14" s="499"/>
      <c r="L14" s="1388" t="s">
        <v>91</v>
      </c>
      <c r="M14" s="1388" t="s">
        <v>603</v>
      </c>
      <c r="N14" s="630"/>
      <c r="O14" s="1389" t="s">
        <v>605</v>
      </c>
      <c r="P14" s="1390"/>
      <c r="Q14" s="1390"/>
      <c r="R14" s="1390"/>
      <c r="S14" s="1390"/>
      <c r="T14" s="1391"/>
      <c r="U14" s="1371" t="s">
        <v>339</v>
      </c>
      <c r="V14" s="1385" t="s">
        <v>274</v>
      </c>
      <c r="W14" s="1305"/>
    </row>
    <row r="15" spans="1:29" ht="14.25" customHeight="1">
      <c r="J15" s="499"/>
      <c r="K15" s="499"/>
      <c r="L15" s="1388"/>
      <c r="M15" s="1388"/>
      <c r="N15" s="631"/>
      <c r="O15" s="1394" t="s">
        <v>579</v>
      </c>
      <c r="P15" s="1392" t="s">
        <v>270</v>
      </c>
      <c r="Q15" s="1393"/>
      <c r="R15" s="1368" t="s">
        <v>616</v>
      </c>
      <c r="S15" s="1369"/>
      <c r="T15" s="1370"/>
      <c r="U15" s="1372"/>
      <c r="V15" s="1386"/>
      <c r="W15" s="1305"/>
    </row>
    <row r="16" spans="1:29" ht="33.75" customHeight="1">
      <c r="J16" s="499"/>
      <c r="K16" s="499"/>
      <c r="L16" s="1388"/>
      <c r="M16" s="1388"/>
      <c r="N16" s="632"/>
      <c r="O16" s="1395"/>
      <c r="P16" s="505" t="s">
        <v>580</v>
      </c>
      <c r="Q16" s="505" t="s">
        <v>6</v>
      </c>
      <c r="R16" s="506" t="s">
        <v>273</v>
      </c>
      <c r="S16" s="1383" t="s">
        <v>272</v>
      </c>
      <c r="T16" s="1384"/>
      <c r="U16" s="1373"/>
      <c r="V16" s="1387"/>
      <c r="W16" s="130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76">
        <f ca="1">OFFSET(S17,0,-1)+1</f>
        <v>7</v>
      </c>
      <c r="T17" s="1376"/>
      <c r="U17" s="617">
        <f ca="1">OFFSET(U17,0,-2)+1</f>
        <v>8</v>
      </c>
      <c r="V17" s="618">
        <f ca="1">OFFSET(V17,0,-1)</f>
        <v>8</v>
      </c>
      <c r="W17" s="617">
        <f ca="1">OFFSET(W17,0,-1)+1</f>
        <v>9</v>
      </c>
    </row>
    <row r="18" spans="1:29" ht="22.5">
      <c r="A18" s="1359">
        <v>1</v>
      </c>
      <c r="B18" s="813"/>
      <c r="C18" s="813"/>
      <c r="D18" s="813"/>
      <c r="E18" s="814"/>
      <c r="F18" s="815"/>
      <c r="G18" s="815"/>
      <c r="H18" s="815"/>
      <c r="I18" s="816"/>
      <c r="J18" s="811"/>
      <c r="K18" s="818"/>
      <c r="L18" s="562">
        <f>mergeValue(A18)</f>
        <v>1</v>
      </c>
      <c r="M18" s="610" t="s">
        <v>19</v>
      </c>
      <c r="N18" s="615"/>
      <c r="O18" s="1360"/>
      <c r="P18" s="1360"/>
      <c r="Q18" s="1360"/>
      <c r="R18" s="1360"/>
      <c r="S18" s="1360"/>
      <c r="T18" s="1360"/>
      <c r="U18" s="1360"/>
      <c r="V18" s="1360"/>
      <c r="W18" s="1128" t="s">
        <v>719</v>
      </c>
      <c r="Y18" s="558"/>
      <c r="Z18" s="558" t="str">
        <f t="shared" ref="Z18:Z31" si="0">IF(M18="","",M18 )</f>
        <v>Наименование тарифа</v>
      </c>
      <c r="AA18" s="558"/>
      <c r="AB18" s="558"/>
      <c r="AC18" s="558"/>
    </row>
    <row r="19" spans="1:29" ht="22.5">
      <c r="A19" s="1359"/>
      <c r="B19" s="1359">
        <v>1</v>
      </c>
      <c r="C19" s="813"/>
      <c r="D19" s="813"/>
      <c r="E19" s="815"/>
      <c r="F19" s="815"/>
      <c r="G19" s="815"/>
      <c r="H19" s="815"/>
      <c r="I19" s="810"/>
      <c r="J19" s="809"/>
      <c r="K19" s="812"/>
      <c r="L19" s="562" t="str">
        <f>mergeValue(A19) &amp;"."&amp; mergeValue(B19)</f>
        <v>1.1</v>
      </c>
      <c r="M19" s="516" t="s">
        <v>15</v>
      </c>
      <c r="N19" s="615"/>
      <c r="O19" s="1360"/>
      <c r="P19" s="1360"/>
      <c r="Q19" s="1360"/>
      <c r="R19" s="1360"/>
      <c r="S19" s="1360"/>
      <c r="T19" s="1360"/>
      <c r="U19" s="1360"/>
      <c r="V19" s="1360"/>
      <c r="W19" s="1128" t="s">
        <v>460</v>
      </c>
      <c r="Y19" s="558"/>
      <c r="Z19" s="558" t="str">
        <f t="shared" si="0"/>
        <v>Территория действия тарифа</v>
      </c>
      <c r="AA19" s="558"/>
      <c r="AB19" s="558"/>
      <c r="AC19" s="558"/>
    </row>
    <row r="20" spans="1:29" ht="22.5">
      <c r="A20" s="1359"/>
      <c r="B20" s="1359"/>
      <c r="C20" s="1359">
        <v>1</v>
      </c>
      <c r="D20" s="813"/>
      <c r="E20" s="815"/>
      <c r="F20" s="815"/>
      <c r="G20" s="815"/>
      <c r="H20" s="815"/>
      <c r="I20" s="817"/>
      <c r="J20" s="809"/>
      <c r="K20" s="812"/>
      <c r="L20" s="562" t="str">
        <f>mergeValue(A20) &amp;"."&amp; mergeValue(B20)&amp;"."&amp; mergeValue(C20)</f>
        <v>1.1.1</v>
      </c>
      <c r="M20" s="517" t="s">
        <v>7</v>
      </c>
      <c r="N20" s="615"/>
      <c r="O20" s="1360"/>
      <c r="P20" s="1360"/>
      <c r="Q20" s="1360"/>
      <c r="R20" s="1360"/>
      <c r="S20" s="1360"/>
      <c r="T20" s="1360"/>
      <c r="U20" s="1360"/>
      <c r="V20" s="1360"/>
      <c r="W20" s="1128" t="s">
        <v>601</v>
      </c>
      <c r="Y20" s="558"/>
      <c r="Z20" s="558" t="str">
        <f t="shared" si="0"/>
        <v xml:space="preserve">Наименование системы теплоснабжения </v>
      </c>
      <c r="AA20" s="558"/>
      <c r="AB20" s="558"/>
      <c r="AC20" s="558"/>
    </row>
    <row r="21" spans="1:29" ht="22.5">
      <c r="A21" s="1359"/>
      <c r="B21" s="1359"/>
      <c r="C21" s="1359"/>
      <c r="D21" s="1359">
        <v>1</v>
      </c>
      <c r="E21" s="815"/>
      <c r="F21" s="815"/>
      <c r="G21" s="815"/>
      <c r="H21" s="815"/>
      <c r="I21" s="817"/>
      <c r="J21" s="809"/>
      <c r="K21" s="812"/>
      <c r="L21" s="562" t="str">
        <f>mergeValue(A21) &amp;"."&amp; mergeValue(B21)&amp;"."&amp; mergeValue(C21)&amp;"."&amp; mergeValue(D21)</f>
        <v>1.1.1.1</v>
      </c>
      <c r="M21" s="518" t="s">
        <v>21</v>
      </c>
      <c r="N21" s="615"/>
      <c r="O21" s="1360"/>
      <c r="P21" s="1360"/>
      <c r="Q21" s="1360"/>
      <c r="R21" s="1360"/>
      <c r="S21" s="1360"/>
      <c r="T21" s="1360"/>
      <c r="U21" s="1360"/>
      <c r="V21" s="1360"/>
      <c r="W21" s="1128" t="s">
        <v>602</v>
      </c>
      <c r="Y21" s="558"/>
      <c r="Z21" s="558" t="str">
        <f t="shared" si="0"/>
        <v xml:space="preserve">Источник тепловой энергии  </v>
      </c>
      <c r="AA21" s="558"/>
      <c r="AB21" s="558"/>
      <c r="AC21" s="558"/>
    </row>
    <row r="22" spans="1:29" ht="78.75">
      <c r="A22" s="1359"/>
      <c r="B22" s="1359"/>
      <c r="C22" s="1359"/>
      <c r="D22" s="1359"/>
      <c r="E22" s="1359">
        <v>1</v>
      </c>
      <c r="F22" s="815"/>
      <c r="G22" s="815"/>
      <c r="H22" s="813">
        <v>1</v>
      </c>
      <c r="I22" s="1359">
        <v>1</v>
      </c>
      <c r="J22" s="815"/>
      <c r="K22" s="820"/>
      <c r="L22" s="562" t="str">
        <f>mergeValue(A22) &amp;"."&amp; mergeValue(B22)&amp;"."&amp; mergeValue(C22)&amp;"."&amp; mergeValue(D22)&amp;"."&amp; mergeValue(E22)</f>
        <v>1.1.1.1.1</v>
      </c>
      <c r="M22" s="524" t="s">
        <v>8</v>
      </c>
      <c r="N22" s="615"/>
      <c r="O22" s="1361"/>
      <c r="P22" s="1361"/>
      <c r="Q22" s="1361"/>
      <c r="R22" s="1361"/>
      <c r="S22" s="1361"/>
      <c r="T22" s="1361"/>
      <c r="U22" s="1361"/>
      <c r="V22" s="1361"/>
      <c r="W22" s="1128"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59"/>
      <c r="B23" s="1359"/>
      <c r="C23" s="1359"/>
      <c r="D23" s="1359"/>
      <c r="E23" s="1359"/>
      <c r="F23" s="1359">
        <v>1</v>
      </c>
      <c r="G23" s="813"/>
      <c r="H23" s="813"/>
      <c r="I23" s="1359"/>
      <c r="J23" s="1359">
        <v>1</v>
      </c>
      <c r="K23" s="821"/>
      <c r="L23" s="562" t="str">
        <f>mergeValue(A23) &amp;"."&amp; mergeValue(B23)&amp;"."&amp; mergeValue(C23)&amp;"."&amp; mergeValue(D23)&amp;"."&amp; mergeValue(E23)&amp;"."&amp; mergeValue(F23)</f>
        <v>1.1.1.1.1.1</v>
      </c>
      <c r="M23" s="525" t="s">
        <v>9</v>
      </c>
      <c r="N23" s="615"/>
      <c r="O23" s="1362"/>
      <c r="P23" s="1363"/>
      <c r="Q23" s="1363"/>
      <c r="R23" s="1363"/>
      <c r="S23" s="1363"/>
      <c r="T23" s="1363"/>
      <c r="U23" s="1363"/>
      <c r="V23" s="1364"/>
      <c r="W23" s="1128" t="s">
        <v>721</v>
      </c>
      <c r="Y23" s="558"/>
      <c r="Z23" s="558" t="str">
        <f t="shared" si="0"/>
        <v>Группа потребителей</v>
      </c>
      <c r="AA23" s="558"/>
      <c r="AB23" s="558"/>
      <c r="AC23" s="558"/>
    </row>
    <row r="24" spans="1:29" ht="122.1" customHeight="1">
      <c r="A24" s="1359"/>
      <c r="B24" s="1359"/>
      <c r="C24" s="1359"/>
      <c r="D24" s="1359"/>
      <c r="E24" s="1359"/>
      <c r="F24" s="1359"/>
      <c r="G24" s="813">
        <v>1</v>
      </c>
      <c r="H24" s="813"/>
      <c r="I24" s="1359"/>
      <c r="J24" s="1359"/>
      <c r="K24" s="821">
        <v>1</v>
      </c>
      <c r="L24" s="562" t="str">
        <f>mergeValue(A24) &amp;"."&amp; mergeValue(B24)&amp;"."&amp; mergeValue(C24)&amp;"."&amp; mergeValue(D24)&amp;"."&amp; mergeValue(E24)&amp;"."&amp; mergeValue(F24)&amp;"."&amp; mergeValue(G24)</f>
        <v>1.1.1.1.1.1.1</v>
      </c>
      <c r="M24" s="1088"/>
      <c r="N24" s="615"/>
      <c r="O24" s="532"/>
      <c r="P24" s="532"/>
      <c r="Q24" s="1040"/>
      <c r="R24" s="1366"/>
      <c r="S24" s="1367" t="s">
        <v>83</v>
      </c>
      <c r="T24" s="1366"/>
      <c r="U24" s="1367" t="s">
        <v>84</v>
      </c>
      <c r="V24" s="532"/>
      <c r="W24" s="1377" t="s">
        <v>722</v>
      </c>
      <c r="X24" s="554" t="str">
        <f>strCheckDate(O25:V25)</f>
        <v/>
      </c>
      <c r="Y24" s="558"/>
      <c r="Z24" s="558" t="str">
        <f t="shared" si="0"/>
        <v/>
      </c>
      <c r="AA24" s="558"/>
      <c r="AB24" s="558"/>
      <c r="AC24" s="558"/>
    </row>
    <row r="25" spans="1:29" ht="11.25" hidden="1">
      <c r="A25" s="1359"/>
      <c r="B25" s="1359"/>
      <c r="C25" s="1359"/>
      <c r="D25" s="1359"/>
      <c r="E25" s="1359"/>
      <c r="F25" s="1359"/>
      <c r="G25" s="813"/>
      <c r="H25" s="813"/>
      <c r="I25" s="1359"/>
      <c r="J25" s="1359"/>
      <c r="K25" s="821"/>
      <c r="L25" s="569"/>
      <c r="M25" s="615"/>
      <c r="N25" s="615"/>
      <c r="O25" s="532"/>
      <c r="P25" s="532"/>
      <c r="Q25" s="553" t="str">
        <f>R24 &amp; "-" &amp; T24</f>
        <v>-</v>
      </c>
      <c r="R25" s="1366"/>
      <c r="S25" s="1367"/>
      <c r="T25" s="1366"/>
      <c r="U25" s="1367"/>
      <c r="V25" s="532"/>
      <c r="W25" s="1378"/>
      <c r="Y25" s="558"/>
      <c r="Z25" s="558" t="str">
        <f t="shared" si="0"/>
        <v/>
      </c>
      <c r="AA25" s="558"/>
      <c r="AB25" s="558"/>
      <c r="AC25" s="558"/>
    </row>
    <row r="26" spans="1:29" ht="15" customHeight="1">
      <c r="A26" s="1359"/>
      <c r="B26" s="1359"/>
      <c r="C26" s="1359"/>
      <c r="D26" s="1359"/>
      <c r="E26" s="1359"/>
      <c r="F26" s="1359"/>
      <c r="G26" s="815"/>
      <c r="H26" s="813"/>
      <c r="I26" s="1359"/>
      <c r="J26" s="1359"/>
      <c r="K26" s="820"/>
      <c r="L26" s="508"/>
      <c r="M26" s="527" t="s">
        <v>24</v>
      </c>
      <c r="N26" s="534"/>
      <c r="O26" s="534"/>
      <c r="P26" s="534"/>
      <c r="Q26" s="534"/>
      <c r="R26" s="534"/>
      <c r="S26" s="534"/>
      <c r="T26" s="534"/>
      <c r="U26" s="534"/>
      <c r="V26" s="530"/>
      <c r="W26" s="1379"/>
      <c r="Y26" s="558"/>
      <c r="Z26" s="558" t="str">
        <f t="shared" si="0"/>
        <v>Добавить вид теплоносителя (параметры теплоносителя)</v>
      </c>
      <c r="AA26" s="558"/>
      <c r="AB26" s="558"/>
      <c r="AC26" s="558"/>
    </row>
    <row r="27" spans="1:29" ht="15" customHeight="1">
      <c r="A27" s="1359"/>
      <c r="B27" s="1359"/>
      <c r="C27" s="1359"/>
      <c r="D27" s="1359"/>
      <c r="E27" s="1359"/>
      <c r="F27" s="815"/>
      <c r="G27" s="815"/>
      <c r="H27" s="813"/>
      <c r="I27" s="135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59"/>
      <c r="B28" s="1359"/>
      <c r="C28" s="1359"/>
      <c r="D28" s="135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59"/>
      <c r="B29" s="1359"/>
      <c r="C29" s="135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59"/>
      <c r="B30" s="135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5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352" t="s">
        <v>723</v>
      </c>
      <c r="N34" s="1352"/>
      <c r="O34" s="1352"/>
      <c r="P34" s="1352"/>
      <c r="Q34" s="1352"/>
      <c r="R34" s="1352"/>
      <c r="S34" s="1352"/>
      <c r="T34" s="1352"/>
      <c r="U34" s="1352"/>
      <c r="V34" s="1352"/>
      <c r="W34" s="1352"/>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353" t="s">
        <v>471</v>
      </c>
      <c r="G2" s="1354"/>
      <c r="H2" s="1355"/>
      <c r="I2" s="757"/>
    </row>
    <row r="3" spans="1:20" ht="3" customHeight="1"/>
    <row r="4" spans="1:20" s="955" customFormat="1" ht="11.25">
      <c r="A4" s="961"/>
      <c r="B4" s="961"/>
      <c r="C4" s="961"/>
      <c r="D4" s="961"/>
      <c r="F4" s="1305" t="s">
        <v>445</v>
      </c>
      <c r="G4" s="1305"/>
      <c r="H4" s="1305"/>
      <c r="I4" s="135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35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07.05.2019</v>
      </c>
      <c r="I7" s="767" t="s">
        <v>473</v>
      </c>
      <c r="J7" s="584"/>
      <c r="K7" s="961"/>
      <c r="L7" s="961"/>
      <c r="M7" s="961"/>
      <c r="N7" s="961"/>
      <c r="O7" s="961"/>
      <c r="P7" s="961"/>
      <c r="Q7" s="961"/>
      <c r="R7" s="961"/>
      <c r="S7" s="961"/>
      <c r="T7" s="961"/>
    </row>
    <row r="8" spans="1:20" s="955" customFormat="1" ht="45">
      <c r="A8" s="1357">
        <v>1</v>
      </c>
      <c r="B8" s="961"/>
      <c r="C8" s="961"/>
      <c r="D8" s="961"/>
      <c r="F8" s="977" t="str">
        <f>"2." &amp;mergeValue(A8)</f>
        <v>2.1</v>
      </c>
      <c r="G8" s="766" t="s">
        <v>474</v>
      </c>
      <c r="H8" s="975" t="str">
        <f>IF('Перечень тарифов'!R21="","наименование отсутствует","" &amp; 'Перечень тарифов'!R21 &amp; "")</f>
        <v>наименование отсутствует</v>
      </c>
      <c r="I8" s="767" t="s">
        <v>569</v>
      </c>
      <c r="J8" s="584"/>
      <c r="K8" s="961"/>
      <c r="L8" s="961"/>
      <c r="M8" s="961"/>
      <c r="N8" s="961"/>
      <c r="O8" s="961"/>
      <c r="P8" s="961"/>
      <c r="Q8" s="961"/>
      <c r="R8" s="961"/>
      <c r="S8" s="961"/>
      <c r="T8" s="961"/>
    </row>
    <row r="9" spans="1:20" s="955" customFormat="1" ht="22.5">
      <c r="A9" s="1357"/>
      <c r="B9" s="961"/>
      <c r="C9" s="961"/>
      <c r="D9" s="961"/>
      <c r="F9" s="977" t="str">
        <f>"3." &amp;mergeValue(A9)</f>
        <v>3.1</v>
      </c>
      <c r="G9" s="766" t="s">
        <v>475</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567</v>
      </c>
      <c r="J9" s="584"/>
      <c r="K9" s="961"/>
      <c r="L9" s="961"/>
      <c r="M9" s="961"/>
      <c r="N9" s="961"/>
      <c r="O9" s="961"/>
      <c r="P9" s="961"/>
      <c r="Q9" s="961"/>
      <c r="R9" s="961"/>
      <c r="S9" s="961"/>
      <c r="T9" s="961"/>
    </row>
    <row r="10" spans="1:20" s="955" customFormat="1" ht="22.5">
      <c r="A10" s="1357"/>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357"/>
      <c r="B11" s="1357">
        <v>1</v>
      </c>
      <c r="C11" s="971"/>
      <c r="D11" s="971"/>
      <c r="F11" s="977" t="str">
        <f>"4."&amp;mergeValue(A11) &amp;"."&amp;mergeValue(B11)</f>
        <v>4.1.1</v>
      </c>
      <c r="G11" s="778" t="s">
        <v>571</v>
      </c>
      <c r="H11" s="975" t="str">
        <f>IF(region_name="","",region_name)</f>
        <v>Ленинградская область</v>
      </c>
      <c r="I11" s="767" t="s">
        <v>479</v>
      </c>
      <c r="J11" s="584"/>
      <c r="K11" s="961"/>
      <c r="L11" s="961"/>
      <c r="M11" s="961"/>
      <c r="N11" s="961"/>
      <c r="O11" s="961"/>
      <c r="P11" s="961"/>
      <c r="Q11" s="961"/>
      <c r="R11" s="961"/>
      <c r="S11" s="961"/>
      <c r="T11" s="961"/>
    </row>
    <row r="12" spans="1:20" s="955" customFormat="1" ht="22.5">
      <c r="A12" s="1357"/>
      <c r="B12" s="1357"/>
      <c r="C12" s="1357">
        <v>1</v>
      </c>
      <c r="D12" s="971"/>
      <c r="F12" s="977" t="str">
        <f>"4."&amp;mergeValue(A12) &amp;"."&amp;mergeValue(B12)&amp;"."&amp;mergeValue(C12)</f>
        <v>4.1.1.1</v>
      </c>
      <c r="G12" s="768" t="s">
        <v>477</v>
      </c>
      <c r="H12" s="975" t="str">
        <f>IF(Территории!H13="","","" &amp; Территории!H13 &amp; "")</f>
        <v>Ломоносовский муниципальный район</v>
      </c>
      <c r="I12" s="767" t="s">
        <v>480</v>
      </c>
      <c r="J12" s="584"/>
      <c r="K12" s="961"/>
      <c r="L12" s="961"/>
      <c r="M12" s="961"/>
      <c r="N12" s="961"/>
      <c r="O12" s="961"/>
      <c r="P12" s="961"/>
      <c r="Q12" s="961"/>
      <c r="R12" s="961"/>
      <c r="S12" s="961"/>
      <c r="T12" s="961"/>
    </row>
    <row r="13" spans="1:20" s="955" customFormat="1" ht="56.25">
      <c r="A13" s="1357"/>
      <c r="B13" s="1357"/>
      <c r="C13" s="1357"/>
      <c r="D13" s="971">
        <v>1</v>
      </c>
      <c r="F13" s="977" t="str">
        <f>"4."&amp;mergeValue(A13) &amp;"."&amp;mergeValue(B13)&amp;"."&amp;mergeValue(C13)&amp;"."&amp;mergeValue(D13)</f>
        <v>4.1.1.1.1</v>
      </c>
      <c r="G13" s="769" t="s">
        <v>478</v>
      </c>
      <c r="H13" s="975" t="str">
        <f>IF(Территории!R14="","","" &amp; Территории!R14 &amp; "")</f>
        <v>Виллозское (41630157)</v>
      </c>
      <c r="I13" s="1270"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352" t="s">
        <v>572</v>
      </c>
      <c r="H15" s="1352"/>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6"/>
  <sheetViews>
    <sheetView showGridLines="0" topLeftCell="K26" zoomScaleNormal="100" workbookViewId="0">
      <selection activeCell="L18" sqref="L18"/>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181" customWidth="1"/>
    <col min="23" max="24" width="23.7109375" style="1181" hidden="1" customWidth="1"/>
    <col min="25" max="25" width="11.7109375" style="1181" customWidth="1"/>
    <col min="26" max="26" width="3.7109375" style="1181" customWidth="1"/>
    <col min="27" max="27" width="11.7109375" style="1181" customWidth="1"/>
    <col min="28" max="28" width="8.5703125" style="1181"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1252"/>
      <c r="Y1" s="1252"/>
    </row>
    <row r="2" spans="1:41" hidden="1">
      <c r="U2" s="731"/>
      <c r="AB2" s="1252"/>
    </row>
    <row r="3" spans="1:41" hidden="1"/>
    <row r="4" spans="1:41" ht="3" customHeight="1">
      <c r="J4" s="943"/>
      <c r="K4" s="943"/>
      <c r="L4" s="939"/>
      <c r="M4" s="939"/>
      <c r="N4" s="939"/>
      <c r="O4" s="946"/>
      <c r="P4" s="946"/>
      <c r="Q4" s="946"/>
      <c r="R4" s="946"/>
      <c r="S4" s="946"/>
      <c r="T4" s="946"/>
      <c r="U4" s="946"/>
      <c r="V4" s="1184"/>
      <c r="W4" s="1184"/>
      <c r="X4" s="1184"/>
      <c r="Y4" s="1184"/>
      <c r="Z4" s="1184"/>
      <c r="AA4" s="1184"/>
      <c r="AB4" s="1184"/>
    </row>
    <row r="5" spans="1:41" ht="26.1" customHeight="1">
      <c r="J5" s="943"/>
      <c r="K5" s="943"/>
      <c r="L5" s="1374" t="s">
        <v>718</v>
      </c>
      <c r="M5" s="1374"/>
      <c r="N5" s="1374"/>
      <c r="O5" s="1374"/>
      <c r="P5" s="1374"/>
      <c r="Q5" s="1374"/>
      <c r="R5" s="1374"/>
      <c r="S5" s="1374"/>
      <c r="T5" s="1374"/>
      <c r="U5" s="633"/>
      <c r="V5" s="1258"/>
      <c r="W5" s="1258"/>
      <c r="X5" s="1258"/>
      <c r="Y5" s="1258"/>
      <c r="Z5" s="1258"/>
      <c r="AA5" s="1258"/>
      <c r="AB5" s="1258"/>
    </row>
    <row r="6" spans="1:41" ht="3" customHeight="1">
      <c r="J6" s="943"/>
      <c r="K6" s="943"/>
      <c r="L6" s="939"/>
      <c r="M6" s="939"/>
      <c r="N6" s="939"/>
      <c r="O6" s="718"/>
      <c r="P6" s="718"/>
      <c r="Q6" s="718"/>
      <c r="R6" s="718"/>
      <c r="S6" s="718"/>
      <c r="T6" s="718"/>
      <c r="U6" s="718"/>
      <c r="V6" s="1241"/>
      <c r="W6" s="1241"/>
      <c r="X6" s="1241"/>
      <c r="Y6" s="1241"/>
      <c r="Z6" s="1241"/>
      <c r="AA6" s="1241"/>
      <c r="AB6" s="1241"/>
      <c r="AC6" s="946"/>
    </row>
    <row r="7" spans="1:41" s="746" customFormat="1" ht="11.25" hidden="1">
      <c r="A7" s="1120"/>
      <c r="B7" s="1120"/>
      <c r="C7" s="1120"/>
      <c r="D7" s="1120"/>
      <c r="E7" s="1120"/>
      <c r="F7" s="1120"/>
      <c r="G7" s="1120"/>
      <c r="H7" s="1120"/>
      <c r="L7" s="1170"/>
      <c r="M7" s="1046"/>
      <c r="O7" s="1380"/>
      <c r="P7" s="1380"/>
      <c r="Q7" s="1380"/>
      <c r="R7" s="1380"/>
      <c r="S7" s="1380"/>
      <c r="T7" s="1380"/>
      <c r="U7" s="780"/>
      <c r="V7"/>
      <c r="W7"/>
      <c r="X7"/>
      <c r="Y7"/>
      <c r="Z7"/>
      <c r="AA7"/>
      <c r="AB7"/>
      <c r="AC7" s="780"/>
      <c r="AE7" s="1120"/>
      <c r="AF7" s="1120"/>
      <c r="AG7" s="1120"/>
      <c r="AH7" s="1120"/>
      <c r="AI7" s="1120"/>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730"/>
      <c r="V9"/>
      <c r="W9"/>
      <c r="X9"/>
      <c r="Y9"/>
      <c r="Z9"/>
      <c r="AA9"/>
      <c r="AB9"/>
      <c r="AC9" s="730"/>
      <c r="AD9" s="489"/>
      <c r="AE9" s="961"/>
      <c r="AF9" s="961"/>
      <c r="AG9" s="961"/>
      <c r="AH9" s="961"/>
      <c r="AI9" s="961"/>
      <c r="AJ9" s="961"/>
      <c r="AK9" s="961"/>
      <c r="AL9" s="961"/>
      <c r="AM9" s="961"/>
      <c r="AN9" s="961"/>
      <c r="AO9" s="961"/>
    </row>
    <row r="10" spans="1:41" s="746" customFormat="1" ht="11.25" hidden="1">
      <c r="A10" s="1120"/>
      <c r="B10" s="1120"/>
      <c r="C10" s="1120"/>
      <c r="D10" s="1120"/>
      <c r="E10" s="1120"/>
      <c r="F10" s="1120"/>
      <c r="G10" s="1120"/>
      <c r="H10" s="1120"/>
      <c r="L10" s="1170"/>
      <c r="M10" s="1046"/>
      <c r="O10" s="1380"/>
      <c r="P10" s="1380"/>
      <c r="Q10" s="1380"/>
      <c r="R10" s="1380"/>
      <c r="S10" s="1380"/>
      <c r="T10" s="1380"/>
      <c r="U10" s="780"/>
      <c r="V10"/>
      <c r="W10"/>
      <c r="X10"/>
      <c r="Y10"/>
      <c r="Z10"/>
      <c r="AA10"/>
      <c r="AB10"/>
      <c r="AC10" s="780"/>
      <c r="AE10" s="1120"/>
      <c r="AF10" s="1120"/>
      <c r="AG10" s="1120"/>
      <c r="AH10" s="1120"/>
      <c r="AI10" s="1120"/>
    </row>
    <row r="11" spans="1:41" s="955" customFormat="1" ht="11.25" hidden="1">
      <c r="A11" s="961"/>
      <c r="B11" s="961"/>
      <c r="C11" s="961"/>
      <c r="D11" s="961"/>
      <c r="E11" s="961"/>
      <c r="F11" s="961"/>
      <c r="G11" s="961"/>
      <c r="H11" s="961"/>
      <c r="L11" s="1375"/>
      <c r="M11" s="1375"/>
      <c r="N11" s="972"/>
      <c r="O11" s="730"/>
      <c r="P11" s="730"/>
      <c r="Q11" s="730"/>
      <c r="R11" s="730"/>
      <c r="S11" s="730"/>
      <c r="T11" s="730"/>
      <c r="U11" s="959" t="s">
        <v>371</v>
      </c>
      <c r="V11" s="1242"/>
      <c r="W11" s="1242"/>
      <c r="X11" s="1242"/>
      <c r="Y11" s="1242"/>
      <c r="Z11" s="1242"/>
      <c r="AA11" s="1242"/>
      <c r="AB11" s="1243" t="s">
        <v>371</v>
      </c>
      <c r="AE11" s="961"/>
      <c r="AF11" s="961"/>
      <c r="AG11" s="961"/>
      <c r="AH11" s="961"/>
      <c r="AI11" s="961"/>
      <c r="AJ11" s="961"/>
      <c r="AK11" s="961"/>
      <c r="AL11" s="961"/>
      <c r="AM11" s="961"/>
      <c r="AN11" s="961"/>
      <c r="AO11" s="961"/>
    </row>
    <row r="12" spans="1:41">
      <c r="J12" s="943"/>
      <c r="K12" s="943"/>
      <c r="L12" s="939"/>
      <c r="M12" s="939"/>
      <c r="N12" s="472"/>
      <c r="O12" s="1382"/>
      <c r="P12" s="1382"/>
      <c r="Q12" s="1382"/>
      <c r="R12" s="1382"/>
      <c r="S12" s="1382"/>
      <c r="T12" s="1382"/>
      <c r="U12" s="1382"/>
      <c r="V12" s="1382" t="s">
        <v>1864</v>
      </c>
      <c r="W12" s="1382"/>
      <c r="X12" s="1382"/>
      <c r="Y12" s="1382"/>
      <c r="Z12" s="1382"/>
      <c r="AA12" s="1382"/>
      <c r="AB12" s="1382"/>
    </row>
    <row r="13" spans="1:41">
      <c r="J13" s="943"/>
      <c r="K13" s="943"/>
      <c r="L13" s="1305" t="s">
        <v>445</v>
      </c>
      <c r="M13" s="1305"/>
      <c r="N13" s="1305"/>
      <c r="O13" s="1305"/>
      <c r="P13" s="1305"/>
      <c r="Q13" s="1305"/>
      <c r="R13" s="1305"/>
      <c r="S13" s="1305"/>
      <c r="T13" s="1305"/>
      <c r="U13" s="1305"/>
      <c r="V13" s="1305"/>
      <c r="W13" s="1305"/>
      <c r="X13" s="1305"/>
      <c r="Y13" s="1305"/>
      <c r="Z13" s="1305"/>
      <c r="AA13" s="1305"/>
      <c r="AB13" s="1305"/>
      <c r="AC13" s="1305"/>
      <c r="AD13" s="1305" t="s">
        <v>446</v>
      </c>
    </row>
    <row r="14" spans="1:41" ht="14.25" customHeight="1">
      <c r="J14" s="943"/>
      <c r="K14" s="943"/>
      <c r="L14" s="1388" t="s">
        <v>91</v>
      </c>
      <c r="M14" s="1388" t="s">
        <v>603</v>
      </c>
      <c r="N14" s="630"/>
      <c r="O14" s="1389" t="s">
        <v>605</v>
      </c>
      <c r="P14" s="1390"/>
      <c r="Q14" s="1390"/>
      <c r="R14" s="1390"/>
      <c r="S14" s="1390"/>
      <c r="T14" s="1391"/>
      <c r="U14" s="1371" t="s">
        <v>339</v>
      </c>
      <c r="V14" s="1389" t="s">
        <v>605</v>
      </c>
      <c r="W14" s="1390"/>
      <c r="X14" s="1390"/>
      <c r="Y14" s="1390"/>
      <c r="Z14" s="1390"/>
      <c r="AA14" s="1391"/>
      <c r="AB14" s="1371" t="s">
        <v>339</v>
      </c>
      <c r="AC14" s="1385" t="s">
        <v>274</v>
      </c>
      <c r="AD14" s="1305"/>
    </row>
    <row r="15" spans="1:41" ht="14.25" customHeight="1">
      <c r="J15" s="943"/>
      <c r="K15" s="943"/>
      <c r="L15" s="1388"/>
      <c r="M15" s="1388"/>
      <c r="N15" s="631"/>
      <c r="O15" s="1394" t="s">
        <v>579</v>
      </c>
      <c r="P15" s="1392" t="s">
        <v>270</v>
      </c>
      <c r="Q15" s="1393"/>
      <c r="R15" s="1368" t="s">
        <v>616</v>
      </c>
      <c r="S15" s="1369"/>
      <c r="T15" s="1370"/>
      <c r="U15" s="1372"/>
      <c r="V15" s="1394" t="s">
        <v>579</v>
      </c>
      <c r="W15" s="1392" t="s">
        <v>270</v>
      </c>
      <c r="X15" s="1393"/>
      <c r="Y15" s="1368" t="s">
        <v>616</v>
      </c>
      <c r="Z15" s="1369"/>
      <c r="AA15" s="1370"/>
      <c r="AB15" s="1372"/>
      <c r="AC15" s="1386"/>
      <c r="AD15" s="1305"/>
    </row>
    <row r="16" spans="1:41" ht="33.75" customHeight="1">
      <c r="J16" s="943"/>
      <c r="K16" s="943"/>
      <c r="L16" s="1388"/>
      <c r="M16" s="1388"/>
      <c r="N16" s="632"/>
      <c r="O16" s="1395"/>
      <c r="P16" s="719" t="s">
        <v>580</v>
      </c>
      <c r="Q16" s="719" t="s">
        <v>6</v>
      </c>
      <c r="R16" s="976" t="s">
        <v>273</v>
      </c>
      <c r="S16" s="1383" t="s">
        <v>272</v>
      </c>
      <c r="T16" s="1384"/>
      <c r="U16" s="1373"/>
      <c r="V16" s="1395"/>
      <c r="W16" s="1186" t="s">
        <v>580</v>
      </c>
      <c r="X16" s="1186" t="s">
        <v>6</v>
      </c>
      <c r="Y16" s="1187" t="s">
        <v>273</v>
      </c>
      <c r="Z16" s="1383" t="s">
        <v>272</v>
      </c>
      <c r="AA16" s="1384"/>
      <c r="AB16" s="1373"/>
      <c r="AC16" s="1387"/>
      <c r="AD16" s="1305"/>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76">
        <f ca="1">OFFSET(S17,0,-1)+1</f>
        <v>7</v>
      </c>
      <c r="T17" s="1376"/>
      <c r="U17" s="973">
        <f ca="1">OFFSET(U17,0,-2)+1</f>
        <v>8</v>
      </c>
      <c r="V17" s="1257">
        <f ca="1">OFFSET(V17,0,-1)+1</f>
        <v>9</v>
      </c>
      <c r="W17" s="1257">
        <f ca="1">OFFSET(W17,0,-1)+1</f>
        <v>10</v>
      </c>
      <c r="X17" s="1257">
        <f ca="1">OFFSET(X17,0,-1)+1</f>
        <v>11</v>
      </c>
      <c r="Y17" s="1257">
        <f ca="1">OFFSET(Y17,0,-1)+1</f>
        <v>12</v>
      </c>
      <c r="Z17" s="1376">
        <f ca="1">OFFSET(Z17,0,-1)+1</f>
        <v>13</v>
      </c>
      <c r="AA17" s="1376"/>
      <c r="AB17" s="1257">
        <f ca="1">OFFSET(AB17,0,-2)+1</f>
        <v>14</v>
      </c>
      <c r="AC17" s="618">
        <f ca="1">OFFSET(AC17,0,-1)</f>
        <v>14</v>
      </c>
      <c r="AD17" s="973">
        <f ca="1">OFFSET(AD17,0,-1)+1</f>
        <v>15</v>
      </c>
    </row>
    <row r="18" spans="1:43" ht="22.5">
      <c r="A18" s="1359">
        <v>1</v>
      </c>
      <c r="B18" s="963"/>
      <c r="C18" s="963"/>
      <c r="D18" s="963"/>
      <c r="E18" s="929"/>
      <c r="F18" s="974"/>
      <c r="G18" s="974"/>
      <c r="H18" s="974"/>
      <c r="I18" s="931"/>
      <c r="J18" s="927"/>
      <c r="K18" s="911"/>
      <c r="L18" s="978">
        <f>mergeValue(A18)</f>
        <v>1</v>
      </c>
      <c r="M18" s="610" t="s">
        <v>19</v>
      </c>
      <c r="N18" s="615"/>
      <c r="O18" s="1360" t="str">
        <f>IF('Перечень тарифов'!J21="","","" &amp; 'Перечень тарифов'!J21 &amp; "")</f>
        <v>Тарифы на тепловую энергию, поставляемую потребителям (кроме населения)</v>
      </c>
      <c r="P18" s="1360"/>
      <c r="Q18" s="1360"/>
      <c r="R18" s="1360"/>
      <c r="S18" s="1360"/>
      <c r="T18" s="1360"/>
      <c r="U18" s="1360"/>
      <c r="V18" s="1360"/>
      <c r="W18" s="1360"/>
      <c r="X18" s="1360"/>
      <c r="Y18" s="1360"/>
      <c r="Z18" s="1360"/>
      <c r="AA18" s="1360"/>
      <c r="AB18" s="1360"/>
      <c r="AC18" s="1360"/>
      <c r="AD18" s="1128" t="s">
        <v>719</v>
      </c>
      <c r="AF18" s="777"/>
      <c r="AG18" s="777" t="str">
        <f t="shared" ref="AG18:AG34" si="0">IF(M18="","",M18 )</f>
        <v>Наименование тарифа</v>
      </c>
      <c r="AH18" s="777"/>
      <c r="AI18" s="777"/>
      <c r="AJ18" s="777"/>
      <c r="AP18" s="956"/>
      <c r="AQ18" s="956"/>
    </row>
    <row r="19" spans="1:43" ht="22.5">
      <c r="A19" s="1359"/>
      <c r="B19" s="1359">
        <v>1</v>
      </c>
      <c r="C19" s="963"/>
      <c r="D19" s="963"/>
      <c r="E19" s="974"/>
      <c r="F19" s="974"/>
      <c r="G19" s="974"/>
      <c r="H19" s="974"/>
      <c r="I19" s="969"/>
      <c r="J19" s="902"/>
      <c r="K19" s="905"/>
      <c r="L19" s="978" t="str">
        <f>mergeValue(A19) &amp;"."&amp; mergeValue(B19)</f>
        <v>1.1</v>
      </c>
      <c r="M19" s="658" t="s">
        <v>15</v>
      </c>
      <c r="N19" s="615"/>
      <c r="O19" s="1360" t="str">
        <f>IF('Перечень тарифов'!N21="","","" &amp; 'Перечень тарифов'!N21 &amp; "")</f>
        <v>Ломоносовский муниципальный район, Виллозское (41630157);</v>
      </c>
      <c r="P19" s="1360"/>
      <c r="Q19" s="1360"/>
      <c r="R19" s="1360"/>
      <c r="S19" s="1360"/>
      <c r="T19" s="1360"/>
      <c r="U19" s="1360"/>
      <c r="V19" s="1360"/>
      <c r="W19" s="1360"/>
      <c r="X19" s="1360"/>
      <c r="Y19" s="1360"/>
      <c r="Z19" s="1360"/>
      <c r="AA19" s="1360"/>
      <c r="AB19" s="1360"/>
      <c r="AC19" s="1360"/>
      <c r="AD19" s="1128" t="s">
        <v>460</v>
      </c>
      <c r="AF19" s="777"/>
      <c r="AG19" s="777" t="str">
        <f t="shared" si="0"/>
        <v>Территория действия тарифа</v>
      </c>
      <c r="AH19" s="777"/>
      <c r="AI19" s="777"/>
      <c r="AJ19" s="777"/>
      <c r="AP19" s="956"/>
      <c r="AQ19" s="956"/>
    </row>
    <row r="20" spans="1:43" hidden="1">
      <c r="A20" s="1359"/>
      <c r="B20" s="1359"/>
      <c r="C20" s="1359">
        <v>1</v>
      </c>
      <c r="D20" s="963"/>
      <c r="E20" s="974"/>
      <c r="F20" s="974"/>
      <c r="G20" s="974"/>
      <c r="H20" s="974"/>
      <c r="I20" s="910"/>
      <c r="J20" s="902"/>
      <c r="K20" s="905"/>
      <c r="L20" s="978" t="str">
        <f>mergeValue(A20) &amp;"."&amp; mergeValue(B20)&amp;"."&amp; mergeValue(C20)</f>
        <v>1.1.1</v>
      </c>
      <c r="M20" s="659"/>
      <c r="N20" s="615"/>
      <c r="O20" s="1360"/>
      <c r="P20" s="1360"/>
      <c r="Q20" s="1360"/>
      <c r="R20" s="1360"/>
      <c r="S20" s="1360"/>
      <c r="T20" s="1360"/>
      <c r="U20" s="1360"/>
      <c r="V20" s="1360"/>
      <c r="W20" s="1360"/>
      <c r="X20" s="1360"/>
      <c r="Y20" s="1360"/>
      <c r="Z20" s="1360"/>
      <c r="AA20" s="1360"/>
      <c r="AB20" s="1360"/>
      <c r="AC20" s="1360"/>
      <c r="AD20" s="1128"/>
      <c r="AF20" s="777"/>
      <c r="AG20" s="777" t="str">
        <f t="shared" si="0"/>
        <v/>
      </c>
      <c r="AH20" s="777"/>
      <c r="AI20" s="777"/>
      <c r="AJ20" s="777"/>
      <c r="AP20" s="956"/>
      <c r="AQ20" s="956"/>
    </row>
    <row r="21" spans="1:43" hidden="1">
      <c r="A21" s="1359"/>
      <c r="B21" s="1359"/>
      <c r="C21" s="1359"/>
      <c r="D21" s="1359">
        <v>1</v>
      </c>
      <c r="E21" s="974"/>
      <c r="F21" s="974"/>
      <c r="G21" s="974"/>
      <c r="H21" s="974"/>
      <c r="I21" s="910"/>
      <c r="J21" s="902"/>
      <c r="K21" s="905"/>
      <c r="L21" s="978" t="str">
        <f>mergeValue(A21) &amp;"."&amp; mergeValue(B21)&amp;"."&amp; mergeValue(C21)&amp;"."&amp; mergeValue(D21)</f>
        <v>1.1.1.1</v>
      </c>
      <c r="M21" s="660"/>
      <c r="N21" s="615"/>
      <c r="O21" s="1360"/>
      <c r="P21" s="1360"/>
      <c r="Q21" s="1360"/>
      <c r="R21" s="1360"/>
      <c r="S21" s="1360"/>
      <c r="T21" s="1360"/>
      <c r="U21" s="1360"/>
      <c r="V21" s="1360"/>
      <c r="W21" s="1360"/>
      <c r="X21" s="1360"/>
      <c r="Y21" s="1360"/>
      <c r="Z21" s="1360"/>
      <c r="AA21" s="1360"/>
      <c r="AB21" s="1360"/>
      <c r="AC21" s="1360"/>
      <c r="AD21" s="1128"/>
      <c r="AF21" s="777"/>
      <c r="AG21" s="777" t="str">
        <f t="shared" si="0"/>
        <v/>
      </c>
      <c r="AH21" s="777"/>
      <c r="AI21" s="777"/>
      <c r="AJ21" s="777"/>
      <c r="AP21" s="956"/>
      <c r="AQ21" s="956"/>
    </row>
    <row r="22" spans="1:43" ht="78.75">
      <c r="A22" s="1359"/>
      <c r="B22" s="1359"/>
      <c r="C22" s="1359"/>
      <c r="D22" s="1359"/>
      <c r="E22" s="1359">
        <v>1</v>
      </c>
      <c r="F22" s="974"/>
      <c r="G22" s="974"/>
      <c r="H22" s="963">
        <v>1</v>
      </c>
      <c r="I22" s="1359">
        <v>1</v>
      </c>
      <c r="J22" s="974"/>
      <c r="K22" s="913"/>
      <c r="L22" s="978" t="str">
        <f>mergeValue(A22) &amp;"."&amp; mergeValue(B22)&amp;"."&amp; mergeValue(C22)&amp;"."&amp; mergeValue(D22)&amp;"."&amp; mergeValue(E22)</f>
        <v>1.1.1.1.1</v>
      </c>
      <c r="M22" s="524" t="s">
        <v>8</v>
      </c>
      <c r="N22" s="615"/>
      <c r="O22" s="1361" t="s">
        <v>3</v>
      </c>
      <c r="P22" s="1361"/>
      <c r="Q22" s="1361"/>
      <c r="R22" s="1361"/>
      <c r="S22" s="1361"/>
      <c r="T22" s="1361"/>
      <c r="U22" s="1361"/>
      <c r="V22" s="1361"/>
      <c r="W22" s="1361"/>
      <c r="X22" s="1361"/>
      <c r="Y22" s="1361"/>
      <c r="Z22" s="1361"/>
      <c r="AA22" s="1361"/>
      <c r="AB22" s="1361"/>
      <c r="AC22" s="1361"/>
      <c r="AD22" s="1128" t="s">
        <v>720</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59"/>
      <c r="B23" s="1359"/>
      <c r="C23" s="1359"/>
      <c r="D23" s="1359"/>
      <c r="E23" s="1359"/>
      <c r="F23" s="1359">
        <v>1</v>
      </c>
      <c r="G23" s="963"/>
      <c r="H23" s="963"/>
      <c r="I23" s="1359"/>
      <c r="J23" s="1359">
        <v>1</v>
      </c>
      <c r="K23" s="914"/>
      <c r="L23" s="978" t="str">
        <f>mergeValue(A23) &amp;"."&amp; mergeValue(B23)&amp;"."&amp; mergeValue(C23)&amp;"."&amp; mergeValue(D23)&amp;"."&amp; mergeValue(E23)&amp;"."&amp; mergeValue(F23)</f>
        <v>1.1.1.1.1.1</v>
      </c>
      <c r="M23" s="525" t="s">
        <v>9</v>
      </c>
      <c r="N23" s="615"/>
      <c r="O23" s="1362" t="s">
        <v>3</v>
      </c>
      <c r="P23" s="1363"/>
      <c r="Q23" s="1363"/>
      <c r="R23" s="1363"/>
      <c r="S23" s="1363"/>
      <c r="T23" s="1363"/>
      <c r="U23" s="1363"/>
      <c r="V23" s="1363"/>
      <c r="W23" s="1363"/>
      <c r="X23" s="1363"/>
      <c r="Y23" s="1363"/>
      <c r="Z23" s="1363"/>
      <c r="AA23" s="1363"/>
      <c r="AB23" s="1363"/>
      <c r="AC23" s="1364"/>
      <c r="AD23" s="1128" t="s">
        <v>721</v>
      </c>
      <c r="AF23" s="777"/>
      <c r="AG23" s="777" t="str">
        <f t="shared" si="0"/>
        <v>Группа потребителей</v>
      </c>
      <c r="AH23" s="777"/>
      <c r="AI23" s="777"/>
      <c r="AJ23" s="777"/>
      <c r="AP23" s="956"/>
      <c r="AQ23" s="956"/>
    </row>
    <row r="24" spans="1:43" ht="122.1" customHeight="1">
      <c r="A24" s="1359"/>
      <c r="B24" s="1359"/>
      <c r="C24" s="1359"/>
      <c r="D24" s="1359"/>
      <c r="E24" s="1359"/>
      <c r="F24" s="1359"/>
      <c r="G24" s="963">
        <v>1</v>
      </c>
      <c r="H24" s="963"/>
      <c r="I24" s="1359"/>
      <c r="J24" s="1359"/>
      <c r="K24" s="914">
        <v>1</v>
      </c>
      <c r="L24" s="978" t="str">
        <f>mergeValue(A24) &amp;"."&amp; mergeValue(B24)&amp;"."&amp; mergeValue(C24)&amp;"."&amp; mergeValue(D24)&amp;"."&amp; mergeValue(E24)&amp;"."&amp; mergeValue(F24)&amp;"."&amp; mergeValue(G24)</f>
        <v>1.1.1.1.1.1.1</v>
      </c>
      <c r="M24" s="1088" t="s">
        <v>606</v>
      </c>
      <c r="N24" s="615"/>
      <c r="O24" s="1260">
        <v>3676.34</v>
      </c>
      <c r="P24" s="726"/>
      <c r="Q24" s="1040"/>
      <c r="R24" s="1366" t="s">
        <v>1218</v>
      </c>
      <c r="S24" s="1367" t="s">
        <v>83</v>
      </c>
      <c r="T24" s="1365" t="s">
        <v>1868</v>
      </c>
      <c r="U24" s="1367" t="s">
        <v>83</v>
      </c>
      <c r="V24" s="1260">
        <v>3533.18</v>
      </c>
      <c r="W24" s="1250"/>
      <c r="X24" s="1268"/>
      <c r="Y24" s="1365" t="s">
        <v>1869</v>
      </c>
      <c r="Z24" s="1367" t="s">
        <v>83</v>
      </c>
      <c r="AA24" s="1365" t="s">
        <v>1219</v>
      </c>
      <c r="AB24" s="1367" t="s">
        <v>84</v>
      </c>
      <c r="AC24" s="726"/>
      <c r="AD24" s="1377" t="s">
        <v>722</v>
      </c>
      <c r="AE24" s="956" t="str">
        <f>strCheckDate(O25:AC25)</f>
        <v/>
      </c>
      <c r="AF24" s="777"/>
      <c r="AG24" s="777" t="str">
        <f t="shared" si="0"/>
        <v>вода</v>
      </c>
      <c r="AH24" s="777"/>
      <c r="AI24" s="777"/>
      <c r="AJ24" s="777"/>
      <c r="AP24" s="956"/>
      <c r="AQ24" s="956"/>
    </row>
    <row r="25" spans="1:43" ht="11.25" hidden="1" customHeight="1">
      <c r="A25" s="1359"/>
      <c r="B25" s="1359"/>
      <c r="C25" s="1359"/>
      <c r="D25" s="1359"/>
      <c r="E25" s="1359"/>
      <c r="F25" s="1359"/>
      <c r="G25" s="963"/>
      <c r="H25" s="963"/>
      <c r="I25" s="1359"/>
      <c r="J25" s="1359"/>
      <c r="K25" s="914"/>
      <c r="L25" s="752"/>
      <c r="M25" s="615"/>
      <c r="N25" s="615"/>
      <c r="O25" s="726"/>
      <c r="P25" s="726"/>
      <c r="Q25" s="732" t="str">
        <f>R24 &amp; "-" &amp; T24</f>
        <v>01.01.2020-31.12.2020</v>
      </c>
      <c r="R25" s="1366"/>
      <c r="S25" s="1367"/>
      <c r="T25" s="1366"/>
      <c r="U25" s="1367"/>
      <c r="V25" s="1250"/>
      <c r="W25" s="1250"/>
      <c r="X25" s="1253" t="str">
        <f>Y24 &amp; "-" &amp; AA24</f>
        <v>01.01.2021-31.12.2021</v>
      </c>
      <c r="Y25" s="1366"/>
      <c r="Z25" s="1367"/>
      <c r="AA25" s="1366"/>
      <c r="AB25" s="1367"/>
      <c r="AC25" s="726"/>
      <c r="AD25" s="1378"/>
      <c r="AF25" s="777"/>
      <c r="AG25" s="777" t="str">
        <f t="shared" si="0"/>
        <v/>
      </c>
      <c r="AH25" s="777"/>
      <c r="AI25" s="777"/>
      <c r="AJ25" s="777"/>
      <c r="AP25" s="956"/>
      <c r="AQ25" s="956"/>
    </row>
    <row r="26" spans="1:43" ht="15" customHeight="1">
      <c r="A26" s="1359"/>
      <c r="B26" s="1359"/>
      <c r="C26" s="1359"/>
      <c r="D26" s="1359"/>
      <c r="E26" s="1359"/>
      <c r="F26" s="1359"/>
      <c r="G26" s="974"/>
      <c r="H26" s="963"/>
      <c r="I26" s="1359"/>
      <c r="J26" s="1359"/>
      <c r="K26" s="913"/>
      <c r="L26" s="654"/>
      <c r="M26" s="527" t="s">
        <v>24</v>
      </c>
      <c r="N26" s="954"/>
      <c r="O26" s="954"/>
      <c r="P26" s="954"/>
      <c r="Q26" s="954"/>
      <c r="R26" s="954"/>
      <c r="S26" s="954"/>
      <c r="T26" s="954"/>
      <c r="U26" s="954"/>
      <c r="V26" s="1194"/>
      <c r="W26" s="1194"/>
      <c r="X26" s="1194"/>
      <c r="Y26" s="1194"/>
      <c r="Z26" s="1194"/>
      <c r="AA26" s="1194"/>
      <c r="AB26" s="1194"/>
      <c r="AC26" s="725"/>
      <c r="AD26" s="1379"/>
      <c r="AF26" s="777"/>
      <c r="AG26" s="777" t="str">
        <f t="shared" si="0"/>
        <v>Добавить вид теплоносителя (параметры теплоносителя)</v>
      </c>
      <c r="AH26" s="777"/>
      <c r="AI26" s="777"/>
      <c r="AJ26" s="777"/>
      <c r="AP26" s="956"/>
      <c r="AQ26" s="956"/>
    </row>
    <row r="27" spans="1:43" ht="15" customHeight="1">
      <c r="A27" s="1359"/>
      <c r="B27" s="1359"/>
      <c r="C27" s="1359"/>
      <c r="D27" s="1359"/>
      <c r="E27" s="1359"/>
      <c r="F27" s="974"/>
      <c r="G27" s="974"/>
      <c r="H27" s="963"/>
      <c r="I27" s="1359"/>
      <c r="J27" s="974"/>
      <c r="K27" s="913"/>
      <c r="L27" s="654"/>
      <c r="M27" s="526" t="s">
        <v>10</v>
      </c>
      <c r="N27" s="954"/>
      <c r="O27" s="954"/>
      <c r="P27" s="954"/>
      <c r="Q27" s="954"/>
      <c r="R27" s="954"/>
      <c r="S27" s="954"/>
      <c r="T27" s="954"/>
      <c r="U27" s="953"/>
      <c r="V27" s="1194"/>
      <c r="W27" s="1194"/>
      <c r="X27" s="1194"/>
      <c r="Y27" s="1194"/>
      <c r="Z27" s="1194"/>
      <c r="AA27" s="1194"/>
      <c r="AB27" s="1251"/>
      <c r="AC27" s="954"/>
      <c r="AD27" s="634"/>
      <c r="AF27" s="777"/>
      <c r="AG27" s="777" t="str">
        <f t="shared" si="0"/>
        <v>Добавить группу потребителей</v>
      </c>
      <c r="AH27" s="777"/>
      <c r="AI27" s="777"/>
      <c r="AJ27" s="777"/>
      <c r="AP27" s="956"/>
      <c r="AQ27" s="956"/>
    </row>
    <row r="28" spans="1:43" s="1181" customFormat="1" ht="78.75">
      <c r="A28" s="1359"/>
      <c r="B28" s="1359"/>
      <c r="C28" s="1359"/>
      <c r="D28" s="1359"/>
      <c r="E28" s="1359">
        <v>2</v>
      </c>
      <c r="F28" s="1263"/>
      <c r="G28" s="1263"/>
      <c r="H28" s="1262">
        <v>1</v>
      </c>
      <c r="I28" s="1396" t="s">
        <v>1864</v>
      </c>
      <c r="J28" s="1263"/>
      <c r="K28" s="1264"/>
      <c r="L28" s="1254" t="str">
        <f>mergeValue(A28) &amp;"."&amp; mergeValue(B28)&amp;"."&amp; mergeValue(C28)&amp;"."&amp; mergeValue(D28)&amp;"."&amp; mergeValue(E28)</f>
        <v>1.1.1.1.2</v>
      </c>
      <c r="M28" s="1245" t="s">
        <v>8</v>
      </c>
      <c r="N28" s="1256"/>
      <c r="O28" s="1362" t="s">
        <v>300</v>
      </c>
      <c r="P28" s="1363"/>
      <c r="Q28" s="1363"/>
      <c r="R28" s="1363"/>
      <c r="S28" s="1363"/>
      <c r="T28" s="1363"/>
      <c r="U28" s="1363"/>
      <c r="V28" s="1363"/>
      <c r="W28" s="1363"/>
      <c r="X28" s="1363"/>
      <c r="Y28" s="1363"/>
      <c r="Z28" s="1363"/>
      <c r="AA28" s="1363"/>
      <c r="AB28" s="1363"/>
      <c r="AC28" s="1364"/>
      <c r="AD28" s="1255" t="s">
        <v>720</v>
      </c>
      <c r="AE28" s="1199"/>
      <c r="AF28" s="1201"/>
      <c r="AG28" s="1201" t="str">
        <f t="shared" si="0"/>
        <v>Схема подключения теплопотребляющей установки к коллектору источника тепловой энергии</v>
      </c>
      <c r="AH28" s="1201"/>
      <c r="AI28" s="1201"/>
      <c r="AJ28" s="1201"/>
      <c r="AK28" s="1199"/>
      <c r="AL28" s="1199"/>
      <c r="AM28" s="1199"/>
      <c r="AN28" s="1199"/>
      <c r="AO28" s="1199"/>
      <c r="AP28" s="1199"/>
      <c r="AQ28" s="1199"/>
    </row>
    <row r="29" spans="1:43" s="1181" customFormat="1" ht="33.75">
      <c r="A29" s="1359"/>
      <c r="B29" s="1359"/>
      <c r="C29" s="1359"/>
      <c r="D29" s="1359"/>
      <c r="E29" s="1359"/>
      <c r="F29" s="1359">
        <v>1</v>
      </c>
      <c r="G29" s="1262"/>
      <c r="H29" s="1262"/>
      <c r="I29" s="1359"/>
      <c r="J29" s="1359">
        <v>1</v>
      </c>
      <c r="K29" s="1265"/>
      <c r="L29" s="1254" t="str">
        <f>mergeValue(A29) &amp;"."&amp; mergeValue(B29)&amp;"."&amp; mergeValue(C29)&amp;"."&amp; mergeValue(D29)&amp;"."&amp; mergeValue(E29)&amp;"."&amp; mergeValue(F29)</f>
        <v>1.1.1.1.2.1</v>
      </c>
      <c r="M29" s="1246" t="s">
        <v>9</v>
      </c>
      <c r="N29" s="1256"/>
      <c r="O29" s="1362" t="s">
        <v>3</v>
      </c>
      <c r="P29" s="1363"/>
      <c r="Q29" s="1363"/>
      <c r="R29" s="1363"/>
      <c r="S29" s="1363"/>
      <c r="T29" s="1363"/>
      <c r="U29" s="1363"/>
      <c r="V29" s="1363"/>
      <c r="W29" s="1363"/>
      <c r="X29" s="1363"/>
      <c r="Y29" s="1363"/>
      <c r="Z29" s="1363"/>
      <c r="AA29" s="1363"/>
      <c r="AB29" s="1363"/>
      <c r="AC29" s="1364"/>
      <c r="AD29" s="1255" t="s">
        <v>721</v>
      </c>
      <c r="AE29" s="1199"/>
      <c r="AF29" s="1201"/>
      <c r="AG29" s="1201" t="str">
        <f t="shared" si="0"/>
        <v>Группа потребителей</v>
      </c>
      <c r="AH29" s="1201"/>
      <c r="AI29" s="1201"/>
      <c r="AJ29" s="1201"/>
      <c r="AK29" s="1199"/>
      <c r="AL29" s="1199"/>
      <c r="AM29" s="1199"/>
      <c r="AN29" s="1199"/>
      <c r="AO29" s="1199"/>
      <c r="AP29" s="1199"/>
      <c r="AQ29" s="1199"/>
    </row>
    <row r="30" spans="1:43" s="1181" customFormat="1" ht="122.1" customHeight="1">
      <c r="A30" s="1359"/>
      <c r="B30" s="1359"/>
      <c r="C30" s="1359"/>
      <c r="D30" s="1359"/>
      <c r="E30" s="1359"/>
      <c r="F30" s="1359"/>
      <c r="G30" s="1262">
        <v>1</v>
      </c>
      <c r="H30" s="1262"/>
      <c r="I30" s="1359"/>
      <c r="J30" s="1359"/>
      <c r="K30" s="1265">
        <v>1</v>
      </c>
      <c r="L30" s="1254" t="str">
        <f>mergeValue(A30) &amp;"."&amp; mergeValue(B30)&amp;"."&amp; mergeValue(C30)&amp;"."&amp; mergeValue(D30)&amp;"."&amp; mergeValue(E30)&amp;"."&amp; mergeValue(F30)&amp;"."&amp; mergeValue(G30)</f>
        <v>1.1.1.1.2.1.1</v>
      </c>
      <c r="M30" s="1266" t="s">
        <v>606</v>
      </c>
      <c r="N30" s="1256"/>
      <c r="O30" s="1260">
        <v>1418.31</v>
      </c>
      <c r="P30" s="1250"/>
      <c r="Q30" s="1268"/>
      <c r="R30" s="1365" t="s">
        <v>1218</v>
      </c>
      <c r="S30" s="1367" t="s">
        <v>83</v>
      </c>
      <c r="T30" s="1365" t="s">
        <v>1868</v>
      </c>
      <c r="U30" s="1367" t="s">
        <v>83</v>
      </c>
      <c r="V30" s="1260">
        <v>1445.93</v>
      </c>
      <c r="W30" s="1250"/>
      <c r="X30" s="1268"/>
      <c r="Y30" s="1365" t="s">
        <v>1869</v>
      </c>
      <c r="Z30" s="1367" t="s">
        <v>83</v>
      </c>
      <c r="AA30" s="1365" t="s">
        <v>1219</v>
      </c>
      <c r="AB30" s="1367" t="s">
        <v>84</v>
      </c>
      <c r="AC30" s="1250"/>
      <c r="AD30" s="1377" t="s">
        <v>722</v>
      </c>
      <c r="AE30" s="1199" t="str">
        <f>strCheckDate(O31:AC31)</f>
        <v/>
      </c>
      <c r="AF30" s="1201"/>
      <c r="AG30" s="1201" t="str">
        <f t="shared" si="0"/>
        <v>вода</v>
      </c>
      <c r="AH30" s="1201"/>
      <c r="AI30" s="1201"/>
      <c r="AJ30" s="1201"/>
      <c r="AK30" s="1199"/>
      <c r="AL30" s="1199"/>
      <c r="AM30" s="1199"/>
      <c r="AN30" s="1199"/>
      <c r="AO30" s="1199"/>
      <c r="AP30" s="1199"/>
      <c r="AQ30" s="1199"/>
    </row>
    <row r="31" spans="1:43" s="1181" customFormat="1" ht="11.25" hidden="1" customHeight="1">
      <c r="A31" s="1359"/>
      <c r="B31" s="1359"/>
      <c r="C31" s="1359"/>
      <c r="D31" s="1359"/>
      <c r="E31" s="1359"/>
      <c r="F31" s="1359"/>
      <c r="G31" s="1262"/>
      <c r="H31" s="1262"/>
      <c r="I31" s="1359"/>
      <c r="J31" s="1359"/>
      <c r="K31" s="1265"/>
      <c r="L31" s="1213"/>
      <c r="M31" s="1256"/>
      <c r="N31" s="1256"/>
      <c r="O31" s="1250"/>
      <c r="P31" s="1250"/>
      <c r="Q31" s="1253" t="str">
        <f>R30 &amp; "-" &amp; T30</f>
        <v>01.01.2020-31.12.2020</v>
      </c>
      <c r="R31" s="1366"/>
      <c r="S31" s="1367"/>
      <c r="T31" s="1366"/>
      <c r="U31" s="1367"/>
      <c r="V31" s="1250"/>
      <c r="W31" s="1250"/>
      <c r="X31" s="1253" t="str">
        <f>Y30 &amp; "-" &amp; AA30</f>
        <v>01.01.2021-31.12.2021</v>
      </c>
      <c r="Y31" s="1366"/>
      <c r="Z31" s="1367"/>
      <c r="AA31" s="1366"/>
      <c r="AB31" s="1367"/>
      <c r="AC31" s="1250"/>
      <c r="AD31" s="1378"/>
      <c r="AE31" s="1199"/>
      <c r="AF31" s="1201"/>
      <c r="AG31" s="1201" t="str">
        <f t="shared" si="0"/>
        <v/>
      </c>
      <c r="AH31" s="1201"/>
      <c r="AI31" s="1201"/>
      <c r="AJ31" s="1201"/>
      <c r="AK31" s="1199"/>
      <c r="AL31" s="1199"/>
      <c r="AM31" s="1199"/>
      <c r="AN31" s="1199"/>
      <c r="AO31" s="1199"/>
      <c r="AP31" s="1199"/>
      <c r="AQ31" s="1199"/>
    </row>
    <row r="32" spans="1:43" s="1181" customFormat="1" ht="15" customHeight="1">
      <c r="A32" s="1359"/>
      <c r="B32" s="1359"/>
      <c r="C32" s="1359"/>
      <c r="D32" s="1359"/>
      <c r="E32" s="1359"/>
      <c r="F32" s="1359"/>
      <c r="G32" s="1263"/>
      <c r="H32" s="1262"/>
      <c r="I32" s="1359"/>
      <c r="J32" s="1359"/>
      <c r="K32" s="1264"/>
      <c r="L32" s="1244"/>
      <c r="M32" s="1248" t="s">
        <v>24</v>
      </c>
      <c r="N32" s="1194"/>
      <c r="O32" s="1194"/>
      <c r="P32" s="1194"/>
      <c r="Q32" s="1194"/>
      <c r="R32" s="1194"/>
      <c r="S32" s="1194"/>
      <c r="T32" s="1194"/>
      <c r="U32" s="1194"/>
      <c r="V32" s="1194"/>
      <c r="W32" s="1194"/>
      <c r="X32" s="1194"/>
      <c r="Y32" s="1194"/>
      <c r="Z32" s="1194"/>
      <c r="AA32" s="1194"/>
      <c r="AB32" s="1194"/>
      <c r="AC32" s="1249"/>
      <c r="AD32" s="1379"/>
      <c r="AE32" s="1199"/>
      <c r="AF32" s="1201"/>
      <c r="AG32" s="1201" t="str">
        <f t="shared" si="0"/>
        <v>Добавить вид теплоносителя (параметры теплоносителя)</v>
      </c>
      <c r="AH32" s="1201"/>
      <c r="AI32" s="1201"/>
      <c r="AJ32" s="1201"/>
      <c r="AK32" s="1199"/>
      <c r="AL32" s="1199"/>
      <c r="AM32" s="1199"/>
      <c r="AN32" s="1199"/>
      <c r="AO32" s="1199"/>
      <c r="AP32" s="1199"/>
      <c r="AQ32" s="1199"/>
    </row>
    <row r="33" spans="1:43" s="1181" customFormat="1" ht="15" customHeight="1">
      <c r="A33" s="1359"/>
      <c r="B33" s="1359"/>
      <c r="C33" s="1359"/>
      <c r="D33" s="1359"/>
      <c r="E33" s="1359"/>
      <c r="F33" s="1263"/>
      <c r="G33" s="1263"/>
      <c r="H33" s="1262"/>
      <c r="I33" s="1359"/>
      <c r="J33" s="1263"/>
      <c r="K33" s="1264"/>
      <c r="L33" s="1244"/>
      <c r="M33" s="1247" t="s">
        <v>10</v>
      </c>
      <c r="N33" s="1194"/>
      <c r="O33" s="1194"/>
      <c r="P33" s="1194"/>
      <c r="Q33" s="1194"/>
      <c r="R33" s="1194"/>
      <c r="S33" s="1194"/>
      <c r="T33" s="1194"/>
      <c r="U33" s="1251"/>
      <c r="V33" s="1194"/>
      <c r="W33" s="1194"/>
      <c r="X33" s="1194"/>
      <c r="Y33" s="1194"/>
      <c r="Z33" s="1194"/>
      <c r="AA33" s="1194"/>
      <c r="AB33" s="1251"/>
      <c r="AC33" s="1194"/>
      <c r="AD33" s="1259"/>
      <c r="AE33" s="1199"/>
      <c r="AF33" s="1201"/>
      <c r="AG33" s="1201" t="str">
        <f t="shared" si="0"/>
        <v>Добавить группу потребителей</v>
      </c>
      <c r="AH33" s="1201"/>
      <c r="AI33" s="1201"/>
      <c r="AJ33" s="1201"/>
      <c r="AK33" s="1199"/>
      <c r="AL33" s="1199"/>
      <c r="AM33" s="1199"/>
      <c r="AN33" s="1199"/>
      <c r="AO33" s="1199"/>
      <c r="AP33" s="1199"/>
      <c r="AQ33" s="1199"/>
    </row>
    <row r="34" spans="1:43" ht="15" customHeight="1">
      <c r="A34" s="1359"/>
      <c r="B34" s="1359"/>
      <c r="C34" s="1359"/>
      <c r="D34" s="1359"/>
      <c r="E34" s="912"/>
      <c r="F34" s="974"/>
      <c r="G34" s="974"/>
      <c r="H34" s="974"/>
      <c r="I34" s="927"/>
      <c r="J34" s="942"/>
      <c r="K34" s="911"/>
      <c r="L34" s="654"/>
      <c r="M34" s="949" t="s">
        <v>11</v>
      </c>
      <c r="N34" s="954"/>
      <c r="O34" s="954"/>
      <c r="P34" s="954"/>
      <c r="Q34" s="954"/>
      <c r="R34" s="954"/>
      <c r="S34" s="954"/>
      <c r="T34" s="954"/>
      <c r="U34" s="953"/>
      <c r="V34" s="1194"/>
      <c r="W34" s="1194"/>
      <c r="X34" s="1194"/>
      <c r="Y34" s="1194"/>
      <c r="Z34" s="1194"/>
      <c r="AA34" s="1194"/>
      <c r="AB34" s="1251"/>
      <c r="AC34" s="954"/>
      <c r="AD34" s="634"/>
      <c r="AF34" s="777"/>
      <c r="AG34" s="777" t="str">
        <f t="shared" si="0"/>
        <v>Добавить схему подключения</v>
      </c>
      <c r="AH34" s="777"/>
      <c r="AI34" s="777"/>
      <c r="AJ34" s="777"/>
      <c r="AP34" s="956"/>
      <c r="AQ34" s="956"/>
    </row>
    <row r="35" spans="1:43" ht="11.25">
      <c r="A35" s="938"/>
      <c r="B35" s="938"/>
      <c r="C35" s="938"/>
      <c r="D35" s="938"/>
      <c r="E35" s="938"/>
      <c r="F35" s="938"/>
      <c r="G35" s="938"/>
      <c r="H35" s="938"/>
      <c r="I35" s="938"/>
      <c r="J35" s="938"/>
      <c r="K35" s="938"/>
      <c r="AE35" s="938"/>
      <c r="AF35" s="938"/>
      <c r="AG35" s="938"/>
      <c r="AH35" s="938"/>
      <c r="AI35" s="938"/>
      <c r="AJ35" s="938"/>
      <c r="AK35" s="938"/>
      <c r="AL35" s="938"/>
      <c r="AM35" s="938"/>
      <c r="AN35" s="938"/>
      <c r="AO35" s="938"/>
    </row>
    <row r="36" spans="1:43" ht="90" customHeight="1">
      <c r="L36" s="1">
        <v>1</v>
      </c>
      <c r="M36" s="1352" t="s">
        <v>723</v>
      </c>
      <c r="N36" s="1352"/>
      <c r="O36" s="1352"/>
      <c r="P36" s="1352"/>
      <c r="Q36" s="1352"/>
      <c r="R36" s="1352"/>
      <c r="S36" s="1352"/>
      <c r="T36" s="1352"/>
      <c r="U36" s="1352"/>
      <c r="V36" s="1352"/>
      <c r="W36" s="1352"/>
      <c r="X36" s="1352"/>
      <c r="Y36" s="1352"/>
      <c r="Z36" s="1352"/>
      <c r="AA36" s="1352"/>
      <c r="AB36" s="1352"/>
      <c r="AC36" s="1352"/>
      <c r="AD36" s="1352"/>
    </row>
  </sheetData>
  <sheetProtection password="FA9C" sheet="1" objects="1" scenarios="1" formatColumns="0" formatRows="0"/>
  <dataConsolidate/>
  <mergeCells count="66">
    <mergeCell ref="AD24:AD26"/>
    <mergeCell ref="M36:AD36"/>
    <mergeCell ref="O21:AC21"/>
    <mergeCell ref="E22:E27"/>
    <mergeCell ref="I22:I27"/>
    <mergeCell ref="O22:AC22"/>
    <mergeCell ref="F23:F26"/>
    <mergeCell ref="J23:J26"/>
    <mergeCell ref="O23:AC23"/>
    <mergeCell ref="R24:R25"/>
    <mergeCell ref="S24:S25"/>
    <mergeCell ref="T24:T25"/>
    <mergeCell ref="R30:R31"/>
    <mergeCell ref="S30:S31"/>
    <mergeCell ref="T30:T31"/>
    <mergeCell ref="U30:U31"/>
    <mergeCell ref="S17:T17"/>
    <mergeCell ref="A18:A34"/>
    <mergeCell ref="O18:AC18"/>
    <mergeCell ref="B19:B34"/>
    <mergeCell ref="O19:AC19"/>
    <mergeCell ref="C20:C34"/>
    <mergeCell ref="O20:AC20"/>
    <mergeCell ref="D21:D34"/>
    <mergeCell ref="U24:U25"/>
    <mergeCell ref="AB24:AB25"/>
    <mergeCell ref="E28:E33"/>
    <mergeCell ref="I28:I33"/>
    <mergeCell ref="O28:AC28"/>
    <mergeCell ref="F29:F32"/>
    <mergeCell ref="J29:J32"/>
    <mergeCell ref="O29:AC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V12:AB12"/>
    <mergeCell ref="L11:M11"/>
    <mergeCell ref="L5:T5"/>
    <mergeCell ref="O7:T7"/>
    <mergeCell ref="O8:T8"/>
    <mergeCell ref="O9:T9"/>
    <mergeCell ref="O10:T10"/>
    <mergeCell ref="O12:U12"/>
    <mergeCell ref="Z16:AA16"/>
    <mergeCell ref="Z17:AA17"/>
    <mergeCell ref="Y24:Y25"/>
    <mergeCell ref="Z24:Z25"/>
    <mergeCell ref="AA24:AA25"/>
    <mergeCell ref="Y30:Y31"/>
    <mergeCell ref="Z30:Z31"/>
    <mergeCell ref="AA30:AA31"/>
    <mergeCell ref="AB30:AB31"/>
    <mergeCell ref="AD30:AD32"/>
  </mergeCells>
  <dataValidations count="11">
    <dataValidation allowBlank="1" sqref="WWA983068:WWL983074 JO65564:JZ65570 TK65564:TV65570 ADG65564:ADR65570 ANC65564:ANN65570 AWY65564:AXJ65570 BGU65564:BHF65570 BQQ65564:BRB65570 CAM65564:CAX65570 CKI65564:CKT65570 CUE65564:CUP65570 DEA65564:DEL65570 DNW65564:DOH65570 DXS65564:DYD65570 EHO65564:EHZ65570 ERK65564:ERV65570 FBG65564:FBR65570 FLC65564:FLN65570 FUY65564:FVJ65570 GEU65564:GFF65570 GOQ65564:GPB65570 GYM65564:GYX65570 HII65564:HIT65570 HSE65564:HSP65570 ICA65564:ICL65570 ILW65564:IMH65570 IVS65564:IWD65570 JFO65564:JFZ65570 JPK65564:JPV65570 JZG65564:JZR65570 KJC65564:KJN65570 KSY65564:KTJ65570 LCU65564:LDF65570 LMQ65564:LNB65570 LWM65564:LWX65570 MGI65564:MGT65570 MQE65564:MQP65570 NAA65564:NAL65570 NJW65564:NKH65570 NTS65564:NUD65570 ODO65564:ODZ65570 ONK65564:ONV65570 OXG65564:OXR65570 PHC65564:PHN65570 PQY65564:PRJ65570 QAU65564:QBF65570 QKQ65564:QLB65570 QUM65564:QUX65570 REI65564:RET65570 ROE65564:ROP65570 RYA65564:RYL65570 SHW65564:SIH65570 SRS65564:SSD65570 TBO65564:TBZ65570 TLK65564:TLV65570 TVG65564:TVR65570 UFC65564:UFN65570 UOY65564:UPJ65570 UYU65564:UZF65570 VIQ65564:VJB65570 VSM65564:VSX65570 WCI65564:WCT65570 WME65564:WMP65570 WWA65564:WWL65570 JO131100:JZ131106 TK131100:TV131106 ADG131100:ADR131106 ANC131100:ANN131106 AWY131100:AXJ131106 BGU131100:BHF131106 BQQ131100:BRB131106 CAM131100:CAX131106 CKI131100:CKT131106 CUE131100:CUP131106 DEA131100:DEL131106 DNW131100:DOH131106 DXS131100:DYD131106 EHO131100:EHZ131106 ERK131100:ERV131106 FBG131100:FBR131106 FLC131100:FLN131106 FUY131100:FVJ131106 GEU131100:GFF131106 GOQ131100:GPB131106 GYM131100:GYX131106 HII131100:HIT131106 HSE131100:HSP131106 ICA131100:ICL131106 ILW131100:IMH131106 IVS131100:IWD131106 JFO131100:JFZ131106 JPK131100:JPV131106 JZG131100:JZR131106 KJC131100:KJN131106 KSY131100:KTJ131106 LCU131100:LDF131106 LMQ131100:LNB131106 LWM131100:LWX131106 MGI131100:MGT131106 MQE131100:MQP131106 NAA131100:NAL131106 NJW131100:NKH131106 NTS131100:NUD131106 ODO131100:ODZ131106 ONK131100:ONV131106 OXG131100:OXR131106 PHC131100:PHN131106 PQY131100:PRJ131106 QAU131100:QBF131106 QKQ131100:QLB131106 QUM131100:QUX131106 REI131100:RET131106 ROE131100:ROP131106 RYA131100:RYL131106 SHW131100:SIH131106 SRS131100:SSD131106 TBO131100:TBZ131106 TLK131100:TLV131106 TVG131100:TVR131106 UFC131100:UFN131106 UOY131100:UPJ131106 UYU131100:UZF131106 VIQ131100:VJB131106 VSM131100:VSX131106 WCI131100:WCT131106 WME131100:WMP131106 WWA131100:WWL131106 JO196636:JZ196642 TK196636:TV196642 ADG196636:ADR196642 ANC196636:ANN196642 AWY196636:AXJ196642 BGU196636:BHF196642 BQQ196636:BRB196642 CAM196636:CAX196642 CKI196636:CKT196642 CUE196636:CUP196642 DEA196636:DEL196642 DNW196636:DOH196642 DXS196636:DYD196642 EHO196636:EHZ196642 ERK196636:ERV196642 FBG196636:FBR196642 FLC196636:FLN196642 FUY196636:FVJ196642 GEU196636:GFF196642 GOQ196636:GPB196642 GYM196636:GYX196642 HII196636:HIT196642 HSE196636:HSP196642 ICA196636:ICL196642 ILW196636:IMH196642 IVS196636:IWD196642 JFO196636:JFZ196642 JPK196636:JPV196642 JZG196636:JZR196642 KJC196636:KJN196642 KSY196636:KTJ196642 LCU196636:LDF196642 LMQ196636:LNB196642 LWM196636:LWX196642 MGI196636:MGT196642 MQE196636:MQP196642 NAA196636:NAL196642 NJW196636:NKH196642 NTS196636:NUD196642 ODO196636:ODZ196642 ONK196636:ONV196642 OXG196636:OXR196642 PHC196636:PHN196642 PQY196636:PRJ196642 QAU196636:QBF196642 QKQ196636:QLB196642 QUM196636:QUX196642 REI196636:RET196642 ROE196636:ROP196642 RYA196636:RYL196642 SHW196636:SIH196642 SRS196636:SSD196642 TBO196636:TBZ196642 TLK196636:TLV196642 TVG196636:TVR196642 UFC196636:UFN196642 UOY196636:UPJ196642 UYU196636:UZF196642 VIQ196636:VJB196642 VSM196636:VSX196642 WCI196636:WCT196642 WME196636:WMP196642 WWA196636:WWL196642 JO262172:JZ262178 TK262172:TV262178 ADG262172:ADR262178 ANC262172:ANN262178 AWY262172:AXJ262178 BGU262172:BHF262178 BQQ262172:BRB262178 CAM262172:CAX262178 CKI262172:CKT262178 CUE262172:CUP262178 DEA262172:DEL262178 DNW262172:DOH262178 DXS262172:DYD262178 EHO262172:EHZ262178 ERK262172:ERV262178 FBG262172:FBR262178 FLC262172:FLN262178 FUY262172:FVJ262178 GEU262172:GFF262178 GOQ262172:GPB262178 GYM262172:GYX262178 HII262172:HIT262178 HSE262172:HSP262178 ICA262172:ICL262178 ILW262172:IMH262178 IVS262172:IWD262178 JFO262172:JFZ262178 JPK262172:JPV262178 JZG262172:JZR262178 KJC262172:KJN262178 KSY262172:KTJ262178 LCU262172:LDF262178 LMQ262172:LNB262178 LWM262172:LWX262178 MGI262172:MGT262178 MQE262172:MQP262178 NAA262172:NAL262178 NJW262172:NKH262178 NTS262172:NUD262178 ODO262172:ODZ262178 ONK262172:ONV262178 OXG262172:OXR262178 PHC262172:PHN262178 PQY262172:PRJ262178 QAU262172:QBF262178 QKQ262172:QLB262178 QUM262172:QUX262178 REI262172:RET262178 ROE262172:ROP262178 RYA262172:RYL262178 SHW262172:SIH262178 SRS262172:SSD262178 TBO262172:TBZ262178 TLK262172:TLV262178 TVG262172:TVR262178 UFC262172:UFN262178 UOY262172:UPJ262178 UYU262172:UZF262178 VIQ262172:VJB262178 VSM262172:VSX262178 WCI262172:WCT262178 WME262172:WMP262178 WWA262172:WWL262178 JO327708:JZ327714 TK327708:TV327714 ADG327708:ADR327714 ANC327708:ANN327714 AWY327708:AXJ327714 BGU327708:BHF327714 BQQ327708:BRB327714 CAM327708:CAX327714 CKI327708:CKT327714 CUE327708:CUP327714 DEA327708:DEL327714 DNW327708:DOH327714 DXS327708:DYD327714 EHO327708:EHZ327714 ERK327708:ERV327714 FBG327708:FBR327714 FLC327708:FLN327714 FUY327708:FVJ327714 GEU327708:GFF327714 GOQ327708:GPB327714 GYM327708:GYX327714 HII327708:HIT327714 HSE327708:HSP327714 ICA327708:ICL327714 ILW327708:IMH327714 IVS327708:IWD327714 JFO327708:JFZ327714 JPK327708:JPV327714 JZG327708:JZR327714 KJC327708:KJN327714 KSY327708:KTJ327714 LCU327708:LDF327714 LMQ327708:LNB327714 LWM327708:LWX327714 MGI327708:MGT327714 MQE327708:MQP327714 NAA327708:NAL327714 NJW327708:NKH327714 NTS327708:NUD327714 ODO327708:ODZ327714 ONK327708:ONV327714 OXG327708:OXR327714 PHC327708:PHN327714 PQY327708:PRJ327714 QAU327708:QBF327714 QKQ327708:QLB327714 QUM327708:QUX327714 REI327708:RET327714 ROE327708:ROP327714 RYA327708:RYL327714 SHW327708:SIH327714 SRS327708:SSD327714 TBO327708:TBZ327714 TLK327708:TLV327714 TVG327708:TVR327714 UFC327708:UFN327714 UOY327708:UPJ327714 UYU327708:UZF327714 VIQ327708:VJB327714 VSM327708:VSX327714 WCI327708:WCT327714 WME327708:WMP327714 WWA327708:WWL327714 JO393244:JZ393250 TK393244:TV393250 ADG393244:ADR393250 ANC393244:ANN393250 AWY393244:AXJ393250 BGU393244:BHF393250 BQQ393244:BRB393250 CAM393244:CAX393250 CKI393244:CKT393250 CUE393244:CUP393250 DEA393244:DEL393250 DNW393244:DOH393250 DXS393244:DYD393250 EHO393244:EHZ393250 ERK393244:ERV393250 FBG393244:FBR393250 FLC393244:FLN393250 FUY393244:FVJ393250 GEU393244:GFF393250 GOQ393244:GPB393250 GYM393244:GYX393250 HII393244:HIT393250 HSE393244:HSP393250 ICA393244:ICL393250 ILW393244:IMH393250 IVS393244:IWD393250 JFO393244:JFZ393250 JPK393244:JPV393250 JZG393244:JZR393250 KJC393244:KJN393250 KSY393244:KTJ393250 LCU393244:LDF393250 LMQ393244:LNB393250 LWM393244:LWX393250 MGI393244:MGT393250 MQE393244:MQP393250 NAA393244:NAL393250 NJW393244:NKH393250 NTS393244:NUD393250 ODO393244:ODZ393250 ONK393244:ONV393250 OXG393244:OXR393250 PHC393244:PHN393250 PQY393244:PRJ393250 QAU393244:QBF393250 QKQ393244:QLB393250 QUM393244:QUX393250 REI393244:RET393250 ROE393244:ROP393250 RYA393244:RYL393250 SHW393244:SIH393250 SRS393244:SSD393250 TBO393244:TBZ393250 TLK393244:TLV393250 TVG393244:TVR393250 UFC393244:UFN393250 UOY393244:UPJ393250 UYU393244:UZF393250 VIQ393244:VJB393250 VSM393244:VSX393250 WCI393244:WCT393250 WME393244:WMP393250 WWA393244:WWL393250 JO458780:JZ458786 TK458780:TV458786 ADG458780:ADR458786 ANC458780:ANN458786 AWY458780:AXJ458786 BGU458780:BHF458786 BQQ458780:BRB458786 CAM458780:CAX458786 CKI458780:CKT458786 CUE458780:CUP458786 DEA458780:DEL458786 DNW458780:DOH458786 DXS458780:DYD458786 EHO458780:EHZ458786 ERK458780:ERV458786 FBG458780:FBR458786 FLC458780:FLN458786 FUY458780:FVJ458786 GEU458780:GFF458786 GOQ458780:GPB458786 GYM458780:GYX458786 HII458780:HIT458786 HSE458780:HSP458786 ICA458780:ICL458786 ILW458780:IMH458786 IVS458780:IWD458786 JFO458780:JFZ458786 JPK458780:JPV458786 JZG458780:JZR458786 KJC458780:KJN458786 KSY458780:KTJ458786 LCU458780:LDF458786 LMQ458780:LNB458786 LWM458780:LWX458786 MGI458780:MGT458786 MQE458780:MQP458786 NAA458780:NAL458786 NJW458780:NKH458786 NTS458780:NUD458786 ODO458780:ODZ458786 ONK458780:ONV458786 OXG458780:OXR458786 PHC458780:PHN458786 PQY458780:PRJ458786 QAU458780:QBF458786 QKQ458780:QLB458786 QUM458780:QUX458786 REI458780:RET458786 ROE458780:ROP458786 RYA458780:RYL458786 SHW458780:SIH458786 SRS458780:SSD458786 TBO458780:TBZ458786 TLK458780:TLV458786 TVG458780:TVR458786 UFC458780:UFN458786 UOY458780:UPJ458786 UYU458780:UZF458786 VIQ458780:VJB458786 VSM458780:VSX458786 WCI458780:WCT458786 WME458780:WMP458786 WWA458780:WWL458786 JO524316:JZ524322 TK524316:TV524322 ADG524316:ADR524322 ANC524316:ANN524322 AWY524316:AXJ524322 BGU524316:BHF524322 BQQ524316:BRB524322 CAM524316:CAX524322 CKI524316:CKT524322 CUE524316:CUP524322 DEA524316:DEL524322 DNW524316:DOH524322 DXS524316:DYD524322 EHO524316:EHZ524322 ERK524316:ERV524322 FBG524316:FBR524322 FLC524316:FLN524322 FUY524316:FVJ524322 GEU524316:GFF524322 GOQ524316:GPB524322 GYM524316:GYX524322 HII524316:HIT524322 HSE524316:HSP524322 ICA524316:ICL524322 ILW524316:IMH524322 IVS524316:IWD524322 JFO524316:JFZ524322 JPK524316:JPV524322 JZG524316:JZR524322 KJC524316:KJN524322 KSY524316:KTJ524322 LCU524316:LDF524322 LMQ524316:LNB524322 LWM524316:LWX524322 MGI524316:MGT524322 MQE524316:MQP524322 NAA524316:NAL524322 NJW524316:NKH524322 NTS524316:NUD524322 ODO524316:ODZ524322 ONK524316:ONV524322 OXG524316:OXR524322 PHC524316:PHN524322 PQY524316:PRJ524322 QAU524316:QBF524322 QKQ524316:QLB524322 QUM524316:QUX524322 REI524316:RET524322 ROE524316:ROP524322 RYA524316:RYL524322 SHW524316:SIH524322 SRS524316:SSD524322 TBO524316:TBZ524322 TLK524316:TLV524322 TVG524316:TVR524322 UFC524316:UFN524322 UOY524316:UPJ524322 UYU524316:UZF524322 VIQ524316:VJB524322 VSM524316:VSX524322 WCI524316:WCT524322 WME524316:WMP524322 WWA524316:WWL524322 JO589852:JZ589858 TK589852:TV589858 ADG589852:ADR589858 ANC589852:ANN589858 AWY589852:AXJ589858 BGU589852:BHF589858 BQQ589852:BRB589858 CAM589852:CAX589858 CKI589852:CKT589858 CUE589852:CUP589858 DEA589852:DEL589858 DNW589852:DOH589858 DXS589852:DYD589858 EHO589852:EHZ589858 ERK589852:ERV589858 FBG589852:FBR589858 FLC589852:FLN589858 FUY589852:FVJ589858 GEU589852:GFF589858 GOQ589852:GPB589858 GYM589852:GYX589858 HII589852:HIT589858 HSE589852:HSP589858 ICA589852:ICL589858 ILW589852:IMH589858 IVS589852:IWD589858 JFO589852:JFZ589858 JPK589852:JPV589858 JZG589852:JZR589858 KJC589852:KJN589858 KSY589852:KTJ589858 LCU589852:LDF589858 LMQ589852:LNB589858 LWM589852:LWX589858 MGI589852:MGT589858 MQE589852:MQP589858 NAA589852:NAL589858 NJW589852:NKH589858 NTS589852:NUD589858 ODO589852:ODZ589858 ONK589852:ONV589858 OXG589852:OXR589858 PHC589852:PHN589858 PQY589852:PRJ589858 QAU589852:QBF589858 QKQ589852:QLB589858 QUM589852:QUX589858 REI589852:RET589858 ROE589852:ROP589858 RYA589852:RYL589858 SHW589852:SIH589858 SRS589852:SSD589858 TBO589852:TBZ589858 TLK589852:TLV589858 TVG589852:TVR589858 UFC589852:UFN589858 UOY589852:UPJ589858 UYU589852:UZF589858 VIQ589852:VJB589858 VSM589852:VSX589858 WCI589852:WCT589858 WME589852:WMP589858 WWA589852:WWL589858 JO655388:JZ655394 TK655388:TV655394 ADG655388:ADR655394 ANC655388:ANN655394 AWY655388:AXJ655394 BGU655388:BHF655394 BQQ655388:BRB655394 CAM655388:CAX655394 CKI655388:CKT655394 CUE655388:CUP655394 DEA655388:DEL655394 DNW655388:DOH655394 DXS655388:DYD655394 EHO655388:EHZ655394 ERK655388:ERV655394 FBG655388:FBR655394 FLC655388:FLN655394 FUY655388:FVJ655394 GEU655388:GFF655394 GOQ655388:GPB655394 GYM655388:GYX655394 HII655388:HIT655394 HSE655388:HSP655394 ICA655388:ICL655394 ILW655388:IMH655394 IVS655388:IWD655394 JFO655388:JFZ655394 JPK655388:JPV655394 JZG655388:JZR655394 KJC655388:KJN655394 KSY655388:KTJ655394 LCU655388:LDF655394 LMQ655388:LNB655394 LWM655388:LWX655394 MGI655388:MGT655394 MQE655388:MQP655394 NAA655388:NAL655394 NJW655388:NKH655394 NTS655388:NUD655394 ODO655388:ODZ655394 ONK655388:ONV655394 OXG655388:OXR655394 PHC655388:PHN655394 PQY655388:PRJ655394 QAU655388:QBF655394 QKQ655388:QLB655394 QUM655388:QUX655394 REI655388:RET655394 ROE655388:ROP655394 RYA655388:RYL655394 SHW655388:SIH655394 SRS655388:SSD655394 TBO655388:TBZ655394 TLK655388:TLV655394 TVG655388:TVR655394 UFC655388:UFN655394 UOY655388:UPJ655394 UYU655388:UZF655394 VIQ655388:VJB655394 VSM655388:VSX655394 WCI655388:WCT655394 WME655388:WMP655394 WWA655388:WWL655394 JO720924:JZ720930 TK720924:TV720930 ADG720924:ADR720930 ANC720924:ANN720930 AWY720924:AXJ720930 BGU720924:BHF720930 BQQ720924:BRB720930 CAM720924:CAX720930 CKI720924:CKT720930 CUE720924:CUP720930 DEA720924:DEL720930 DNW720924:DOH720930 DXS720924:DYD720930 EHO720924:EHZ720930 ERK720924:ERV720930 FBG720924:FBR720930 FLC720924:FLN720930 FUY720924:FVJ720930 GEU720924:GFF720930 GOQ720924:GPB720930 GYM720924:GYX720930 HII720924:HIT720930 HSE720924:HSP720930 ICA720924:ICL720930 ILW720924:IMH720930 IVS720924:IWD720930 JFO720924:JFZ720930 JPK720924:JPV720930 JZG720924:JZR720930 KJC720924:KJN720930 KSY720924:KTJ720930 LCU720924:LDF720930 LMQ720924:LNB720930 LWM720924:LWX720930 MGI720924:MGT720930 MQE720924:MQP720930 NAA720924:NAL720930 NJW720924:NKH720930 NTS720924:NUD720930 ODO720924:ODZ720930 ONK720924:ONV720930 OXG720924:OXR720930 PHC720924:PHN720930 PQY720924:PRJ720930 QAU720924:QBF720930 QKQ720924:QLB720930 QUM720924:QUX720930 REI720924:RET720930 ROE720924:ROP720930 RYA720924:RYL720930 SHW720924:SIH720930 SRS720924:SSD720930 TBO720924:TBZ720930 TLK720924:TLV720930 TVG720924:TVR720930 UFC720924:UFN720930 UOY720924:UPJ720930 UYU720924:UZF720930 VIQ720924:VJB720930 VSM720924:VSX720930 WCI720924:WCT720930 WME720924:WMP720930 WWA720924:WWL720930 JO786460:JZ786466 TK786460:TV786466 ADG786460:ADR786466 ANC786460:ANN786466 AWY786460:AXJ786466 BGU786460:BHF786466 BQQ786460:BRB786466 CAM786460:CAX786466 CKI786460:CKT786466 CUE786460:CUP786466 DEA786460:DEL786466 DNW786460:DOH786466 DXS786460:DYD786466 EHO786460:EHZ786466 ERK786460:ERV786466 FBG786460:FBR786466 FLC786460:FLN786466 FUY786460:FVJ786466 GEU786460:GFF786466 GOQ786460:GPB786466 GYM786460:GYX786466 HII786460:HIT786466 HSE786460:HSP786466 ICA786460:ICL786466 ILW786460:IMH786466 IVS786460:IWD786466 JFO786460:JFZ786466 JPK786460:JPV786466 JZG786460:JZR786466 KJC786460:KJN786466 KSY786460:KTJ786466 LCU786460:LDF786466 LMQ786460:LNB786466 LWM786460:LWX786466 MGI786460:MGT786466 MQE786460:MQP786466 NAA786460:NAL786466 NJW786460:NKH786466 NTS786460:NUD786466 ODO786460:ODZ786466 ONK786460:ONV786466 OXG786460:OXR786466 PHC786460:PHN786466 PQY786460:PRJ786466 QAU786460:QBF786466 QKQ786460:QLB786466 QUM786460:QUX786466 REI786460:RET786466 ROE786460:ROP786466 RYA786460:RYL786466 SHW786460:SIH786466 SRS786460:SSD786466 TBO786460:TBZ786466 TLK786460:TLV786466 TVG786460:TVR786466 UFC786460:UFN786466 UOY786460:UPJ786466 UYU786460:UZF786466 VIQ786460:VJB786466 VSM786460:VSX786466 WCI786460:WCT786466 WME786460:WMP786466 WWA786460:WWL786466 JO851996:JZ852002 TK851996:TV852002 ADG851996:ADR852002 ANC851996:ANN852002 AWY851996:AXJ852002 BGU851996:BHF852002 BQQ851996:BRB852002 CAM851996:CAX852002 CKI851996:CKT852002 CUE851996:CUP852002 DEA851996:DEL852002 DNW851996:DOH852002 DXS851996:DYD852002 EHO851996:EHZ852002 ERK851996:ERV852002 FBG851996:FBR852002 FLC851996:FLN852002 FUY851996:FVJ852002 GEU851996:GFF852002 GOQ851996:GPB852002 GYM851996:GYX852002 HII851996:HIT852002 HSE851996:HSP852002 ICA851996:ICL852002 ILW851996:IMH852002 IVS851996:IWD852002 JFO851996:JFZ852002 JPK851996:JPV852002 JZG851996:JZR852002 KJC851996:KJN852002 KSY851996:KTJ852002 LCU851996:LDF852002 LMQ851996:LNB852002 LWM851996:LWX852002 MGI851996:MGT852002 MQE851996:MQP852002 NAA851996:NAL852002 NJW851996:NKH852002 NTS851996:NUD852002 ODO851996:ODZ852002 ONK851996:ONV852002 OXG851996:OXR852002 PHC851996:PHN852002 PQY851996:PRJ852002 QAU851996:QBF852002 QKQ851996:QLB852002 QUM851996:QUX852002 REI851996:RET852002 ROE851996:ROP852002 RYA851996:RYL852002 SHW851996:SIH852002 SRS851996:SSD852002 TBO851996:TBZ852002 TLK851996:TLV852002 TVG851996:TVR852002 UFC851996:UFN852002 UOY851996:UPJ852002 UYU851996:UZF852002 VIQ851996:VJB852002 VSM851996:VSX852002 WCI851996:WCT852002 WME851996:WMP852002 WWA851996:WWL852002 JO917532:JZ917538 TK917532:TV917538 ADG917532:ADR917538 ANC917532:ANN917538 AWY917532:AXJ917538 BGU917532:BHF917538 BQQ917532:BRB917538 CAM917532:CAX917538 CKI917532:CKT917538 CUE917532:CUP917538 DEA917532:DEL917538 DNW917532:DOH917538 DXS917532:DYD917538 EHO917532:EHZ917538 ERK917532:ERV917538 FBG917532:FBR917538 FLC917532:FLN917538 FUY917532:FVJ917538 GEU917532:GFF917538 GOQ917532:GPB917538 GYM917532:GYX917538 HII917532:HIT917538 HSE917532:HSP917538 ICA917532:ICL917538 ILW917532:IMH917538 IVS917532:IWD917538 JFO917532:JFZ917538 JPK917532:JPV917538 JZG917532:JZR917538 KJC917532:KJN917538 KSY917532:KTJ917538 LCU917532:LDF917538 LMQ917532:LNB917538 LWM917532:LWX917538 MGI917532:MGT917538 MQE917532:MQP917538 NAA917532:NAL917538 NJW917532:NKH917538 NTS917532:NUD917538 ODO917532:ODZ917538 ONK917532:ONV917538 OXG917532:OXR917538 PHC917532:PHN917538 PQY917532:PRJ917538 QAU917532:QBF917538 QKQ917532:QLB917538 QUM917532:QUX917538 REI917532:RET917538 ROE917532:ROP917538 RYA917532:RYL917538 SHW917532:SIH917538 SRS917532:SSD917538 TBO917532:TBZ917538 TLK917532:TLV917538 TVG917532:TVR917538 UFC917532:UFN917538 UOY917532:UPJ917538 UYU917532:UZF917538 VIQ917532:VJB917538 VSM917532:VSX917538 WCI917532:WCT917538 WME917532:WMP917538 WWA917532:WWL917538 JO983068:JZ983074 TK983068:TV983074 ADG983068:ADR983074 ANC983068:ANN983074 AWY983068:AXJ983074 BGU983068:BHF983074 BQQ983068:BRB983074 CAM983068:CAX983074 CKI983068:CKT983074 CUE983068:CUP983074 DEA983068:DEL983074 DNW983068:DOH983074 DXS983068:DYD983074 EHO983068:EHZ983074 ERK983068:ERV983074 FBG983068:FBR983074 FLC983068:FLN983074 FUY983068:FVJ983074 GEU983068:GFF983074 GOQ983068:GPB983074 GYM983068:GYX983074 HII983068:HIT983074 HSE983068:HSP983074 ICA983068:ICL983074 ILW983068:IMH983074 IVS983068:IWD983074 JFO983068:JFZ983074 JPK983068:JPV983074 JZG983068:JZR983074 KJC983068:KJN983074 KSY983068:KTJ983074 LCU983068:LDF983074 LMQ983068:LNB983074 LWM983068:LWX983074 MGI983068:MGT983074 MQE983068:MQP983074 NAA983068:NAL983074 NJW983068:NKH983074 NTS983068:NUD983074 ODO983068:ODZ983074 ONK983068:ONV983074 OXG983068:OXR983074 PHC983068:PHN983074 PQY983068:PRJ983074 QAU983068:QBF983074 QKQ983068:QLB983074 QUM983068:QUX983074 REI983068:RET983074 ROE983068:ROP983074 RYA983068:RYL983074 SHW983068:SIH983074 SRS983068:SSD983074 TBO983068:TBZ983074 TLK983068:TLV983074 TVG983068:TVR983074 UFC983068:UFN983074 UOY983068:UPJ983074 UYU983068:UZF983074 VIQ983068:VJB983074 VSM983068:VSX983074 WCI983068:WCT983074 WME983068:WMP983074 ADG32:ADR34 TK32:TV34 JO32:JZ34 WWA32:WWL34 WME32:WMP34 WCI32:WCT34 VSM32:VSX34 VIQ32:VJB34 UYU32:UZF34 UOY32:UPJ34 UFC32:UFN34 TVG32:TVR34 TLK32:TLV34 TBO32:TBZ34 SRS32:SSD34 SHW32:SIH34 RYA32:RYL34 ROE32:ROP34 REI32:RET34 QUM32:QUX34 QKQ32:QLB34 QAU32:QBF34 PQY32:PRJ34 PHC32:PHN34 OXG32:OXR34 ONK32:ONV34 ODO32:ODZ34 NTS32:NUD34 NJW32:NKH34 NAA32:NAL34 MQE32:MQP34 MGI32:MGT34 LWM32:LWX34 LMQ32:LNB34 LCU32:LDF34 KSY32:KTJ34 KJC32:KJN34 JZG32:JZR34 JPK32:JPV34 JFO32:JFZ34 IVS32:IWD34 ILW32:IMH34 ICA32:ICL34 HSE32:HSP34 HII32:HIT34 GYM32:GYX34 GOQ32:GPB34 GEU32:GFF34 FUY32:FVJ34 FLC32:FLN34 FBG32:FBR34 ERK32:ERV34 EHO32:EHZ34 DXS32:DYD34 DNW32:DOH34 DEA32:DEL34 CUE32:CUP34 CKI32:CKT34 CAM32:CAX34 BQQ32:BRB34 BGU32:BHF34 AWY32:AXJ34 L33:AD34 L26:AC26 L65564:AD65570 L983068:AD983074 L917532:AD917538 L851996:AD852002 L786460:AD786466 L720924:AD720930 L655388:AD655394 L589852:AD589858 L524316:AD524322 L458780:AD458786 L393244:AD393250 L327708:AD327714 L262172:AD262178 L196636:AD196642 L131100:AD131106 L27:AD27 AWY26:AXJ27 BGU26:BHF27 BQQ26:BRB27 CAM26:CAX27 CKI26:CKT27 CUE26:CUP27 DEA26:DEL27 DNW26:DOH27 DXS26:DYD27 EHO26:EHZ27 ERK26:ERV27 FBG26:FBR27 FLC26:FLN27 FUY26:FVJ27 GEU26:GFF27 GOQ26:GPB27 GYM26:GYX27 HII26:HIT27 HSE26:HSP27 ICA26:ICL27 ILW26:IMH27 IVS26:IWD27 JFO26:JFZ27 JPK26:JPV27 JZG26:JZR27 KJC26:KJN27 KSY26:KTJ27 LCU26:LDF27 LMQ26:LNB27 LWM26:LWX27 MGI26:MGT27 MQE26:MQP27 NAA26:NAL27 NJW26:NKH27 NTS26:NUD27 ODO26:ODZ27 ONK26:ONV27 OXG26:OXR27 PHC26:PHN27 PQY26:PRJ27 QAU26:QBF27 QKQ26:QLB27 QUM26:QUX27 REI26:RET27 ROE26:ROP27 RYA26:RYL27 SHW26:SIH27 SRS26:SSD27 TBO26:TBZ27 TLK26:TLV27 TVG26:TVR27 UFC26:UFN27 UOY26:UPJ27 UYU26:UZF27 VIQ26:VJB27 VSM26:VSX27 WCI26:WCT27 WME26:WMP27 WWA26:WWL27 JO26:JZ27 TK26:TV27 ADG26:ADR27 ANC26:ANN27 ANC32:ANN34 L32:AC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Q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Q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Q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Q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Q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Q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Q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Q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Q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Q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Q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Q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Q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Q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983067 X65563 X131099 X196635 X262171 X327707 X393243 X458779 X524315 X589851 X655387 X720923 X786459 X851995 X917531 X25 Q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31"/>
    <dataValidation allowBlank="1" showInputMessage="1" showErrorMessage="1" prompt="Для выбора выполните двойной щелчок левой клавиши мыши по соответствующей ячейке." sqref="S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S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S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S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S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S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S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S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S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S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S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S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S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S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S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U524314 U589850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U655386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U720922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U786458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U851994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U917530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U983066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U65562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U131098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U196634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U262170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WMN24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U2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WWJ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6 S24 U393242 WWJ24 U458778 Z65562 Z131098 Z196634 Z262170 Z327706 Z393242 Z458778 Z524314 Z589850 Z655386 Z720922 Z786458 Z851994 Z917530 Z983066 AB524314 AB589850 AB655386 AB720922 AB786458 AB851994 AB917530 AB983066 AB65562 AB131098 AB196634 AB262170 AB393242 AB327706 AB458778 AB24 Z24 JV30 S30 WWJ30 WMN30 WCR30 VSV30 VIZ30 UZD30 UPH30 UFL30 TVP30 TLT30 TBX30 SSB30 SIF30 RYJ30 RON30 RER30 QUV30 QKZ30 QBD30 PRH30 PHL30 OXP30 ONT30 ODX30 NUB30 NKF30 NAJ30 MQN30 MGR30 LWV30 LMZ30 LDD30 KTH30 KJL30 JZP30 JPT30 JFX30 IWB30 IMF30 ICJ30 HSN30 HIR30 GYV30 GOZ30 GFD30 FVH30 FLL30 FBP30 ERT30 EHX30 DYB30 DOF30 DEJ30 CUN30 CKR30 CAV30 BQZ30 BHD30 AXH30 ANL30 ADP30 TT30 TR30 JX30 WWH30 WML30 WCP30 VST30 VIX30 UZB30 UPF30 UFJ30 TVN30 TLR30 TBV30 SRZ30 SID30 RYH30 ROL30 REP30 QUT30 QKX30 QBB30 PRF30 PHJ30 OXN30 ONR30 ODV30 NTZ30 NKD30 NAH30 MQL30 MGP30 LWT30 LMX30 LDB30 KTF30 KJJ30 JZN30 JPR30 JFV30 IVZ30 IMD30 ICH30 HSL30 HIP30 GYT30 GOX30 GFB30 FVF30 FLJ30 FBN30 ERR30 EHV30 DXZ30 DOD30 DEH30 CUL30 CKP30 CAT30 BQX30 BHB30 AXF30 ANJ30 ADN30 U30 Z30 AB3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R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R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R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R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R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R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R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R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R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R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R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R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R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R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WWI983066 T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T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T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T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T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T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T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T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T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T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T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T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T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T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T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2 Y131098 Y196634 Y262170 Y327706 Y393242 Y458778 Y524314 Y589850 Y655386 Y720922 Y786458 Y851994 Y917530 Y983066 AA65562 AA131098 AA196634 AA262170 AA327706 AA393242 AA458778 AA524314 AA589850 AA655386 AA720922 AA786458 AA851994 AA917530 AA983066 Y24 R30 WWI30 WMM30 WCQ30 VSU30 VIY30 UZC30 UPG30 UFK30 TVO30 TLS30 TBW30 SSA30 SIE30 RYI30 ROM30 REQ30 QUU30 QKY30 QBC30 PRG30 PHK30 OXO30 ONS30 ODW30 NUA30 NKE30 NAI30 MQM30 MGQ30 LWU30 LMY30 LDC30 KTG30 KJK30 JZO30 JPS30 JFW30 IWA30 IME30 ICI30 HSM30 HIQ30 GYU30 GOY30 GFC30 FVG30 FLK30 FBO30 ERS30 EHW30 DYA30 DOE30 DEI30 CUM30 CKQ30 CAU30 BQY30 BHC30 AXG30 ANK30 ADO30 TS30 JW30 T30 WWG30 WMK30 WCO30 VSS30 VIW30 UZA30 UPE30 UFI30 TVM30 TLQ30 TBU30 SRY30 SIC30 RYG30 ROK30 REO30 QUS30 QKW30 QBA30 PRE30 PHI30 OXM30 ONQ30 ODU30 NTY30 NKC30 NAG30 MQK30 MGO30 LWS30 LMW30 LDA30 KTE30 KJI30 JZM30 JPQ30 JFU30 IVY30 IMC30 ICG30 HSK30 HIO30 GYS30 GOW30 GFA30 FVE30 FLI30 FBM30 ERQ30 EHU30 DXY30 DOC30 DEG30 CUK30 CKO30 CAS30 BQW30 BHA30 AXE30 ANI30 ADM30 TQ30 JU30 Y30 AA30"/>
    <dataValidation type="list" allowBlank="1" showInputMessage="1" showErrorMessage="1" errorTitle="Ошибка" error="Выберите значение из списка" sqref="WWB983066 M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M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M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M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M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M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M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M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M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M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M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M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M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M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M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30 TL30 ADH30 AND30 AWZ30 M30 WWB30 WMF30 WCJ30 VSN30 VIR30 UYV30 UOZ30 UFD30 TVH30 TLL30 TBP30 SRT30 SHX30 RYB30 ROF30 REJ30 QUN30 QKR30 QAV30 PQZ30 PHD30 OXH30 ONL30 ODP30 NTT30 NJX30 NAB30 MQF30 MGJ30 LWN30 LMR30 LCV30 KSZ30 KJD30 JZH30 JPL30 JFP30 IVT30 ILX30 ICB30 HSF30 HIJ30 GYN30 GOR30 GEV30 FUZ30 FLD30 FBH30 ERL30 EHP30 DXT30 DNX30 DEB30 CUF30 CKJ30 CAN30 BQR30 BGV3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1:JY65561 TN65561:TU65561 ADJ65561:ADQ65561 ANF65561:ANM65561 AXB65561:AXI65561 BGX65561:BHE65561 BQT65561:BRA65561 CAP65561:CAW65561 CKL65561:CKS65561 CUH65561:CUO65561 DED65561:DEK65561 DNZ65561:DOG65561 DXV65561:DYC65561 EHR65561:EHY65561 ERN65561:ERU65561 FBJ65561:FBQ65561 FLF65561:FLM65561 FVB65561:FVI65561 GEX65561:GFE65561 GOT65561:GPA65561 GYP65561:GYW65561 HIL65561:HIS65561 HSH65561:HSO65561 ICD65561:ICK65561 ILZ65561:IMG65561 IVV65561:IWC65561 JFR65561:JFY65561 JPN65561:JPU65561 JZJ65561:JZQ65561 KJF65561:KJM65561 KTB65561:KTI65561 LCX65561:LDE65561 LMT65561:LNA65561 LWP65561:LWW65561 MGL65561:MGS65561 MQH65561:MQO65561 NAD65561:NAK65561 NJZ65561:NKG65561 NTV65561:NUC65561 ODR65561:ODY65561 ONN65561:ONU65561 OXJ65561:OXQ65561 PHF65561:PHM65561 PRB65561:PRI65561 QAX65561:QBE65561 QKT65561:QLA65561 QUP65561:QUW65561 REL65561:RES65561 ROH65561:ROO65561 RYD65561:RYK65561 SHZ65561:SIG65561 SRV65561:SSC65561 TBR65561:TBY65561 TLN65561:TLU65561 TVJ65561:TVQ65561 UFF65561:UFM65561 UPB65561:UPI65561 UYX65561:UZE65561 VIT65561:VJA65561 VSP65561:VSW65561 WCL65561:WCS65561 WMH65561:WMO65561 WWD65561:WWK65561 JR131097:JY131097 TN131097:TU131097 ADJ131097:ADQ131097 ANF131097:ANM131097 AXB131097:AXI131097 BGX131097:BHE131097 BQT131097:BRA131097 CAP131097:CAW131097 CKL131097:CKS131097 CUH131097:CUO131097 DED131097:DEK131097 DNZ131097:DOG131097 DXV131097:DYC131097 EHR131097:EHY131097 ERN131097:ERU131097 FBJ131097:FBQ131097 FLF131097:FLM131097 FVB131097:FVI131097 GEX131097:GFE131097 GOT131097:GPA131097 GYP131097:GYW131097 HIL131097:HIS131097 HSH131097:HSO131097 ICD131097:ICK131097 ILZ131097:IMG131097 IVV131097:IWC131097 JFR131097:JFY131097 JPN131097:JPU131097 JZJ131097:JZQ131097 KJF131097:KJM131097 KTB131097:KTI131097 LCX131097:LDE131097 LMT131097:LNA131097 LWP131097:LWW131097 MGL131097:MGS131097 MQH131097:MQO131097 NAD131097:NAK131097 NJZ131097:NKG131097 NTV131097:NUC131097 ODR131097:ODY131097 ONN131097:ONU131097 OXJ131097:OXQ131097 PHF131097:PHM131097 PRB131097:PRI131097 QAX131097:QBE131097 QKT131097:QLA131097 QUP131097:QUW131097 REL131097:RES131097 ROH131097:ROO131097 RYD131097:RYK131097 SHZ131097:SIG131097 SRV131097:SSC131097 TBR131097:TBY131097 TLN131097:TLU131097 TVJ131097:TVQ131097 UFF131097:UFM131097 UPB131097:UPI131097 UYX131097:UZE131097 VIT131097:VJA131097 VSP131097:VSW131097 WCL131097:WCS131097 WMH131097:WMO131097 WWD131097:WWK131097 JR196633:JY196633 TN196633:TU196633 ADJ196633:ADQ196633 ANF196633:ANM196633 AXB196633:AXI196633 BGX196633:BHE196633 BQT196633:BRA196633 CAP196633:CAW196633 CKL196633:CKS196633 CUH196633:CUO196633 DED196633:DEK196633 DNZ196633:DOG196633 DXV196633:DYC196633 EHR196633:EHY196633 ERN196633:ERU196633 FBJ196633:FBQ196633 FLF196633:FLM196633 FVB196633:FVI196633 GEX196633:GFE196633 GOT196633:GPA196633 GYP196633:GYW196633 HIL196633:HIS196633 HSH196633:HSO196633 ICD196633:ICK196633 ILZ196633:IMG196633 IVV196633:IWC196633 JFR196633:JFY196633 JPN196633:JPU196633 JZJ196633:JZQ196633 KJF196633:KJM196633 KTB196633:KTI196633 LCX196633:LDE196633 LMT196633:LNA196633 LWP196633:LWW196633 MGL196633:MGS196633 MQH196633:MQO196633 NAD196633:NAK196633 NJZ196633:NKG196633 NTV196633:NUC196633 ODR196633:ODY196633 ONN196633:ONU196633 OXJ196633:OXQ196633 PHF196633:PHM196633 PRB196633:PRI196633 QAX196633:QBE196633 QKT196633:QLA196633 QUP196633:QUW196633 REL196633:RES196633 ROH196633:ROO196633 RYD196633:RYK196633 SHZ196633:SIG196633 SRV196633:SSC196633 TBR196633:TBY196633 TLN196633:TLU196633 TVJ196633:TVQ196633 UFF196633:UFM196633 UPB196633:UPI196633 UYX196633:UZE196633 VIT196633:VJA196633 VSP196633:VSW196633 WCL196633:WCS196633 WMH196633:WMO196633 WWD196633:WWK196633 JR262169:JY262169 TN262169:TU262169 ADJ262169:ADQ262169 ANF262169:ANM262169 AXB262169:AXI262169 BGX262169:BHE262169 BQT262169:BRA262169 CAP262169:CAW262169 CKL262169:CKS262169 CUH262169:CUO262169 DED262169:DEK262169 DNZ262169:DOG262169 DXV262169:DYC262169 EHR262169:EHY262169 ERN262169:ERU262169 FBJ262169:FBQ262169 FLF262169:FLM262169 FVB262169:FVI262169 GEX262169:GFE262169 GOT262169:GPA262169 GYP262169:GYW262169 HIL262169:HIS262169 HSH262169:HSO262169 ICD262169:ICK262169 ILZ262169:IMG262169 IVV262169:IWC262169 JFR262169:JFY262169 JPN262169:JPU262169 JZJ262169:JZQ262169 KJF262169:KJM262169 KTB262169:KTI262169 LCX262169:LDE262169 LMT262169:LNA262169 LWP262169:LWW262169 MGL262169:MGS262169 MQH262169:MQO262169 NAD262169:NAK262169 NJZ262169:NKG262169 NTV262169:NUC262169 ODR262169:ODY262169 ONN262169:ONU262169 OXJ262169:OXQ262169 PHF262169:PHM262169 PRB262169:PRI262169 QAX262169:QBE262169 QKT262169:QLA262169 QUP262169:QUW262169 REL262169:RES262169 ROH262169:ROO262169 RYD262169:RYK262169 SHZ262169:SIG262169 SRV262169:SSC262169 TBR262169:TBY262169 TLN262169:TLU262169 TVJ262169:TVQ262169 UFF262169:UFM262169 UPB262169:UPI262169 UYX262169:UZE262169 VIT262169:VJA262169 VSP262169:VSW262169 WCL262169:WCS262169 WMH262169:WMO262169 WWD262169:WWK262169 JR327705:JY327705 TN327705:TU327705 ADJ327705:ADQ327705 ANF327705:ANM327705 AXB327705:AXI327705 BGX327705:BHE327705 BQT327705:BRA327705 CAP327705:CAW327705 CKL327705:CKS327705 CUH327705:CUO327705 DED327705:DEK327705 DNZ327705:DOG327705 DXV327705:DYC327705 EHR327705:EHY327705 ERN327705:ERU327705 FBJ327705:FBQ327705 FLF327705:FLM327705 FVB327705:FVI327705 GEX327705:GFE327705 GOT327705:GPA327705 GYP327705:GYW327705 HIL327705:HIS327705 HSH327705:HSO327705 ICD327705:ICK327705 ILZ327705:IMG327705 IVV327705:IWC327705 JFR327705:JFY327705 JPN327705:JPU327705 JZJ327705:JZQ327705 KJF327705:KJM327705 KTB327705:KTI327705 LCX327705:LDE327705 LMT327705:LNA327705 LWP327705:LWW327705 MGL327705:MGS327705 MQH327705:MQO327705 NAD327705:NAK327705 NJZ327705:NKG327705 NTV327705:NUC327705 ODR327705:ODY327705 ONN327705:ONU327705 OXJ327705:OXQ327705 PHF327705:PHM327705 PRB327705:PRI327705 QAX327705:QBE327705 QKT327705:QLA327705 QUP327705:QUW327705 REL327705:RES327705 ROH327705:ROO327705 RYD327705:RYK327705 SHZ327705:SIG327705 SRV327705:SSC327705 TBR327705:TBY327705 TLN327705:TLU327705 TVJ327705:TVQ327705 UFF327705:UFM327705 UPB327705:UPI327705 UYX327705:UZE327705 VIT327705:VJA327705 VSP327705:VSW327705 WCL327705:WCS327705 WMH327705:WMO327705 WWD327705:WWK327705 JR393241:JY393241 TN393241:TU393241 ADJ393241:ADQ393241 ANF393241:ANM393241 AXB393241:AXI393241 BGX393241:BHE393241 BQT393241:BRA393241 CAP393241:CAW393241 CKL393241:CKS393241 CUH393241:CUO393241 DED393241:DEK393241 DNZ393241:DOG393241 DXV393241:DYC393241 EHR393241:EHY393241 ERN393241:ERU393241 FBJ393241:FBQ393241 FLF393241:FLM393241 FVB393241:FVI393241 GEX393241:GFE393241 GOT393241:GPA393241 GYP393241:GYW393241 HIL393241:HIS393241 HSH393241:HSO393241 ICD393241:ICK393241 ILZ393241:IMG393241 IVV393241:IWC393241 JFR393241:JFY393241 JPN393241:JPU393241 JZJ393241:JZQ393241 KJF393241:KJM393241 KTB393241:KTI393241 LCX393241:LDE393241 LMT393241:LNA393241 LWP393241:LWW393241 MGL393241:MGS393241 MQH393241:MQO393241 NAD393241:NAK393241 NJZ393241:NKG393241 NTV393241:NUC393241 ODR393241:ODY393241 ONN393241:ONU393241 OXJ393241:OXQ393241 PHF393241:PHM393241 PRB393241:PRI393241 QAX393241:QBE393241 QKT393241:QLA393241 QUP393241:QUW393241 REL393241:RES393241 ROH393241:ROO393241 RYD393241:RYK393241 SHZ393241:SIG393241 SRV393241:SSC393241 TBR393241:TBY393241 TLN393241:TLU393241 TVJ393241:TVQ393241 UFF393241:UFM393241 UPB393241:UPI393241 UYX393241:UZE393241 VIT393241:VJA393241 VSP393241:VSW393241 WCL393241:WCS393241 WMH393241:WMO393241 WWD393241:WWK393241 JR458777:JY458777 TN458777:TU458777 ADJ458777:ADQ458777 ANF458777:ANM458777 AXB458777:AXI458777 BGX458777:BHE458777 BQT458777:BRA458777 CAP458777:CAW458777 CKL458777:CKS458777 CUH458777:CUO458777 DED458777:DEK458777 DNZ458777:DOG458777 DXV458777:DYC458777 EHR458777:EHY458777 ERN458777:ERU458777 FBJ458777:FBQ458777 FLF458777:FLM458777 FVB458777:FVI458777 GEX458777:GFE458777 GOT458777:GPA458777 GYP458777:GYW458777 HIL458777:HIS458777 HSH458777:HSO458777 ICD458777:ICK458777 ILZ458777:IMG458777 IVV458777:IWC458777 JFR458777:JFY458777 JPN458777:JPU458777 JZJ458777:JZQ458777 KJF458777:KJM458777 KTB458777:KTI458777 LCX458777:LDE458777 LMT458777:LNA458777 LWP458777:LWW458777 MGL458777:MGS458777 MQH458777:MQO458777 NAD458777:NAK458777 NJZ458777:NKG458777 NTV458777:NUC458777 ODR458777:ODY458777 ONN458777:ONU458777 OXJ458777:OXQ458777 PHF458777:PHM458777 PRB458777:PRI458777 QAX458777:QBE458777 QKT458777:QLA458777 QUP458777:QUW458777 REL458777:RES458777 ROH458777:ROO458777 RYD458777:RYK458777 SHZ458777:SIG458777 SRV458777:SSC458777 TBR458777:TBY458777 TLN458777:TLU458777 TVJ458777:TVQ458777 UFF458777:UFM458777 UPB458777:UPI458777 UYX458777:UZE458777 VIT458777:VJA458777 VSP458777:VSW458777 WCL458777:WCS458777 WMH458777:WMO458777 WWD458777:WWK458777 JR524313:JY524313 TN524313:TU524313 ADJ524313:ADQ524313 ANF524313:ANM524313 AXB524313:AXI524313 BGX524313:BHE524313 BQT524313:BRA524313 CAP524313:CAW524313 CKL524313:CKS524313 CUH524313:CUO524313 DED524313:DEK524313 DNZ524313:DOG524313 DXV524313:DYC524313 EHR524313:EHY524313 ERN524313:ERU524313 FBJ524313:FBQ524313 FLF524313:FLM524313 FVB524313:FVI524313 GEX524313:GFE524313 GOT524313:GPA524313 GYP524313:GYW524313 HIL524313:HIS524313 HSH524313:HSO524313 ICD524313:ICK524313 ILZ524313:IMG524313 IVV524313:IWC524313 JFR524313:JFY524313 JPN524313:JPU524313 JZJ524313:JZQ524313 KJF524313:KJM524313 KTB524313:KTI524313 LCX524313:LDE524313 LMT524313:LNA524313 LWP524313:LWW524313 MGL524313:MGS524313 MQH524313:MQO524313 NAD524313:NAK524313 NJZ524313:NKG524313 NTV524313:NUC524313 ODR524313:ODY524313 ONN524313:ONU524313 OXJ524313:OXQ524313 PHF524313:PHM524313 PRB524313:PRI524313 QAX524313:QBE524313 QKT524313:QLA524313 QUP524313:QUW524313 REL524313:RES524313 ROH524313:ROO524313 RYD524313:RYK524313 SHZ524313:SIG524313 SRV524313:SSC524313 TBR524313:TBY524313 TLN524313:TLU524313 TVJ524313:TVQ524313 UFF524313:UFM524313 UPB524313:UPI524313 UYX524313:UZE524313 VIT524313:VJA524313 VSP524313:VSW524313 WCL524313:WCS524313 WMH524313:WMO524313 WWD524313:WWK524313 JR589849:JY589849 TN589849:TU589849 ADJ589849:ADQ589849 ANF589849:ANM589849 AXB589849:AXI589849 BGX589849:BHE589849 BQT589849:BRA589849 CAP589849:CAW589849 CKL589849:CKS589849 CUH589849:CUO589849 DED589849:DEK589849 DNZ589849:DOG589849 DXV589849:DYC589849 EHR589849:EHY589849 ERN589849:ERU589849 FBJ589849:FBQ589849 FLF589849:FLM589849 FVB589849:FVI589849 GEX589849:GFE589849 GOT589849:GPA589849 GYP589849:GYW589849 HIL589849:HIS589849 HSH589849:HSO589849 ICD589849:ICK589849 ILZ589849:IMG589849 IVV589849:IWC589849 JFR589849:JFY589849 JPN589849:JPU589849 JZJ589849:JZQ589849 KJF589849:KJM589849 KTB589849:KTI589849 LCX589849:LDE589849 LMT589849:LNA589849 LWP589849:LWW589849 MGL589849:MGS589849 MQH589849:MQO589849 NAD589849:NAK589849 NJZ589849:NKG589849 NTV589849:NUC589849 ODR589849:ODY589849 ONN589849:ONU589849 OXJ589849:OXQ589849 PHF589849:PHM589849 PRB589849:PRI589849 QAX589849:QBE589849 QKT589849:QLA589849 QUP589849:QUW589849 REL589849:RES589849 ROH589849:ROO589849 RYD589849:RYK589849 SHZ589849:SIG589849 SRV589849:SSC589849 TBR589849:TBY589849 TLN589849:TLU589849 TVJ589849:TVQ589849 UFF589849:UFM589849 UPB589849:UPI589849 UYX589849:UZE589849 VIT589849:VJA589849 VSP589849:VSW589849 WCL589849:WCS589849 WMH589849:WMO589849 WWD589849:WWK589849 JR655385:JY655385 TN655385:TU655385 ADJ655385:ADQ655385 ANF655385:ANM655385 AXB655385:AXI655385 BGX655385:BHE655385 BQT655385:BRA655385 CAP655385:CAW655385 CKL655385:CKS655385 CUH655385:CUO655385 DED655385:DEK655385 DNZ655385:DOG655385 DXV655385:DYC655385 EHR655385:EHY655385 ERN655385:ERU655385 FBJ655385:FBQ655385 FLF655385:FLM655385 FVB655385:FVI655385 GEX655385:GFE655385 GOT655385:GPA655385 GYP655385:GYW655385 HIL655385:HIS655385 HSH655385:HSO655385 ICD655385:ICK655385 ILZ655385:IMG655385 IVV655385:IWC655385 JFR655385:JFY655385 JPN655385:JPU655385 JZJ655385:JZQ655385 KJF655385:KJM655385 KTB655385:KTI655385 LCX655385:LDE655385 LMT655385:LNA655385 LWP655385:LWW655385 MGL655385:MGS655385 MQH655385:MQO655385 NAD655385:NAK655385 NJZ655385:NKG655385 NTV655385:NUC655385 ODR655385:ODY655385 ONN655385:ONU655385 OXJ655385:OXQ655385 PHF655385:PHM655385 PRB655385:PRI655385 QAX655385:QBE655385 QKT655385:QLA655385 QUP655385:QUW655385 REL655385:RES655385 ROH655385:ROO655385 RYD655385:RYK655385 SHZ655385:SIG655385 SRV655385:SSC655385 TBR655385:TBY655385 TLN655385:TLU655385 TVJ655385:TVQ655385 UFF655385:UFM655385 UPB655385:UPI655385 UYX655385:UZE655385 VIT655385:VJA655385 VSP655385:VSW655385 WCL655385:WCS655385 WMH655385:WMO655385 WWD655385:WWK655385 JR720921:JY720921 TN720921:TU720921 ADJ720921:ADQ720921 ANF720921:ANM720921 AXB720921:AXI720921 BGX720921:BHE720921 BQT720921:BRA720921 CAP720921:CAW720921 CKL720921:CKS720921 CUH720921:CUO720921 DED720921:DEK720921 DNZ720921:DOG720921 DXV720921:DYC720921 EHR720921:EHY720921 ERN720921:ERU720921 FBJ720921:FBQ720921 FLF720921:FLM720921 FVB720921:FVI720921 GEX720921:GFE720921 GOT720921:GPA720921 GYP720921:GYW720921 HIL720921:HIS720921 HSH720921:HSO720921 ICD720921:ICK720921 ILZ720921:IMG720921 IVV720921:IWC720921 JFR720921:JFY720921 JPN720921:JPU720921 JZJ720921:JZQ720921 KJF720921:KJM720921 KTB720921:KTI720921 LCX720921:LDE720921 LMT720921:LNA720921 LWP720921:LWW720921 MGL720921:MGS720921 MQH720921:MQO720921 NAD720921:NAK720921 NJZ720921:NKG720921 NTV720921:NUC720921 ODR720921:ODY720921 ONN720921:ONU720921 OXJ720921:OXQ720921 PHF720921:PHM720921 PRB720921:PRI720921 QAX720921:QBE720921 QKT720921:QLA720921 QUP720921:QUW720921 REL720921:RES720921 ROH720921:ROO720921 RYD720921:RYK720921 SHZ720921:SIG720921 SRV720921:SSC720921 TBR720921:TBY720921 TLN720921:TLU720921 TVJ720921:TVQ720921 UFF720921:UFM720921 UPB720921:UPI720921 UYX720921:UZE720921 VIT720921:VJA720921 VSP720921:VSW720921 WCL720921:WCS720921 WMH720921:WMO720921 WWD720921:WWK720921 JR786457:JY786457 TN786457:TU786457 ADJ786457:ADQ786457 ANF786457:ANM786457 AXB786457:AXI786457 BGX786457:BHE786457 BQT786457:BRA786457 CAP786457:CAW786457 CKL786457:CKS786457 CUH786457:CUO786457 DED786457:DEK786457 DNZ786457:DOG786457 DXV786457:DYC786457 EHR786457:EHY786457 ERN786457:ERU786457 FBJ786457:FBQ786457 FLF786457:FLM786457 FVB786457:FVI786457 GEX786457:GFE786457 GOT786457:GPA786457 GYP786457:GYW786457 HIL786457:HIS786457 HSH786457:HSO786457 ICD786457:ICK786457 ILZ786457:IMG786457 IVV786457:IWC786457 JFR786457:JFY786457 JPN786457:JPU786457 JZJ786457:JZQ786457 KJF786457:KJM786457 KTB786457:KTI786457 LCX786457:LDE786457 LMT786457:LNA786457 LWP786457:LWW786457 MGL786457:MGS786457 MQH786457:MQO786457 NAD786457:NAK786457 NJZ786457:NKG786457 NTV786457:NUC786457 ODR786457:ODY786457 ONN786457:ONU786457 OXJ786457:OXQ786457 PHF786457:PHM786457 PRB786457:PRI786457 QAX786457:QBE786457 QKT786457:QLA786457 QUP786457:QUW786457 REL786457:RES786457 ROH786457:ROO786457 RYD786457:RYK786457 SHZ786457:SIG786457 SRV786457:SSC786457 TBR786457:TBY786457 TLN786457:TLU786457 TVJ786457:TVQ786457 UFF786457:UFM786457 UPB786457:UPI786457 UYX786457:UZE786457 VIT786457:VJA786457 VSP786457:VSW786457 WCL786457:WCS786457 WMH786457:WMO786457 WWD786457:WWK786457 JR851993:JY851993 TN851993:TU851993 ADJ851993:ADQ851993 ANF851993:ANM851993 AXB851993:AXI851993 BGX851993:BHE851993 BQT851993:BRA851993 CAP851993:CAW851993 CKL851993:CKS851993 CUH851993:CUO851993 DED851993:DEK851993 DNZ851993:DOG851993 DXV851993:DYC851993 EHR851993:EHY851993 ERN851993:ERU851993 FBJ851993:FBQ851993 FLF851993:FLM851993 FVB851993:FVI851993 GEX851993:GFE851993 GOT851993:GPA851993 GYP851993:GYW851993 HIL851993:HIS851993 HSH851993:HSO851993 ICD851993:ICK851993 ILZ851993:IMG851993 IVV851993:IWC851993 JFR851993:JFY851993 JPN851993:JPU851993 JZJ851993:JZQ851993 KJF851993:KJM851993 KTB851993:KTI851993 LCX851993:LDE851993 LMT851993:LNA851993 LWP851993:LWW851993 MGL851993:MGS851993 MQH851993:MQO851993 NAD851993:NAK851993 NJZ851993:NKG851993 NTV851993:NUC851993 ODR851993:ODY851993 ONN851993:ONU851993 OXJ851993:OXQ851993 PHF851993:PHM851993 PRB851993:PRI851993 QAX851993:QBE851993 QKT851993:QLA851993 QUP851993:QUW851993 REL851993:RES851993 ROH851993:ROO851993 RYD851993:RYK851993 SHZ851993:SIG851993 SRV851993:SSC851993 TBR851993:TBY851993 TLN851993:TLU851993 TVJ851993:TVQ851993 UFF851993:UFM851993 UPB851993:UPI851993 UYX851993:UZE851993 VIT851993:VJA851993 VSP851993:VSW851993 WCL851993:WCS851993 WMH851993:WMO851993 WWD851993:WWK851993 JR917529:JY917529 TN917529:TU917529 ADJ917529:ADQ917529 ANF917529:ANM917529 AXB917529:AXI917529 BGX917529:BHE917529 BQT917529:BRA917529 CAP917529:CAW917529 CKL917529:CKS917529 CUH917529:CUO917529 DED917529:DEK917529 DNZ917529:DOG917529 DXV917529:DYC917529 EHR917529:EHY917529 ERN917529:ERU917529 FBJ917529:FBQ917529 FLF917529:FLM917529 FVB917529:FVI917529 GEX917529:GFE917529 GOT917529:GPA917529 GYP917529:GYW917529 HIL917529:HIS917529 HSH917529:HSO917529 ICD917529:ICK917529 ILZ917529:IMG917529 IVV917529:IWC917529 JFR917529:JFY917529 JPN917529:JPU917529 JZJ917529:JZQ917529 KJF917529:KJM917529 KTB917529:KTI917529 LCX917529:LDE917529 LMT917529:LNA917529 LWP917529:LWW917529 MGL917529:MGS917529 MQH917529:MQO917529 NAD917529:NAK917529 NJZ917529:NKG917529 NTV917529:NUC917529 ODR917529:ODY917529 ONN917529:ONU917529 OXJ917529:OXQ917529 PHF917529:PHM917529 PRB917529:PRI917529 QAX917529:QBE917529 QKT917529:QLA917529 QUP917529:QUW917529 REL917529:RES917529 ROH917529:ROO917529 RYD917529:RYK917529 SHZ917529:SIG917529 SRV917529:SSC917529 TBR917529:TBY917529 TLN917529:TLU917529 TVJ917529:TVQ917529 UFF917529:UFM917529 UPB917529:UPI917529 UYX917529:UZE917529 VIT917529:VJA917529 VSP917529:VSW917529 WCL917529:WCS917529 WMH917529:WMO917529 WWD917529:WWK917529 WWD983065:WWK983065 JR983065:JY983065 TN983065:TU983065 ADJ983065:ADQ983065 ANF983065:ANM983065 AXB983065:AXI983065 BGX983065:BHE983065 BQT983065:BRA983065 CAP983065:CAW983065 CKL983065:CKS983065 CUH983065:CUO983065 DED983065:DEK983065 DNZ983065:DOG983065 DXV983065:DYC983065 EHR983065:EHY983065 ERN983065:ERU983065 FBJ983065:FBQ983065 FLF983065:FLM983065 FVB983065:FVI983065 GEX983065:GFE983065 GOT983065:GPA983065 GYP983065:GYW983065 HIL983065:HIS983065 HSH983065:HSO983065 ICD983065:ICK983065 ILZ983065:IMG983065 IVV983065:IWC983065 JFR983065:JFY983065 JPN983065:JPU983065 JZJ983065:JZQ983065 KJF983065:KJM983065 KTB983065:KTI983065 LCX983065:LDE983065 LMT983065:LNA983065 LWP983065:LWW983065 MGL983065:MGS983065 MQH983065:MQO983065 NAD983065:NAK983065 NJZ983065:NKG983065 NTV983065:NUC983065 ODR983065:ODY983065 ONN983065:ONU983065 OXJ983065:OXQ983065 PHF983065:PHM983065 PRB983065:PRI983065 QAX983065:QBE983065 QKT983065:QLA983065 QUP983065:QUW983065 REL983065:RES983065 ROH983065:ROO983065 RYD983065:RYK983065 SHZ983065:SIG983065 SRV983065:SSC983065 TBR983065:TBY983065 TLN983065:TLU983065 TVJ983065:TVQ983065 UFF983065:UFM983065 UPB983065:UPI983065 UYX983065:UZE983065 VIT983065:VJA983065 VSP983065:VSW983065 WCL983065:WCS983065 WMH983065:WMO983065 O917529:AC917529 O851993:AC851993 O786457:AC786457 O720921:AC720921 O655385:AC655385 O589849:AC589849 O524313:AC524313 O458777:AC458777 O393241:AC393241 O327705:AC327705 O262169:AC262169 O196633:AC196633 O131097:AC131097 O65561:AC65561 O983065:AC983065 WCL29:WCS29 VSP29:VSW29 UYX29:UZE29 VIT29:VJA29 UFF29:UFM29 WWD29:WWK29 WMH29:WMO29 UPB29:UPI29 JR29:JY29 TN29:TU29 ADJ29:ADQ29 ANF29:ANM29 AXB29:AXI29 BGX29:BHE29 BQT29:BRA29 CAP29:CAW29 CKL29:CKS29 CUH29:CUO29 DED29:DEK29 DNZ29:DOG29 DXV29:DYC29 EHR29:EHY29 ERN29:ERU29 FBJ29:FBQ29 FLF29:FLM29 FVB29:FVI29 GEX29:GFE29 GOT29:GPA29 GYP29:GYW29 HIL29:HIS29 HSH29:HSO29 ICD29:ICK29 ILZ29:IMG29 IVV29:IWC29 JFR29:JFY29 JPN29:JPU29 JZJ29:JZQ29 KJF29:KJM29 KTB29:KTI29 LCX29:LDE29 LMT29:LNA29 LWP29:LWW29 MGL29:MGS29 MQH29:MQO29 NAD29:NAK29 NJZ29:NKG29 NTV29:NUC29 ODR29:ODY29 ONN29:ONU29 OXJ29:OXQ29 PHF29:PHM29 PRB29:PRI29 QAX29:QBE29 QKT29:QLA29 QUP29:QUW29 REL29:RES29 ROH29:ROO29 RYD29:RYK29 SHZ29:SIG29 SRV29:SSC29 TBR29:TBY29 TLN29:TLU29 TVJ29:TVQ29">
      <formula1>kind_of_cons</formula1>
    </dataValidation>
    <dataValidation type="textLength" operator="lessThanOrEqual" allowBlank="1" showInputMessage="1" showErrorMessage="1" errorTitle="Ошибка" error="Допускается ввод не более 900 символов!" sqref="WWL983060:WWL983067 WMP983060:WMP983067 AD65556:AD65563 JZ65556:JZ65563 TV65556:TV65563 ADR65556:ADR65563 ANN65556:ANN65563 AXJ65556:AXJ65563 BHF65556:BHF65563 BRB65556:BRB65563 CAX65556:CAX65563 CKT65556:CKT65563 CUP65556:CUP65563 DEL65556:DEL65563 DOH65556:DOH65563 DYD65556:DYD65563 EHZ65556:EHZ65563 ERV65556:ERV65563 FBR65556:FBR65563 FLN65556:FLN65563 FVJ65556:FVJ65563 GFF65556:GFF65563 GPB65556:GPB65563 GYX65556:GYX65563 HIT65556:HIT65563 HSP65556:HSP65563 ICL65556:ICL65563 IMH65556:IMH65563 IWD65556:IWD65563 JFZ65556:JFZ65563 JPV65556:JPV65563 JZR65556:JZR65563 KJN65556:KJN65563 KTJ65556:KTJ65563 LDF65556:LDF65563 LNB65556:LNB65563 LWX65556:LWX65563 MGT65556:MGT65563 MQP65556:MQP65563 NAL65556:NAL65563 NKH65556:NKH65563 NUD65556:NUD65563 ODZ65556:ODZ65563 ONV65556:ONV65563 OXR65556:OXR65563 PHN65556:PHN65563 PRJ65556:PRJ65563 QBF65556:QBF65563 QLB65556:QLB65563 QUX65556:QUX65563 RET65556:RET65563 ROP65556:ROP65563 RYL65556:RYL65563 SIH65556:SIH65563 SSD65556:SSD65563 TBZ65556:TBZ65563 TLV65556:TLV65563 TVR65556:TVR65563 UFN65556:UFN65563 UPJ65556:UPJ65563 UZF65556:UZF65563 VJB65556:VJB65563 VSX65556:VSX65563 WCT65556:WCT65563 WMP65556:WMP65563 WWL65556:WWL65563 AD131092:AD131099 JZ131092:JZ131099 TV131092:TV131099 ADR131092:ADR131099 ANN131092:ANN131099 AXJ131092:AXJ131099 BHF131092:BHF131099 BRB131092:BRB131099 CAX131092:CAX131099 CKT131092:CKT131099 CUP131092:CUP131099 DEL131092:DEL131099 DOH131092:DOH131099 DYD131092:DYD131099 EHZ131092:EHZ131099 ERV131092:ERV131099 FBR131092:FBR131099 FLN131092:FLN131099 FVJ131092:FVJ131099 GFF131092:GFF131099 GPB131092:GPB131099 GYX131092:GYX131099 HIT131092:HIT131099 HSP131092:HSP131099 ICL131092:ICL131099 IMH131092:IMH131099 IWD131092:IWD131099 JFZ131092:JFZ131099 JPV131092:JPV131099 JZR131092:JZR131099 KJN131092:KJN131099 KTJ131092:KTJ131099 LDF131092:LDF131099 LNB131092:LNB131099 LWX131092:LWX131099 MGT131092:MGT131099 MQP131092:MQP131099 NAL131092:NAL131099 NKH131092:NKH131099 NUD131092:NUD131099 ODZ131092:ODZ131099 ONV131092:ONV131099 OXR131092:OXR131099 PHN131092:PHN131099 PRJ131092:PRJ131099 QBF131092:QBF131099 QLB131092:QLB131099 QUX131092:QUX131099 RET131092:RET131099 ROP131092:ROP131099 RYL131092:RYL131099 SIH131092:SIH131099 SSD131092:SSD131099 TBZ131092:TBZ131099 TLV131092:TLV131099 TVR131092:TVR131099 UFN131092:UFN131099 UPJ131092:UPJ131099 UZF131092:UZF131099 VJB131092:VJB131099 VSX131092:VSX131099 WCT131092:WCT131099 WMP131092:WMP131099 WWL131092:WWL131099 AD196628:AD196635 JZ196628:JZ196635 TV196628:TV196635 ADR196628:ADR196635 ANN196628:ANN196635 AXJ196628:AXJ196635 BHF196628:BHF196635 BRB196628:BRB196635 CAX196628:CAX196635 CKT196628:CKT196635 CUP196628:CUP196635 DEL196628:DEL196635 DOH196628:DOH196635 DYD196628:DYD196635 EHZ196628:EHZ196635 ERV196628:ERV196635 FBR196628:FBR196635 FLN196628:FLN196635 FVJ196628:FVJ196635 GFF196628:GFF196635 GPB196628:GPB196635 GYX196628:GYX196635 HIT196628:HIT196635 HSP196628:HSP196635 ICL196628:ICL196635 IMH196628:IMH196635 IWD196628:IWD196635 JFZ196628:JFZ196635 JPV196628:JPV196635 JZR196628:JZR196635 KJN196628:KJN196635 KTJ196628:KTJ196635 LDF196628:LDF196635 LNB196628:LNB196635 LWX196628:LWX196635 MGT196628:MGT196635 MQP196628:MQP196635 NAL196628:NAL196635 NKH196628:NKH196635 NUD196628:NUD196635 ODZ196628:ODZ196635 ONV196628:ONV196635 OXR196628:OXR196635 PHN196628:PHN196635 PRJ196628:PRJ196635 QBF196628:QBF196635 QLB196628:QLB196635 QUX196628:QUX196635 RET196628:RET196635 ROP196628:ROP196635 RYL196628:RYL196635 SIH196628:SIH196635 SSD196628:SSD196635 TBZ196628:TBZ196635 TLV196628:TLV196635 TVR196628:TVR196635 UFN196628:UFN196635 UPJ196628:UPJ196635 UZF196628:UZF196635 VJB196628:VJB196635 VSX196628:VSX196635 WCT196628:WCT196635 WMP196628:WMP196635 WWL196628:WWL196635 AD262164:AD262171 JZ262164:JZ262171 TV262164:TV262171 ADR262164:ADR262171 ANN262164:ANN262171 AXJ262164:AXJ262171 BHF262164:BHF262171 BRB262164:BRB262171 CAX262164:CAX262171 CKT262164:CKT262171 CUP262164:CUP262171 DEL262164:DEL262171 DOH262164:DOH262171 DYD262164:DYD262171 EHZ262164:EHZ262171 ERV262164:ERV262171 FBR262164:FBR262171 FLN262164:FLN262171 FVJ262164:FVJ262171 GFF262164:GFF262171 GPB262164:GPB262171 GYX262164:GYX262171 HIT262164:HIT262171 HSP262164:HSP262171 ICL262164:ICL262171 IMH262164:IMH262171 IWD262164:IWD262171 JFZ262164:JFZ262171 JPV262164:JPV262171 JZR262164:JZR262171 KJN262164:KJN262171 KTJ262164:KTJ262171 LDF262164:LDF262171 LNB262164:LNB262171 LWX262164:LWX262171 MGT262164:MGT262171 MQP262164:MQP262171 NAL262164:NAL262171 NKH262164:NKH262171 NUD262164:NUD262171 ODZ262164:ODZ262171 ONV262164:ONV262171 OXR262164:OXR262171 PHN262164:PHN262171 PRJ262164:PRJ262171 QBF262164:QBF262171 QLB262164:QLB262171 QUX262164:QUX262171 RET262164:RET262171 ROP262164:ROP262171 RYL262164:RYL262171 SIH262164:SIH262171 SSD262164:SSD262171 TBZ262164:TBZ262171 TLV262164:TLV262171 TVR262164:TVR262171 UFN262164:UFN262171 UPJ262164:UPJ262171 UZF262164:UZF262171 VJB262164:VJB262171 VSX262164:VSX262171 WCT262164:WCT262171 WMP262164:WMP262171 WWL262164:WWL262171 AD327700:AD327707 JZ327700:JZ327707 TV327700:TV327707 ADR327700:ADR327707 ANN327700:ANN327707 AXJ327700:AXJ327707 BHF327700:BHF327707 BRB327700:BRB327707 CAX327700:CAX327707 CKT327700:CKT327707 CUP327700:CUP327707 DEL327700:DEL327707 DOH327700:DOH327707 DYD327700:DYD327707 EHZ327700:EHZ327707 ERV327700:ERV327707 FBR327700:FBR327707 FLN327700:FLN327707 FVJ327700:FVJ327707 GFF327700:GFF327707 GPB327700:GPB327707 GYX327700:GYX327707 HIT327700:HIT327707 HSP327700:HSP327707 ICL327700:ICL327707 IMH327700:IMH327707 IWD327700:IWD327707 JFZ327700:JFZ327707 JPV327700:JPV327707 JZR327700:JZR327707 KJN327700:KJN327707 KTJ327700:KTJ327707 LDF327700:LDF327707 LNB327700:LNB327707 LWX327700:LWX327707 MGT327700:MGT327707 MQP327700:MQP327707 NAL327700:NAL327707 NKH327700:NKH327707 NUD327700:NUD327707 ODZ327700:ODZ327707 ONV327700:ONV327707 OXR327700:OXR327707 PHN327700:PHN327707 PRJ327700:PRJ327707 QBF327700:QBF327707 QLB327700:QLB327707 QUX327700:QUX327707 RET327700:RET327707 ROP327700:ROP327707 RYL327700:RYL327707 SIH327700:SIH327707 SSD327700:SSD327707 TBZ327700:TBZ327707 TLV327700:TLV327707 TVR327700:TVR327707 UFN327700:UFN327707 UPJ327700:UPJ327707 UZF327700:UZF327707 VJB327700:VJB327707 VSX327700:VSX327707 WCT327700:WCT327707 WMP327700:WMP327707 WWL327700:WWL327707 AD393236:AD393243 JZ393236:JZ393243 TV393236:TV393243 ADR393236:ADR393243 ANN393236:ANN393243 AXJ393236:AXJ393243 BHF393236:BHF393243 BRB393236:BRB393243 CAX393236:CAX393243 CKT393236:CKT393243 CUP393236:CUP393243 DEL393236:DEL393243 DOH393236:DOH393243 DYD393236:DYD393243 EHZ393236:EHZ393243 ERV393236:ERV393243 FBR393236:FBR393243 FLN393236:FLN393243 FVJ393236:FVJ393243 GFF393236:GFF393243 GPB393236:GPB393243 GYX393236:GYX393243 HIT393236:HIT393243 HSP393236:HSP393243 ICL393236:ICL393243 IMH393236:IMH393243 IWD393236:IWD393243 JFZ393236:JFZ393243 JPV393236:JPV393243 JZR393236:JZR393243 KJN393236:KJN393243 KTJ393236:KTJ393243 LDF393236:LDF393243 LNB393236:LNB393243 LWX393236:LWX393243 MGT393236:MGT393243 MQP393236:MQP393243 NAL393236:NAL393243 NKH393236:NKH393243 NUD393236:NUD393243 ODZ393236:ODZ393243 ONV393236:ONV393243 OXR393236:OXR393243 PHN393236:PHN393243 PRJ393236:PRJ393243 QBF393236:QBF393243 QLB393236:QLB393243 QUX393236:QUX393243 RET393236:RET393243 ROP393236:ROP393243 RYL393236:RYL393243 SIH393236:SIH393243 SSD393236:SSD393243 TBZ393236:TBZ393243 TLV393236:TLV393243 TVR393236:TVR393243 UFN393236:UFN393243 UPJ393236:UPJ393243 UZF393236:UZF393243 VJB393236:VJB393243 VSX393236:VSX393243 WCT393236:WCT393243 WMP393236:WMP393243 WWL393236:WWL393243 AD458772:AD458779 JZ458772:JZ458779 TV458772:TV458779 ADR458772:ADR458779 ANN458772:ANN458779 AXJ458772:AXJ458779 BHF458772:BHF458779 BRB458772:BRB458779 CAX458772:CAX458779 CKT458772:CKT458779 CUP458772:CUP458779 DEL458772:DEL458779 DOH458772:DOH458779 DYD458772:DYD458779 EHZ458772:EHZ458779 ERV458772:ERV458779 FBR458772:FBR458779 FLN458772:FLN458779 FVJ458772:FVJ458779 GFF458772:GFF458779 GPB458772:GPB458779 GYX458772:GYX458779 HIT458772:HIT458779 HSP458772:HSP458779 ICL458772:ICL458779 IMH458772:IMH458779 IWD458772:IWD458779 JFZ458772:JFZ458779 JPV458772:JPV458779 JZR458772:JZR458779 KJN458772:KJN458779 KTJ458772:KTJ458779 LDF458772:LDF458779 LNB458772:LNB458779 LWX458772:LWX458779 MGT458772:MGT458779 MQP458772:MQP458779 NAL458772:NAL458779 NKH458772:NKH458779 NUD458772:NUD458779 ODZ458772:ODZ458779 ONV458772:ONV458779 OXR458772:OXR458779 PHN458772:PHN458779 PRJ458772:PRJ458779 QBF458772:QBF458779 QLB458772:QLB458779 QUX458772:QUX458779 RET458772:RET458779 ROP458772:ROP458779 RYL458772:RYL458779 SIH458772:SIH458779 SSD458772:SSD458779 TBZ458772:TBZ458779 TLV458772:TLV458779 TVR458772:TVR458779 UFN458772:UFN458779 UPJ458772:UPJ458779 UZF458772:UZF458779 VJB458772:VJB458779 VSX458772:VSX458779 WCT458772:WCT458779 WMP458772:WMP458779 WWL458772:WWL458779 AD524308:AD524315 JZ524308:JZ524315 TV524308:TV524315 ADR524308:ADR524315 ANN524308:ANN524315 AXJ524308:AXJ524315 BHF524308:BHF524315 BRB524308:BRB524315 CAX524308:CAX524315 CKT524308:CKT524315 CUP524308:CUP524315 DEL524308:DEL524315 DOH524308:DOH524315 DYD524308:DYD524315 EHZ524308:EHZ524315 ERV524308:ERV524315 FBR524308:FBR524315 FLN524308:FLN524315 FVJ524308:FVJ524315 GFF524308:GFF524315 GPB524308:GPB524315 GYX524308:GYX524315 HIT524308:HIT524315 HSP524308:HSP524315 ICL524308:ICL524315 IMH524308:IMH524315 IWD524308:IWD524315 JFZ524308:JFZ524315 JPV524308:JPV524315 JZR524308:JZR524315 KJN524308:KJN524315 KTJ524308:KTJ524315 LDF524308:LDF524315 LNB524308:LNB524315 LWX524308:LWX524315 MGT524308:MGT524315 MQP524308:MQP524315 NAL524308:NAL524315 NKH524308:NKH524315 NUD524308:NUD524315 ODZ524308:ODZ524315 ONV524308:ONV524315 OXR524308:OXR524315 PHN524308:PHN524315 PRJ524308:PRJ524315 QBF524308:QBF524315 QLB524308:QLB524315 QUX524308:QUX524315 RET524308:RET524315 ROP524308:ROP524315 RYL524308:RYL524315 SIH524308:SIH524315 SSD524308:SSD524315 TBZ524308:TBZ524315 TLV524308:TLV524315 TVR524308:TVR524315 UFN524308:UFN524315 UPJ524308:UPJ524315 UZF524308:UZF524315 VJB524308:VJB524315 VSX524308:VSX524315 WCT524308:WCT524315 WMP524308:WMP524315 WWL524308:WWL524315 AD589844:AD589851 JZ589844:JZ589851 TV589844:TV589851 ADR589844:ADR589851 ANN589844:ANN589851 AXJ589844:AXJ589851 BHF589844:BHF589851 BRB589844:BRB589851 CAX589844:CAX589851 CKT589844:CKT589851 CUP589844:CUP589851 DEL589844:DEL589851 DOH589844:DOH589851 DYD589844:DYD589851 EHZ589844:EHZ589851 ERV589844:ERV589851 FBR589844:FBR589851 FLN589844:FLN589851 FVJ589844:FVJ589851 GFF589844:GFF589851 GPB589844:GPB589851 GYX589844:GYX589851 HIT589844:HIT589851 HSP589844:HSP589851 ICL589844:ICL589851 IMH589844:IMH589851 IWD589844:IWD589851 JFZ589844:JFZ589851 JPV589844:JPV589851 JZR589844:JZR589851 KJN589844:KJN589851 KTJ589844:KTJ589851 LDF589844:LDF589851 LNB589844:LNB589851 LWX589844:LWX589851 MGT589844:MGT589851 MQP589844:MQP589851 NAL589844:NAL589851 NKH589844:NKH589851 NUD589844:NUD589851 ODZ589844:ODZ589851 ONV589844:ONV589851 OXR589844:OXR589851 PHN589844:PHN589851 PRJ589844:PRJ589851 QBF589844:QBF589851 QLB589844:QLB589851 QUX589844:QUX589851 RET589844:RET589851 ROP589844:ROP589851 RYL589844:RYL589851 SIH589844:SIH589851 SSD589844:SSD589851 TBZ589844:TBZ589851 TLV589844:TLV589851 TVR589844:TVR589851 UFN589844:UFN589851 UPJ589844:UPJ589851 UZF589844:UZF589851 VJB589844:VJB589851 VSX589844:VSX589851 WCT589844:WCT589851 WMP589844:WMP589851 WWL589844:WWL589851 AD655380:AD655387 JZ655380:JZ655387 TV655380:TV655387 ADR655380:ADR655387 ANN655380:ANN655387 AXJ655380:AXJ655387 BHF655380:BHF655387 BRB655380:BRB655387 CAX655380:CAX655387 CKT655380:CKT655387 CUP655380:CUP655387 DEL655380:DEL655387 DOH655380:DOH655387 DYD655380:DYD655387 EHZ655380:EHZ655387 ERV655380:ERV655387 FBR655380:FBR655387 FLN655380:FLN655387 FVJ655380:FVJ655387 GFF655380:GFF655387 GPB655380:GPB655387 GYX655380:GYX655387 HIT655380:HIT655387 HSP655380:HSP655387 ICL655380:ICL655387 IMH655380:IMH655387 IWD655380:IWD655387 JFZ655380:JFZ655387 JPV655380:JPV655387 JZR655380:JZR655387 KJN655380:KJN655387 KTJ655380:KTJ655387 LDF655380:LDF655387 LNB655380:LNB655387 LWX655380:LWX655387 MGT655380:MGT655387 MQP655380:MQP655387 NAL655380:NAL655387 NKH655380:NKH655387 NUD655380:NUD655387 ODZ655380:ODZ655387 ONV655380:ONV655387 OXR655380:OXR655387 PHN655380:PHN655387 PRJ655380:PRJ655387 QBF655380:QBF655387 QLB655380:QLB655387 QUX655380:QUX655387 RET655380:RET655387 ROP655380:ROP655387 RYL655380:RYL655387 SIH655380:SIH655387 SSD655380:SSD655387 TBZ655380:TBZ655387 TLV655380:TLV655387 TVR655380:TVR655387 UFN655380:UFN655387 UPJ655380:UPJ655387 UZF655380:UZF655387 VJB655380:VJB655387 VSX655380:VSX655387 WCT655380:WCT655387 WMP655380:WMP655387 WWL655380:WWL655387 AD720916:AD720923 JZ720916:JZ720923 TV720916:TV720923 ADR720916:ADR720923 ANN720916:ANN720923 AXJ720916:AXJ720923 BHF720916:BHF720923 BRB720916:BRB720923 CAX720916:CAX720923 CKT720916:CKT720923 CUP720916:CUP720923 DEL720916:DEL720923 DOH720916:DOH720923 DYD720916:DYD720923 EHZ720916:EHZ720923 ERV720916:ERV720923 FBR720916:FBR720923 FLN720916:FLN720923 FVJ720916:FVJ720923 GFF720916:GFF720923 GPB720916:GPB720923 GYX720916:GYX720923 HIT720916:HIT720923 HSP720916:HSP720923 ICL720916:ICL720923 IMH720916:IMH720923 IWD720916:IWD720923 JFZ720916:JFZ720923 JPV720916:JPV720923 JZR720916:JZR720923 KJN720916:KJN720923 KTJ720916:KTJ720923 LDF720916:LDF720923 LNB720916:LNB720923 LWX720916:LWX720923 MGT720916:MGT720923 MQP720916:MQP720923 NAL720916:NAL720923 NKH720916:NKH720923 NUD720916:NUD720923 ODZ720916:ODZ720923 ONV720916:ONV720923 OXR720916:OXR720923 PHN720916:PHN720923 PRJ720916:PRJ720923 QBF720916:QBF720923 QLB720916:QLB720923 QUX720916:QUX720923 RET720916:RET720923 ROP720916:ROP720923 RYL720916:RYL720923 SIH720916:SIH720923 SSD720916:SSD720923 TBZ720916:TBZ720923 TLV720916:TLV720923 TVR720916:TVR720923 UFN720916:UFN720923 UPJ720916:UPJ720923 UZF720916:UZF720923 VJB720916:VJB720923 VSX720916:VSX720923 WCT720916:WCT720923 WMP720916:WMP720923 WWL720916:WWL720923 AD786452:AD786459 JZ786452:JZ786459 TV786452:TV786459 ADR786452:ADR786459 ANN786452:ANN786459 AXJ786452:AXJ786459 BHF786452:BHF786459 BRB786452:BRB786459 CAX786452:CAX786459 CKT786452:CKT786459 CUP786452:CUP786459 DEL786452:DEL786459 DOH786452:DOH786459 DYD786452:DYD786459 EHZ786452:EHZ786459 ERV786452:ERV786459 FBR786452:FBR786459 FLN786452:FLN786459 FVJ786452:FVJ786459 GFF786452:GFF786459 GPB786452:GPB786459 GYX786452:GYX786459 HIT786452:HIT786459 HSP786452:HSP786459 ICL786452:ICL786459 IMH786452:IMH786459 IWD786452:IWD786459 JFZ786452:JFZ786459 JPV786452:JPV786459 JZR786452:JZR786459 KJN786452:KJN786459 KTJ786452:KTJ786459 LDF786452:LDF786459 LNB786452:LNB786459 LWX786452:LWX786459 MGT786452:MGT786459 MQP786452:MQP786459 NAL786452:NAL786459 NKH786452:NKH786459 NUD786452:NUD786459 ODZ786452:ODZ786459 ONV786452:ONV786459 OXR786452:OXR786459 PHN786452:PHN786459 PRJ786452:PRJ786459 QBF786452:QBF786459 QLB786452:QLB786459 QUX786452:QUX786459 RET786452:RET786459 ROP786452:ROP786459 RYL786452:RYL786459 SIH786452:SIH786459 SSD786452:SSD786459 TBZ786452:TBZ786459 TLV786452:TLV786459 TVR786452:TVR786459 UFN786452:UFN786459 UPJ786452:UPJ786459 UZF786452:UZF786459 VJB786452:VJB786459 VSX786452:VSX786459 WCT786452:WCT786459 WMP786452:WMP786459 WWL786452:WWL786459 AD851988:AD851995 JZ851988:JZ851995 TV851988:TV851995 ADR851988:ADR851995 ANN851988:ANN851995 AXJ851988:AXJ851995 BHF851988:BHF851995 BRB851988:BRB851995 CAX851988:CAX851995 CKT851988:CKT851995 CUP851988:CUP851995 DEL851988:DEL851995 DOH851988:DOH851995 DYD851988:DYD851995 EHZ851988:EHZ851995 ERV851988:ERV851995 FBR851988:FBR851995 FLN851988:FLN851995 FVJ851988:FVJ851995 GFF851988:GFF851995 GPB851988:GPB851995 GYX851988:GYX851995 HIT851988:HIT851995 HSP851988:HSP851995 ICL851988:ICL851995 IMH851988:IMH851995 IWD851988:IWD851995 JFZ851988:JFZ851995 JPV851988:JPV851995 JZR851988:JZR851995 KJN851988:KJN851995 KTJ851988:KTJ851995 LDF851988:LDF851995 LNB851988:LNB851995 LWX851988:LWX851995 MGT851988:MGT851995 MQP851988:MQP851995 NAL851988:NAL851995 NKH851988:NKH851995 NUD851988:NUD851995 ODZ851988:ODZ851995 ONV851988:ONV851995 OXR851988:OXR851995 PHN851988:PHN851995 PRJ851988:PRJ851995 QBF851988:QBF851995 QLB851988:QLB851995 QUX851988:QUX851995 RET851988:RET851995 ROP851988:ROP851995 RYL851988:RYL851995 SIH851988:SIH851995 SSD851988:SSD851995 TBZ851988:TBZ851995 TLV851988:TLV851995 TVR851988:TVR851995 UFN851988:UFN851995 UPJ851988:UPJ851995 UZF851988:UZF851995 VJB851988:VJB851995 VSX851988:VSX851995 WCT851988:WCT851995 WMP851988:WMP851995 WWL851988:WWL851995 AD917524:AD917531 JZ917524:JZ917531 TV917524:TV917531 ADR917524:ADR917531 ANN917524:ANN917531 AXJ917524:AXJ917531 BHF917524:BHF917531 BRB917524:BRB917531 CAX917524:CAX917531 CKT917524:CKT917531 CUP917524:CUP917531 DEL917524:DEL917531 DOH917524:DOH917531 DYD917524:DYD917531 EHZ917524:EHZ917531 ERV917524:ERV917531 FBR917524:FBR917531 FLN917524:FLN917531 FVJ917524:FVJ917531 GFF917524:GFF917531 GPB917524:GPB917531 GYX917524:GYX917531 HIT917524:HIT917531 HSP917524:HSP917531 ICL917524:ICL917531 IMH917524:IMH917531 IWD917524:IWD917531 JFZ917524:JFZ917531 JPV917524:JPV917531 JZR917524:JZR917531 KJN917524:KJN917531 KTJ917524:KTJ917531 LDF917524:LDF917531 LNB917524:LNB917531 LWX917524:LWX917531 MGT917524:MGT917531 MQP917524:MQP917531 NAL917524:NAL917531 NKH917524:NKH917531 NUD917524:NUD917531 ODZ917524:ODZ917531 ONV917524:ONV917531 OXR917524:OXR917531 PHN917524:PHN917531 PRJ917524:PRJ917531 QBF917524:QBF917531 QLB917524:QLB917531 QUX917524:QUX917531 RET917524:RET917531 ROP917524:ROP917531 RYL917524:RYL917531 SIH917524:SIH917531 SSD917524:SSD917531 TBZ917524:TBZ917531 TLV917524:TLV917531 TVR917524:TVR917531 UFN917524:UFN917531 UPJ917524:UPJ917531 UZF917524:UZF917531 VJB917524:VJB917531 VSX917524:VSX917531 WCT917524:WCT917531 WMP917524:WMP917531 WWL917524:WWL917531 AD983060:AD983067 JZ983060:JZ983067 TV983060:TV983067 ADR983060:ADR983067 ANN983060:ANN983067 AXJ983060:AXJ983067 BHF983060:BHF983067 BRB983060:BRB983067 CAX983060:CAX983067 CKT983060:CKT983067 CUP983060:CUP983067 DEL983060:DEL983067 DOH983060:DOH983067 DYD983060:DYD983067 EHZ983060:EHZ983067 ERV983060:ERV983067 FBR983060:FBR983067 FLN983060:FLN983067 FVJ983060:FVJ983067 GFF983060:GFF983067 GPB983060:GPB983067 GYX983060:GYX983067 HIT983060:HIT983067 HSP983060:HSP983067 ICL983060:ICL983067 IMH983060:IMH983067 IWD983060:IWD983067 JFZ983060:JFZ983067 JPV983060:JPV983067 JZR983060:JZR983067 KJN983060:KJN983067 KTJ983060:KTJ983067 LDF983060:LDF983067 LNB983060:LNB983067 LWX983060:LWX983067 MGT983060:MGT983067 MQP983060:MQP983067 NAL983060:NAL983067 NKH983060:NKH983067 NUD983060:NUD983067 ODZ983060:ODZ983067 ONV983060:ONV983067 OXR983060:OXR983067 PHN983060:PHN983067 PRJ983060:PRJ983067 QBF983060:QBF983067 QLB983060:QLB983067 QUX983060:QUX983067 RET983060:RET983067 ROP983060:ROP983067 RYL983060:RYL983067 SIH983060:SIH983067 SSD983060:SSD983067 TBZ983060:TBZ983067 TLV983060:TLV983067 TVR983060:TVR983067 UFN983060:UFN983067 UPJ983060:UPJ983067 UZF983060:UZF983067 VJB983060:VJB983067 VSX983060:VSX983067 WCT983060:WCT983067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8:WWL31 WMP28:WMP31 JZ28:JZ31 TV28:TV31 ADR28:ADR31 ANN28:ANN31 AXJ28:AXJ31 BHF28:BHF31 BRB28:BRB31 CAX28:CAX31 CKT28:CKT31 CUP28:CUP31 DEL28:DEL31 DOH28:DOH31 DYD28:DYD31 EHZ28:EHZ31 ERV28:ERV31 FBR28:FBR31 FLN28:FLN31 FVJ28:FVJ31 GFF28:GFF31 GPB28:GPB31 GYX28:GYX31 HIT28:HIT31 HSP28:HSP31 ICL28:ICL31 IMH28:IMH31 IWD28:IWD31 JFZ28:JFZ31 JPV28:JPV31 JZR28:JZR31 KJN28:KJN31 KTJ28:KTJ31 LDF28:LDF31 LNB28:LNB31 LWX28:LWX31 MGT28:MGT31 MQP28:MQP31 NAL28:NAL31 NKH28:NKH31 NUD28:NUD31 ODZ28:ODZ31 ONV28:ONV31 OXR28:OXR31 PHN28:PHN31 PRJ28:PRJ31 QBF28:QBF31 QLB28:QLB31 QUX28:QUX31 RET28:RET31 ROP28:ROP31 RYL28:RYL31 SIH28:SIH31 SSD28:SSD31 TBZ28:TBZ31 TLV28:TLV31 TVR28:TVR31 UFN28:UFN31 UPJ28:UPJ31 UZF28:UZF31 VJB28:VJB31 VSX28:VSX31 WCT28:WCT31">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O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O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O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O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O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O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O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O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O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O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O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O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O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O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2 V65560 V131096 V196632 V262168 V327704 V393240 V458776 V524312 V589848 V655384 V720920 V786456 V851992 V917528 V983064 O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9">
      <formula1>kind_of_cons</formula1>
    </dataValidation>
    <dataValidation type="decimal" allowBlank="1" showErrorMessage="1" errorTitle="Ошибка" error="Допускается ввод только действительных чисел!" sqref="O24 V24 O30 V3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07.05.2019</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74" t="s">
        <v>718</v>
      </c>
      <c r="M5" s="1374"/>
      <c r="N5" s="1374"/>
      <c r="O5" s="1374"/>
      <c r="P5" s="1374"/>
      <c r="Q5" s="1374"/>
      <c r="R5" s="1374"/>
      <c r="S5" s="1374"/>
      <c r="T5" s="1374"/>
      <c r="U5" s="633"/>
    </row>
    <row r="6" spans="1:34" ht="3" customHeight="1">
      <c r="J6" s="499"/>
      <c r="K6" s="499"/>
      <c r="L6" s="494"/>
      <c r="M6" s="494"/>
      <c r="N6" s="494"/>
      <c r="O6" s="498"/>
      <c r="P6" s="498"/>
      <c r="Q6" s="498"/>
      <c r="R6" s="498"/>
      <c r="S6" s="498"/>
      <c r="T6" s="498"/>
      <c r="U6" s="498"/>
      <c r="V6" s="502"/>
    </row>
    <row r="7" spans="1:34" s="776" customFormat="1" ht="5.25" hidden="1">
      <c r="A7" s="1098"/>
      <c r="B7" s="1098"/>
      <c r="C7" s="1098"/>
      <c r="D7" s="1098"/>
      <c r="E7" s="1098"/>
      <c r="F7" s="1098"/>
      <c r="G7" s="1101"/>
      <c r="H7" s="1101"/>
      <c r="I7" s="747"/>
      <c r="J7" s="748"/>
      <c r="K7" s="748"/>
      <c r="L7" s="749"/>
      <c r="M7" s="1167"/>
      <c r="N7" s="749"/>
      <c r="O7" s="1397"/>
      <c r="P7" s="1397"/>
      <c r="Q7" s="779"/>
      <c r="R7" s="779"/>
      <c r="S7" s="779"/>
      <c r="T7" s="779"/>
      <c r="U7" s="780"/>
      <c r="V7" s="781"/>
      <c r="X7" s="1098"/>
      <c r="Y7" s="1098"/>
      <c r="Z7" s="1098"/>
      <c r="AA7" s="1098"/>
      <c r="AB7" s="1098"/>
      <c r="AC7" s="1098"/>
      <c r="AD7" s="1098"/>
      <c r="AE7" s="1098"/>
      <c r="AF7" s="1098"/>
      <c r="AG7" s="1098"/>
      <c r="AH7" s="1098"/>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70"/>
      <c r="M9" s="1046"/>
      <c r="O9" s="1380"/>
      <c r="P9" s="1380"/>
      <c r="Q9" s="1380"/>
      <c r="R9" s="1380"/>
      <c r="S9" s="1380"/>
      <c r="T9" s="1380"/>
      <c r="U9" s="780"/>
      <c r="V9" s="780"/>
      <c r="X9" s="1120"/>
      <c r="Y9" s="1120"/>
      <c r="Z9" s="1120"/>
      <c r="AA9" s="1120"/>
      <c r="AB9" s="1120"/>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4"/>
      <c r="O10" s="1381" t="str">
        <f>IF(datePr_ch="",IF(datePr="","",datePr),datePr_ch)</f>
        <v>29.04.2019</v>
      </c>
      <c r="P10" s="1381"/>
      <c r="Q10" s="1381"/>
      <c r="R10" s="1381"/>
      <c r="S10" s="1381"/>
      <c r="T10" s="1381"/>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4"/>
      <c r="O11" s="1381" t="str">
        <f>IF(numberPr_ch="",IF(numberPr="","",numberPr),numberPr_ch)</f>
        <v>01-13/16683</v>
      </c>
      <c r="P11" s="1381"/>
      <c r="Q11" s="1381"/>
      <c r="R11" s="1381"/>
      <c r="S11" s="1381"/>
      <c r="T11" s="1381"/>
      <c r="U11" s="551"/>
      <c r="V11" s="551"/>
      <c r="W11" s="489"/>
      <c r="X11" s="559"/>
      <c r="Y11" s="559"/>
      <c r="Z11" s="559"/>
      <c r="AA11" s="559"/>
      <c r="AB11" s="559"/>
      <c r="AC11" s="559"/>
      <c r="AD11" s="559"/>
      <c r="AE11" s="559"/>
      <c r="AF11" s="559"/>
      <c r="AG11" s="559"/>
      <c r="AH11" s="559"/>
    </row>
    <row r="12" spans="1:34" s="746" customFormat="1" ht="5.25" hidden="1">
      <c r="A12" s="1120"/>
      <c r="B12" s="1120"/>
      <c r="C12" s="1120"/>
      <c r="D12" s="1120"/>
      <c r="E12" s="1120"/>
      <c r="F12" s="1120"/>
      <c r="G12" s="1120"/>
      <c r="H12" s="1120"/>
      <c r="L12" s="1170"/>
      <c r="M12" s="1046"/>
      <c r="O12" s="1380"/>
      <c r="P12" s="1380"/>
      <c r="Q12" s="1380"/>
      <c r="R12" s="1380"/>
      <c r="S12" s="1380"/>
      <c r="T12" s="1380"/>
      <c r="U12" s="780"/>
      <c r="V12" s="780"/>
      <c r="X12" s="1120"/>
      <c r="Y12" s="1120"/>
      <c r="Z12" s="1120"/>
      <c r="AA12" s="1120"/>
      <c r="AB12" s="1120"/>
    </row>
    <row r="13" spans="1:34" s="539" customFormat="1" ht="11.25" hidden="1">
      <c r="A13" s="559"/>
      <c r="B13" s="559"/>
      <c r="C13" s="559"/>
      <c r="D13" s="559"/>
      <c r="E13" s="559"/>
      <c r="F13" s="559"/>
      <c r="G13" s="559"/>
      <c r="H13" s="559"/>
      <c r="L13" s="1375"/>
      <c r="M13" s="137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82"/>
      <c r="P14" s="1382"/>
      <c r="Q14" s="1382"/>
      <c r="R14" s="1382"/>
      <c r="S14" s="1382"/>
      <c r="T14" s="1382"/>
      <c r="U14" s="1382"/>
    </row>
    <row r="15" spans="1:34">
      <c r="J15" s="499"/>
      <c r="K15" s="499"/>
      <c r="L15" s="1305" t="s">
        <v>445</v>
      </c>
      <c r="M15" s="1305"/>
      <c r="N15" s="1305"/>
      <c r="O15" s="1305"/>
      <c r="P15" s="1305"/>
      <c r="Q15" s="1305"/>
      <c r="R15" s="1305"/>
      <c r="S15" s="1305"/>
      <c r="T15" s="1305"/>
      <c r="U15" s="1305"/>
      <c r="V15" s="1305"/>
      <c r="W15" s="1305" t="s">
        <v>446</v>
      </c>
    </row>
    <row r="16" spans="1:34" ht="14.25" customHeight="1">
      <c r="J16" s="499"/>
      <c r="K16" s="499"/>
      <c r="L16" s="1388" t="s">
        <v>91</v>
      </c>
      <c r="M16" s="1388" t="s">
        <v>603</v>
      </c>
      <c r="N16" s="630"/>
      <c r="O16" s="1389" t="s">
        <v>605</v>
      </c>
      <c r="P16" s="1390"/>
      <c r="Q16" s="1390"/>
      <c r="R16" s="1390"/>
      <c r="S16" s="1390"/>
      <c r="T16" s="1391"/>
      <c r="U16" s="1371" t="s">
        <v>339</v>
      </c>
      <c r="V16" s="1385" t="s">
        <v>274</v>
      </c>
      <c r="W16" s="1305"/>
    </row>
    <row r="17" spans="1:36" ht="14.25" customHeight="1">
      <c r="J17" s="499"/>
      <c r="K17" s="499"/>
      <c r="L17" s="1388"/>
      <c r="M17" s="1388"/>
      <c r="N17" s="631"/>
      <c r="O17" s="1394" t="s">
        <v>579</v>
      </c>
      <c r="P17" s="1392" t="s">
        <v>270</v>
      </c>
      <c r="Q17" s="1393"/>
      <c r="R17" s="1368" t="s">
        <v>616</v>
      </c>
      <c r="S17" s="1369"/>
      <c r="T17" s="1370"/>
      <c r="U17" s="1372"/>
      <c r="V17" s="1386"/>
      <c r="W17" s="1305"/>
    </row>
    <row r="18" spans="1:36" ht="33.75" customHeight="1">
      <c r="J18" s="499"/>
      <c r="K18" s="499"/>
      <c r="L18" s="1388"/>
      <c r="M18" s="1388"/>
      <c r="N18" s="632"/>
      <c r="O18" s="1395"/>
      <c r="P18" s="505" t="s">
        <v>580</v>
      </c>
      <c r="Q18" s="505" t="s">
        <v>6</v>
      </c>
      <c r="R18" s="506" t="s">
        <v>273</v>
      </c>
      <c r="S18" s="1383" t="s">
        <v>272</v>
      </c>
      <c r="T18" s="1384"/>
      <c r="U18" s="1373"/>
      <c r="V18" s="1387"/>
      <c r="W18" s="130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76">
        <f ca="1">OFFSET(S19,0,-1)+1</f>
        <v>7</v>
      </c>
      <c r="T19" s="1376"/>
      <c r="U19" s="617">
        <f ca="1">OFFSET(U19,0,-2)+1</f>
        <v>8</v>
      </c>
      <c r="V19" s="618">
        <f ca="1">OFFSET(V19,0,-1)</f>
        <v>8</v>
      </c>
      <c r="W19" s="617">
        <f ca="1">OFFSET(W19,0,-1)+1</f>
        <v>9</v>
      </c>
    </row>
    <row r="20" spans="1:36" ht="22.5">
      <c r="A20" s="1359">
        <v>1</v>
      </c>
      <c r="B20" s="831"/>
      <c r="C20" s="831"/>
      <c r="D20" s="831"/>
      <c r="E20" s="832"/>
      <c r="F20" s="833"/>
      <c r="G20" s="833"/>
      <c r="H20" s="833"/>
      <c r="I20" s="834"/>
      <c r="J20" s="829"/>
      <c r="K20" s="836"/>
      <c r="L20" s="562">
        <f>mergeValue(A20)</f>
        <v>1</v>
      </c>
      <c r="M20" s="610" t="s">
        <v>19</v>
      </c>
      <c r="N20" s="615"/>
      <c r="O20" s="1360"/>
      <c r="P20" s="1360"/>
      <c r="Q20" s="1360"/>
      <c r="R20" s="1360"/>
      <c r="S20" s="1360"/>
      <c r="T20" s="1360"/>
      <c r="U20" s="1360"/>
      <c r="V20" s="1360"/>
      <c r="W20" s="1128" t="s">
        <v>719</v>
      </c>
      <c r="Y20" s="558"/>
      <c r="Z20" s="558" t="str">
        <f t="shared" ref="Z20:Z33" si="0">IF(M20="","",M20 )</f>
        <v>Наименование тарифа</v>
      </c>
      <c r="AA20" s="558"/>
      <c r="AB20" s="558"/>
      <c r="AC20" s="558"/>
      <c r="AI20" s="554"/>
      <c r="AJ20" s="554"/>
    </row>
    <row r="21" spans="1:36" ht="22.5">
      <c r="A21" s="1359"/>
      <c r="B21" s="1359">
        <v>1</v>
      </c>
      <c r="C21" s="831"/>
      <c r="D21" s="831"/>
      <c r="E21" s="833"/>
      <c r="F21" s="833"/>
      <c r="G21" s="833"/>
      <c r="H21" s="833"/>
      <c r="I21" s="828"/>
      <c r="J21" s="827"/>
      <c r="K21" s="830"/>
      <c r="L21" s="562" t="str">
        <f>mergeValue(A21) &amp;"."&amp; mergeValue(B21)</f>
        <v>1.1</v>
      </c>
      <c r="M21" s="516" t="s">
        <v>15</v>
      </c>
      <c r="N21" s="615"/>
      <c r="O21" s="1360"/>
      <c r="P21" s="1360"/>
      <c r="Q21" s="1360"/>
      <c r="R21" s="1360"/>
      <c r="S21" s="1360"/>
      <c r="T21" s="1360"/>
      <c r="U21" s="1360"/>
      <c r="V21" s="1360"/>
      <c r="W21" s="1128" t="s">
        <v>460</v>
      </c>
      <c r="Y21" s="558"/>
      <c r="Z21" s="558" t="str">
        <f t="shared" si="0"/>
        <v>Территория действия тарифа</v>
      </c>
      <c r="AA21" s="558"/>
      <c r="AB21" s="558"/>
      <c r="AC21" s="558"/>
      <c r="AI21" s="554"/>
      <c r="AJ21" s="554"/>
    </row>
    <row r="22" spans="1:36" ht="22.5">
      <c r="A22" s="1359"/>
      <c r="B22" s="1359"/>
      <c r="C22" s="1359">
        <v>1</v>
      </c>
      <c r="D22" s="831"/>
      <c r="E22" s="833"/>
      <c r="F22" s="833"/>
      <c r="G22" s="833"/>
      <c r="H22" s="833"/>
      <c r="I22" s="835"/>
      <c r="J22" s="827"/>
      <c r="K22" s="830"/>
      <c r="L22" s="562" t="str">
        <f>mergeValue(A22) &amp;"."&amp; mergeValue(B22)&amp;"."&amp; mergeValue(C22)</f>
        <v>1.1.1</v>
      </c>
      <c r="M22" s="517" t="s">
        <v>7</v>
      </c>
      <c r="N22" s="615"/>
      <c r="O22" s="1360"/>
      <c r="P22" s="1360"/>
      <c r="Q22" s="1360"/>
      <c r="R22" s="1360"/>
      <c r="S22" s="1360"/>
      <c r="T22" s="1360"/>
      <c r="U22" s="1360"/>
      <c r="V22" s="1360"/>
      <c r="W22" s="1128" t="s">
        <v>601</v>
      </c>
      <c r="Y22" s="558"/>
      <c r="Z22" s="558" t="str">
        <f t="shared" si="0"/>
        <v xml:space="preserve">Наименование системы теплоснабжения </v>
      </c>
      <c r="AA22" s="558"/>
      <c r="AB22" s="558"/>
      <c r="AC22" s="558"/>
      <c r="AI22" s="554"/>
      <c r="AJ22" s="554"/>
    </row>
    <row r="23" spans="1:36" ht="22.5">
      <c r="A23" s="1359"/>
      <c r="B23" s="1359"/>
      <c r="C23" s="1359"/>
      <c r="D23" s="1359">
        <v>1</v>
      </c>
      <c r="E23" s="833"/>
      <c r="F23" s="833"/>
      <c r="G23" s="833"/>
      <c r="H23" s="833"/>
      <c r="I23" s="835"/>
      <c r="J23" s="827"/>
      <c r="K23" s="830"/>
      <c r="L23" s="562" t="str">
        <f>mergeValue(A23) &amp;"."&amp; mergeValue(B23)&amp;"."&amp; mergeValue(C23)&amp;"."&amp; mergeValue(D23)</f>
        <v>1.1.1.1</v>
      </c>
      <c r="M23" s="518" t="s">
        <v>21</v>
      </c>
      <c r="N23" s="615"/>
      <c r="O23" s="1360"/>
      <c r="P23" s="1360"/>
      <c r="Q23" s="1360"/>
      <c r="R23" s="1360"/>
      <c r="S23" s="1360"/>
      <c r="T23" s="1360"/>
      <c r="U23" s="1360"/>
      <c r="V23" s="1360"/>
      <c r="W23" s="1128" t="s">
        <v>602</v>
      </c>
      <c r="Y23" s="558"/>
      <c r="Z23" s="558" t="str">
        <f t="shared" si="0"/>
        <v xml:space="preserve">Источник тепловой энергии  </v>
      </c>
      <c r="AA23" s="558"/>
      <c r="AB23" s="558"/>
      <c r="AC23" s="558"/>
      <c r="AI23" s="554"/>
      <c r="AJ23" s="554"/>
    </row>
    <row r="24" spans="1:36" ht="78.75">
      <c r="A24" s="1359"/>
      <c r="B24" s="1359"/>
      <c r="C24" s="1359"/>
      <c r="D24" s="1359"/>
      <c r="E24" s="1359">
        <v>1</v>
      </c>
      <c r="F24" s="833"/>
      <c r="G24" s="833"/>
      <c r="H24" s="831">
        <v>1</v>
      </c>
      <c r="I24" s="1359">
        <v>1</v>
      </c>
      <c r="J24" s="833"/>
      <c r="K24" s="838"/>
      <c r="L24" s="562" t="str">
        <f>mergeValue(A24) &amp;"."&amp; mergeValue(B24)&amp;"."&amp; mergeValue(C24)&amp;"."&amp; mergeValue(D24)&amp;"."&amp; mergeValue(E24)</f>
        <v>1.1.1.1.1</v>
      </c>
      <c r="M24" s="524" t="s">
        <v>8</v>
      </c>
      <c r="N24" s="615"/>
      <c r="O24" s="1361"/>
      <c r="P24" s="1361"/>
      <c r="Q24" s="1361"/>
      <c r="R24" s="1361"/>
      <c r="S24" s="1361"/>
      <c r="T24" s="1361"/>
      <c r="U24" s="1361"/>
      <c r="V24" s="1361"/>
      <c r="W24" s="1128"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59"/>
      <c r="B25" s="1359"/>
      <c r="C25" s="1359"/>
      <c r="D25" s="1359"/>
      <c r="E25" s="1359"/>
      <c r="F25" s="1359">
        <v>1</v>
      </c>
      <c r="G25" s="831"/>
      <c r="H25" s="831"/>
      <c r="I25" s="1359"/>
      <c r="J25" s="1359">
        <v>1</v>
      </c>
      <c r="K25" s="839"/>
      <c r="L25" s="562" t="str">
        <f>mergeValue(A25) &amp;"."&amp; mergeValue(B25)&amp;"."&amp; mergeValue(C25)&amp;"."&amp; mergeValue(D25)&amp;"."&amp; mergeValue(E25)&amp;"."&amp; mergeValue(F25)</f>
        <v>1.1.1.1.1.1</v>
      </c>
      <c r="M25" s="525" t="s">
        <v>9</v>
      </c>
      <c r="N25" s="615"/>
      <c r="O25" s="1362"/>
      <c r="P25" s="1363"/>
      <c r="Q25" s="1363"/>
      <c r="R25" s="1363"/>
      <c r="S25" s="1363"/>
      <c r="T25" s="1363"/>
      <c r="U25" s="1363"/>
      <c r="V25" s="1364"/>
      <c r="W25" s="1128" t="s">
        <v>721</v>
      </c>
      <c r="Y25" s="558"/>
      <c r="Z25" s="558" t="str">
        <f t="shared" si="0"/>
        <v>Группа потребителей</v>
      </c>
      <c r="AA25" s="558"/>
      <c r="AB25" s="558"/>
      <c r="AC25" s="558"/>
      <c r="AI25" s="554"/>
      <c r="AJ25" s="554"/>
    </row>
    <row r="26" spans="1:36" ht="122.1" customHeight="1">
      <c r="A26" s="1359"/>
      <c r="B26" s="1359"/>
      <c r="C26" s="1359"/>
      <c r="D26" s="1359"/>
      <c r="E26" s="1359"/>
      <c r="F26" s="1359"/>
      <c r="G26" s="831">
        <v>1</v>
      </c>
      <c r="H26" s="831"/>
      <c r="I26" s="1359"/>
      <c r="J26" s="1359"/>
      <c r="K26" s="839">
        <v>1</v>
      </c>
      <c r="L26" s="562" t="str">
        <f>mergeValue(A26) &amp;"."&amp; mergeValue(B26)&amp;"."&amp; mergeValue(C26)&amp;"."&amp; mergeValue(D26)&amp;"."&amp; mergeValue(E26)&amp;"."&amp; mergeValue(F26)&amp;"."&amp; mergeValue(G26)</f>
        <v>1.1.1.1.1.1.1</v>
      </c>
      <c r="M26" s="1088"/>
      <c r="N26" s="615"/>
      <c r="O26" s="532"/>
      <c r="P26" s="532"/>
      <c r="Q26" s="1040"/>
      <c r="R26" s="1366"/>
      <c r="S26" s="1367" t="s">
        <v>83</v>
      </c>
      <c r="T26" s="1366"/>
      <c r="U26" s="1367" t="s">
        <v>84</v>
      </c>
      <c r="V26" s="532"/>
      <c r="W26" s="1377" t="s">
        <v>722</v>
      </c>
      <c r="X26" s="554" t="str">
        <f>strCheckDate(O27:V27)</f>
        <v/>
      </c>
      <c r="Y26" s="558"/>
      <c r="Z26" s="558" t="str">
        <f t="shared" si="0"/>
        <v/>
      </c>
      <c r="AA26" s="558"/>
      <c r="AB26" s="558"/>
      <c r="AC26" s="558"/>
      <c r="AI26" s="554"/>
      <c r="AJ26" s="554"/>
    </row>
    <row r="27" spans="1:36" ht="11.25" hidden="1">
      <c r="A27" s="1359"/>
      <c r="B27" s="1359"/>
      <c r="C27" s="1359"/>
      <c r="D27" s="1359"/>
      <c r="E27" s="1359"/>
      <c r="F27" s="1359"/>
      <c r="G27" s="831"/>
      <c r="H27" s="831"/>
      <c r="I27" s="1359"/>
      <c r="J27" s="1359"/>
      <c r="K27" s="839"/>
      <c r="L27" s="569"/>
      <c r="M27" s="615"/>
      <c r="N27" s="615"/>
      <c r="O27" s="532"/>
      <c r="P27" s="532"/>
      <c r="Q27" s="553" t="str">
        <f>R26 &amp; "-" &amp; T26</f>
        <v>-</v>
      </c>
      <c r="R27" s="1366"/>
      <c r="S27" s="1367"/>
      <c r="T27" s="1366"/>
      <c r="U27" s="1367"/>
      <c r="V27" s="532"/>
      <c r="W27" s="1378"/>
      <c r="Y27" s="558"/>
      <c r="Z27" s="558" t="str">
        <f t="shared" si="0"/>
        <v/>
      </c>
      <c r="AA27" s="558"/>
      <c r="AB27" s="558"/>
      <c r="AC27" s="558"/>
      <c r="AI27" s="554"/>
      <c r="AJ27" s="554"/>
    </row>
    <row r="28" spans="1:36" ht="15" customHeight="1">
      <c r="A28" s="1359"/>
      <c r="B28" s="1359"/>
      <c r="C28" s="1359"/>
      <c r="D28" s="1359"/>
      <c r="E28" s="1359"/>
      <c r="F28" s="1359"/>
      <c r="G28" s="833"/>
      <c r="H28" s="831"/>
      <c r="I28" s="1359"/>
      <c r="J28" s="1359"/>
      <c r="K28" s="838"/>
      <c r="L28" s="508"/>
      <c r="M28" s="527" t="s">
        <v>24</v>
      </c>
      <c r="N28" s="534"/>
      <c r="O28" s="534"/>
      <c r="P28" s="534"/>
      <c r="Q28" s="534"/>
      <c r="R28" s="534"/>
      <c r="S28" s="534"/>
      <c r="T28" s="534"/>
      <c r="U28" s="534"/>
      <c r="V28" s="530"/>
      <c r="W28" s="1379"/>
      <c r="Y28" s="558"/>
      <c r="Z28" s="558" t="str">
        <f t="shared" si="0"/>
        <v>Добавить вид теплоносителя (параметры теплоносителя)</v>
      </c>
      <c r="AA28" s="558"/>
      <c r="AB28" s="558"/>
      <c r="AC28" s="558"/>
      <c r="AI28" s="554"/>
      <c r="AJ28" s="554"/>
    </row>
    <row r="29" spans="1:36" ht="15" customHeight="1">
      <c r="A29" s="1359"/>
      <c r="B29" s="1359"/>
      <c r="C29" s="1359"/>
      <c r="D29" s="1359"/>
      <c r="E29" s="1359"/>
      <c r="F29" s="833"/>
      <c r="G29" s="833"/>
      <c r="H29" s="831"/>
      <c r="I29" s="135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59"/>
      <c r="B30" s="1359"/>
      <c r="C30" s="1359"/>
      <c r="D30" s="135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59"/>
      <c r="B31" s="1359"/>
      <c r="C31" s="135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59"/>
      <c r="B32" s="135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5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352" t="s">
        <v>723</v>
      </c>
      <c r="N36" s="1352"/>
      <c r="O36" s="1352"/>
      <c r="P36" s="1352"/>
      <c r="Q36" s="1352"/>
      <c r="R36" s="1352"/>
      <c r="S36" s="1352"/>
      <c r="T36" s="1352"/>
      <c r="U36" s="1352"/>
      <c r="V36" s="1352"/>
      <c r="W36" s="1352"/>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353" t="s">
        <v>471</v>
      </c>
      <c r="G2" s="1354"/>
      <c r="H2" s="1355"/>
      <c r="I2" s="757"/>
    </row>
    <row r="3" spans="1:20" ht="3" customHeight="1"/>
    <row r="4" spans="1:20" s="539" customFormat="1" ht="11.25">
      <c r="A4" s="734"/>
      <c r="B4" s="734"/>
      <c r="C4" s="734"/>
      <c r="D4" s="734"/>
      <c r="F4" s="1305" t="s">
        <v>445</v>
      </c>
      <c r="G4" s="1305"/>
      <c r="H4" s="1305"/>
      <c r="I4" s="135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35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07.05.2019</v>
      </c>
      <c r="I7" s="767" t="s">
        <v>473</v>
      </c>
      <c r="J7" s="584"/>
      <c r="K7" s="734"/>
      <c r="L7" s="734"/>
      <c r="M7" s="734"/>
      <c r="N7" s="734"/>
      <c r="O7" s="734"/>
      <c r="P7" s="734"/>
      <c r="Q7" s="734"/>
      <c r="R7" s="734"/>
      <c r="S7" s="734"/>
      <c r="T7" s="734"/>
    </row>
    <row r="8" spans="1:20" s="539" customFormat="1" ht="45">
      <c r="A8" s="1357">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357"/>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357"/>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357"/>
      <c r="B11" s="1357">
        <v>1</v>
      </c>
      <c r="C11" s="740"/>
      <c r="D11" s="740"/>
      <c r="F11" s="765" t="str">
        <f>"4."&amp;mergeValue(A11) &amp;"."&amp;mergeValue(B11)</f>
        <v>4.1.1</v>
      </c>
      <c r="G11" s="778" t="s">
        <v>571</v>
      </c>
      <c r="H11" s="756" t="str">
        <f>IF(region_name="","",region_name)</f>
        <v>Ленинградская область</v>
      </c>
      <c r="I11" s="767" t="s">
        <v>479</v>
      </c>
      <c r="J11" s="584"/>
      <c r="K11" s="734"/>
      <c r="L11" s="734"/>
      <c r="M11" s="734"/>
      <c r="N11" s="734"/>
      <c r="O11" s="734"/>
      <c r="P11" s="734"/>
      <c r="Q11" s="734"/>
      <c r="R11" s="734"/>
      <c r="S11" s="734"/>
      <c r="T11" s="734"/>
    </row>
    <row r="12" spans="1:20" s="539" customFormat="1" ht="22.5">
      <c r="A12" s="1357"/>
      <c r="B12" s="1357"/>
      <c r="C12" s="1357">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357"/>
      <c r="B13" s="1357"/>
      <c r="C13" s="1357"/>
      <c r="D13" s="740">
        <v>1</v>
      </c>
      <c r="F13" s="765" t="str">
        <f>"4."&amp;mergeValue(A13) &amp;"."&amp;mergeValue(B13)&amp;"."&amp;mergeValue(C13)&amp;"."&amp;mergeValue(D13)</f>
        <v>4.1.1.1.1</v>
      </c>
      <c r="G13" s="769" t="s">
        <v>478</v>
      </c>
      <c r="H13" s="756"/>
      <c r="I13" s="1358" t="s">
        <v>570</v>
      </c>
      <c r="J13" s="584"/>
      <c r="K13" s="734"/>
      <c r="L13" s="734"/>
      <c r="M13" s="734"/>
      <c r="N13" s="734"/>
      <c r="O13" s="734"/>
      <c r="P13" s="734"/>
      <c r="Q13" s="734"/>
      <c r="R13" s="734"/>
      <c r="S13" s="734"/>
      <c r="T13" s="734"/>
    </row>
    <row r="14" spans="1:20" s="539" customFormat="1" ht="18.75">
      <c r="A14" s="1357"/>
      <c r="B14" s="1357"/>
      <c r="C14" s="1357"/>
      <c r="D14" s="740"/>
      <c r="F14" s="770"/>
      <c r="G14" s="722" t="s">
        <v>4</v>
      </c>
      <c r="H14" s="593"/>
      <c r="I14" s="1358"/>
      <c r="J14" s="584"/>
      <c r="K14" s="734"/>
      <c r="L14" s="734"/>
      <c r="M14" s="734"/>
      <c r="N14" s="734"/>
      <c r="O14" s="734"/>
      <c r="P14" s="734"/>
      <c r="Q14" s="734"/>
      <c r="R14" s="734"/>
      <c r="S14" s="734"/>
      <c r="T14" s="734"/>
    </row>
    <row r="15" spans="1:20" s="539" customFormat="1" ht="18.75">
      <c r="A15" s="1357"/>
      <c r="B15" s="1357"/>
      <c r="C15" s="740"/>
      <c r="D15" s="740"/>
      <c r="F15" s="603"/>
      <c r="G15" s="546" t="s">
        <v>401</v>
      </c>
      <c r="H15" s="604"/>
      <c r="I15" s="605"/>
      <c r="J15" s="584"/>
      <c r="K15" s="734"/>
      <c r="L15" s="734"/>
      <c r="M15" s="734"/>
      <c r="N15" s="734"/>
      <c r="O15" s="734"/>
      <c r="P15" s="734"/>
      <c r="Q15" s="734"/>
      <c r="R15" s="734"/>
      <c r="S15" s="734"/>
      <c r="T15" s="734"/>
    </row>
    <row r="16" spans="1:20" s="539" customFormat="1" ht="18.75">
      <c r="A16" s="1357"/>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52" t="s">
        <v>572</v>
      </c>
      <c r="H19" s="135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74" t="s">
        <v>718</v>
      </c>
      <c r="M5" s="1374"/>
      <c r="N5" s="1374"/>
      <c r="O5" s="1374"/>
      <c r="P5" s="1374"/>
      <c r="Q5" s="1374"/>
      <c r="R5" s="1374"/>
      <c r="S5" s="1374"/>
      <c r="T5" s="1374"/>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98"/>
      <c r="P7" s="1399"/>
      <c r="Q7" s="1399"/>
      <c r="R7" s="1399"/>
      <c r="S7" s="1399"/>
      <c r="T7" s="140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70"/>
      <c r="M9" s="1046"/>
      <c r="O9" s="1380"/>
      <c r="P9" s="1380"/>
      <c r="Q9" s="1380"/>
      <c r="R9" s="1380"/>
      <c r="S9" s="1380"/>
      <c r="T9" s="1380"/>
      <c r="U9" s="780"/>
      <c r="V9" s="780"/>
      <c r="X9" s="1120"/>
      <c r="Y9" s="1120"/>
      <c r="Z9" s="1120"/>
      <c r="AA9" s="1120"/>
      <c r="AB9" s="1120"/>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4"/>
      <c r="O10" s="1381" t="str">
        <f>IF(datePr_ch="",IF(datePr="","",datePr),datePr_ch)</f>
        <v>29.04.2019</v>
      </c>
      <c r="P10" s="1381"/>
      <c r="Q10" s="1381"/>
      <c r="R10" s="1381"/>
      <c r="S10" s="1381"/>
      <c r="T10" s="1381"/>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4"/>
      <c r="O11" s="1381" t="str">
        <f>IF(numberPr_ch="",IF(numberPr="","",numberPr),numberPr_ch)</f>
        <v>01-13/16683</v>
      </c>
      <c r="P11" s="1381"/>
      <c r="Q11" s="1381"/>
      <c r="R11" s="1381"/>
      <c r="S11" s="1381"/>
      <c r="T11" s="1381"/>
      <c r="U11" s="730"/>
      <c r="V11" s="730"/>
      <c r="W11" s="489"/>
      <c r="X11" s="734"/>
      <c r="Y11" s="734"/>
      <c r="Z11" s="734"/>
      <c r="AA11" s="734"/>
      <c r="AB11" s="734"/>
      <c r="AC11" s="734"/>
      <c r="AD11" s="734"/>
      <c r="AE11" s="734"/>
      <c r="AF11" s="734"/>
      <c r="AG11" s="734"/>
      <c r="AH11" s="734"/>
    </row>
    <row r="12" spans="1:34" s="746" customFormat="1" ht="5.25" hidden="1">
      <c r="A12" s="1120"/>
      <c r="B12" s="1120"/>
      <c r="C12" s="1120"/>
      <c r="D12" s="1120"/>
      <c r="E12" s="1120"/>
      <c r="F12" s="1120"/>
      <c r="G12" s="1120"/>
      <c r="H12" s="1120"/>
      <c r="L12" s="1170"/>
      <c r="M12" s="1046"/>
      <c r="O12" s="1380"/>
      <c r="P12" s="1380"/>
      <c r="Q12" s="1380"/>
      <c r="R12" s="1380"/>
      <c r="S12" s="1380"/>
      <c r="T12" s="1380"/>
      <c r="U12" s="780"/>
      <c r="V12" s="780"/>
      <c r="X12" s="1120"/>
      <c r="Y12" s="1120"/>
      <c r="Z12" s="1120"/>
      <c r="AA12" s="1120"/>
      <c r="AB12" s="1120"/>
    </row>
    <row r="13" spans="1:34" s="539" customFormat="1" ht="11.25">
      <c r="A13" s="734"/>
      <c r="B13" s="734"/>
      <c r="C13" s="734"/>
      <c r="D13" s="734"/>
      <c r="E13" s="734"/>
      <c r="F13" s="734"/>
      <c r="G13" s="734"/>
      <c r="H13" s="734"/>
      <c r="L13" s="1375"/>
      <c r="M13" s="137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82"/>
      <c r="P14" s="1382"/>
      <c r="Q14" s="1382"/>
      <c r="R14" s="1382"/>
      <c r="S14" s="1382"/>
      <c r="T14" s="1382"/>
      <c r="U14" s="1382"/>
    </row>
    <row r="15" spans="1:34">
      <c r="J15" s="652"/>
      <c r="K15" s="652"/>
      <c r="L15" s="1305" t="s">
        <v>445</v>
      </c>
      <c r="M15" s="1305"/>
      <c r="N15" s="1305"/>
      <c r="O15" s="1305"/>
      <c r="P15" s="1305"/>
      <c r="Q15" s="1305"/>
      <c r="R15" s="1305"/>
      <c r="S15" s="1305"/>
      <c r="T15" s="1305"/>
      <c r="U15" s="1305"/>
      <c r="V15" s="1305"/>
      <c r="W15" s="1305" t="s">
        <v>446</v>
      </c>
    </row>
    <row r="16" spans="1:34" ht="14.25" customHeight="1">
      <c r="J16" s="652"/>
      <c r="K16" s="652"/>
      <c r="L16" s="1388" t="s">
        <v>91</v>
      </c>
      <c r="M16" s="1388" t="s">
        <v>603</v>
      </c>
      <c r="N16" s="630"/>
      <c r="O16" s="1389" t="s">
        <v>605</v>
      </c>
      <c r="P16" s="1390"/>
      <c r="Q16" s="1390"/>
      <c r="R16" s="1390"/>
      <c r="S16" s="1390"/>
      <c r="T16" s="1391"/>
      <c r="U16" s="1371" t="s">
        <v>339</v>
      </c>
      <c r="V16" s="1385" t="s">
        <v>274</v>
      </c>
      <c r="W16" s="1305"/>
    </row>
    <row r="17" spans="1:36" ht="14.25" customHeight="1">
      <c r="J17" s="652"/>
      <c r="K17" s="652"/>
      <c r="L17" s="1388"/>
      <c r="M17" s="1388"/>
      <c r="N17" s="631"/>
      <c r="O17" s="1394" t="s">
        <v>579</v>
      </c>
      <c r="P17" s="1392" t="s">
        <v>270</v>
      </c>
      <c r="Q17" s="1393"/>
      <c r="R17" s="1368" t="s">
        <v>616</v>
      </c>
      <c r="S17" s="1369"/>
      <c r="T17" s="1370"/>
      <c r="U17" s="1372"/>
      <c r="V17" s="1386"/>
      <c r="W17" s="1305"/>
    </row>
    <row r="18" spans="1:36" ht="33.75" customHeight="1">
      <c r="J18" s="652"/>
      <c r="K18" s="652"/>
      <c r="L18" s="1388"/>
      <c r="M18" s="1388"/>
      <c r="N18" s="632"/>
      <c r="O18" s="1395"/>
      <c r="P18" s="719" t="s">
        <v>580</v>
      </c>
      <c r="Q18" s="719" t="s">
        <v>6</v>
      </c>
      <c r="R18" s="743" t="s">
        <v>273</v>
      </c>
      <c r="S18" s="1383" t="s">
        <v>272</v>
      </c>
      <c r="T18" s="1384"/>
      <c r="U18" s="1373"/>
      <c r="V18" s="1387"/>
      <c r="W18" s="130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76">
        <f ca="1">OFFSET(S19,0,-1)+1</f>
        <v>7</v>
      </c>
      <c r="T19" s="1376"/>
      <c r="U19" s="741">
        <f ca="1">OFFSET(U19,0,-2)+1</f>
        <v>8</v>
      </c>
      <c r="V19" s="618">
        <f ca="1">OFFSET(V19,0,-1)</f>
        <v>8</v>
      </c>
      <c r="W19" s="741">
        <f ca="1">OFFSET(W19,0,-1)+1</f>
        <v>9</v>
      </c>
    </row>
    <row r="20" spans="1:36" ht="22.5">
      <c r="A20" s="1359">
        <v>1</v>
      </c>
      <c r="B20" s="831"/>
      <c r="C20" s="831"/>
      <c r="D20" s="831"/>
      <c r="E20" s="832"/>
      <c r="F20" s="833"/>
      <c r="G20" s="833"/>
      <c r="H20" s="833"/>
      <c r="I20" s="834"/>
      <c r="J20" s="829"/>
      <c r="K20" s="836"/>
      <c r="L20" s="744">
        <f>mergeValue(A20)</f>
        <v>1</v>
      </c>
      <c r="M20" s="610" t="s">
        <v>19</v>
      </c>
      <c r="N20" s="615"/>
      <c r="O20" s="1360"/>
      <c r="P20" s="1360"/>
      <c r="Q20" s="1360"/>
      <c r="R20" s="1360"/>
      <c r="S20" s="1360"/>
      <c r="T20" s="1360"/>
      <c r="U20" s="1360"/>
      <c r="V20" s="1360"/>
      <c r="W20" s="1128" t="s">
        <v>719</v>
      </c>
      <c r="Y20" s="777"/>
      <c r="Z20" s="777" t="str">
        <f t="shared" ref="Z20:Z33" si="0">IF(M20="","",M20 )</f>
        <v>Наименование тарифа</v>
      </c>
      <c r="AA20" s="777"/>
      <c r="AB20" s="777"/>
      <c r="AC20" s="777"/>
      <c r="AI20" s="759"/>
      <c r="AJ20" s="759"/>
    </row>
    <row r="21" spans="1:36" ht="22.5">
      <c r="A21" s="1359"/>
      <c r="B21" s="1359">
        <v>1</v>
      </c>
      <c r="C21" s="831"/>
      <c r="D21" s="831"/>
      <c r="E21" s="833"/>
      <c r="F21" s="833"/>
      <c r="G21" s="833"/>
      <c r="H21" s="833"/>
      <c r="I21" s="828"/>
      <c r="J21" s="827"/>
      <c r="K21" s="830"/>
      <c r="L21" s="744" t="str">
        <f>mergeValue(A21) &amp;"."&amp; mergeValue(B21)</f>
        <v>1.1</v>
      </c>
      <c r="M21" s="658" t="s">
        <v>15</v>
      </c>
      <c r="N21" s="615"/>
      <c r="O21" s="1360"/>
      <c r="P21" s="1360"/>
      <c r="Q21" s="1360"/>
      <c r="R21" s="1360"/>
      <c r="S21" s="1360"/>
      <c r="T21" s="1360"/>
      <c r="U21" s="1360"/>
      <c r="V21" s="1360"/>
      <c r="W21" s="1128" t="s">
        <v>460</v>
      </c>
      <c r="Y21" s="777"/>
      <c r="Z21" s="777" t="str">
        <f t="shared" si="0"/>
        <v>Территория действия тарифа</v>
      </c>
      <c r="AA21" s="777"/>
      <c r="AB21" s="777"/>
      <c r="AC21" s="777"/>
      <c r="AI21" s="759"/>
      <c r="AJ21" s="759"/>
    </row>
    <row r="22" spans="1:36" ht="22.5">
      <c r="A22" s="1359"/>
      <c r="B22" s="1359"/>
      <c r="C22" s="1359">
        <v>1</v>
      </c>
      <c r="D22" s="831"/>
      <c r="E22" s="833"/>
      <c r="F22" s="833"/>
      <c r="G22" s="833"/>
      <c r="H22" s="833"/>
      <c r="I22" s="835"/>
      <c r="J22" s="827"/>
      <c r="K22" s="830"/>
      <c r="L22" s="744" t="str">
        <f>mergeValue(A22) &amp;"."&amp; mergeValue(B22)&amp;"."&amp; mergeValue(C22)</f>
        <v>1.1.1</v>
      </c>
      <c r="M22" s="659" t="s">
        <v>7</v>
      </c>
      <c r="N22" s="615"/>
      <c r="O22" s="1360"/>
      <c r="P22" s="1360"/>
      <c r="Q22" s="1360"/>
      <c r="R22" s="1360"/>
      <c r="S22" s="1360"/>
      <c r="T22" s="1360"/>
      <c r="U22" s="1360"/>
      <c r="V22" s="1360"/>
      <c r="W22" s="1128" t="s">
        <v>601</v>
      </c>
      <c r="Y22" s="777"/>
      <c r="Z22" s="777" t="str">
        <f t="shared" si="0"/>
        <v xml:space="preserve">Наименование системы теплоснабжения </v>
      </c>
      <c r="AA22" s="777"/>
      <c r="AB22" s="777"/>
      <c r="AC22" s="777"/>
      <c r="AI22" s="759"/>
      <c r="AJ22" s="759"/>
    </row>
    <row r="23" spans="1:36" ht="22.5">
      <c r="A23" s="1359"/>
      <c r="B23" s="1359"/>
      <c r="C23" s="1359"/>
      <c r="D23" s="1359">
        <v>1</v>
      </c>
      <c r="E23" s="833"/>
      <c r="F23" s="833"/>
      <c r="G23" s="833"/>
      <c r="H23" s="833"/>
      <c r="I23" s="835"/>
      <c r="J23" s="827"/>
      <c r="K23" s="830"/>
      <c r="L23" s="744" t="str">
        <f>mergeValue(A23) &amp;"."&amp; mergeValue(B23)&amp;"."&amp; mergeValue(C23)&amp;"."&amp; mergeValue(D23)</f>
        <v>1.1.1.1</v>
      </c>
      <c r="M23" s="660" t="s">
        <v>21</v>
      </c>
      <c r="N23" s="615"/>
      <c r="O23" s="1360"/>
      <c r="P23" s="1360"/>
      <c r="Q23" s="1360"/>
      <c r="R23" s="1360"/>
      <c r="S23" s="1360"/>
      <c r="T23" s="1360"/>
      <c r="U23" s="1360"/>
      <c r="V23" s="1360"/>
      <c r="W23" s="1128" t="s">
        <v>602</v>
      </c>
      <c r="Y23" s="777"/>
      <c r="Z23" s="777" t="str">
        <f t="shared" si="0"/>
        <v xml:space="preserve">Источник тепловой энергии  </v>
      </c>
      <c r="AA23" s="777"/>
      <c r="AB23" s="777"/>
      <c r="AC23" s="777"/>
      <c r="AI23" s="759"/>
      <c r="AJ23" s="759"/>
    </row>
    <row r="24" spans="1:36" ht="78.75">
      <c r="A24" s="1359"/>
      <c r="B24" s="1359"/>
      <c r="C24" s="1359"/>
      <c r="D24" s="1359"/>
      <c r="E24" s="1359">
        <v>1</v>
      </c>
      <c r="F24" s="833"/>
      <c r="G24" s="833"/>
      <c r="H24" s="831">
        <v>1</v>
      </c>
      <c r="I24" s="1359">
        <v>1</v>
      </c>
      <c r="J24" s="833"/>
      <c r="K24" s="838"/>
      <c r="L24" s="744" t="str">
        <f>mergeValue(A24) &amp;"."&amp; mergeValue(B24)&amp;"."&amp; mergeValue(C24)&amp;"."&amp; mergeValue(D24)&amp;"."&amp; mergeValue(E24)</f>
        <v>1.1.1.1.1</v>
      </c>
      <c r="M24" s="524" t="s">
        <v>8</v>
      </c>
      <c r="N24" s="615"/>
      <c r="O24" s="1361"/>
      <c r="P24" s="1361"/>
      <c r="Q24" s="1361"/>
      <c r="R24" s="1361"/>
      <c r="S24" s="1361"/>
      <c r="T24" s="1361"/>
      <c r="U24" s="1361"/>
      <c r="V24" s="1361"/>
      <c r="W24" s="1128"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59"/>
      <c r="B25" s="1359"/>
      <c r="C25" s="1359"/>
      <c r="D25" s="1359"/>
      <c r="E25" s="1359"/>
      <c r="F25" s="1359">
        <v>1</v>
      </c>
      <c r="G25" s="831"/>
      <c r="H25" s="831"/>
      <c r="I25" s="1359"/>
      <c r="J25" s="1359">
        <v>1</v>
      </c>
      <c r="K25" s="839"/>
      <c r="L25" s="744" t="str">
        <f>mergeValue(A25) &amp;"."&amp; mergeValue(B25)&amp;"."&amp; mergeValue(C25)&amp;"."&amp; mergeValue(D25)&amp;"."&amp; mergeValue(E25)&amp;"."&amp; mergeValue(F25)</f>
        <v>1.1.1.1.1.1</v>
      </c>
      <c r="M25" s="525" t="s">
        <v>9</v>
      </c>
      <c r="N25" s="615"/>
      <c r="O25" s="1361"/>
      <c r="P25" s="1361"/>
      <c r="Q25" s="1361"/>
      <c r="R25" s="1361"/>
      <c r="S25" s="1361"/>
      <c r="T25" s="1361"/>
      <c r="U25" s="1361"/>
      <c r="V25" s="1361"/>
      <c r="W25" s="1128" t="s">
        <v>721</v>
      </c>
      <c r="Y25" s="777"/>
      <c r="Z25" s="777" t="str">
        <f t="shared" si="0"/>
        <v>Группа потребителей</v>
      </c>
      <c r="AA25" s="777"/>
      <c r="AB25" s="777"/>
      <c r="AC25" s="777"/>
      <c r="AI25" s="759"/>
      <c r="AJ25" s="759"/>
    </row>
    <row r="26" spans="1:36" ht="122.1" customHeight="1">
      <c r="A26" s="1359"/>
      <c r="B26" s="1359"/>
      <c r="C26" s="1359"/>
      <c r="D26" s="1359"/>
      <c r="E26" s="1359"/>
      <c r="F26" s="1359"/>
      <c r="G26" s="831">
        <v>1</v>
      </c>
      <c r="H26" s="831"/>
      <c r="I26" s="1359"/>
      <c r="J26" s="1359"/>
      <c r="K26" s="839">
        <v>1</v>
      </c>
      <c r="L26" s="744" t="str">
        <f>mergeValue(A26) &amp;"."&amp; mergeValue(B26)&amp;"."&amp; mergeValue(C26)&amp;"."&amp; mergeValue(D26)&amp;"."&amp; mergeValue(E26)&amp;"."&amp; mergeValue(F26)&amp;"."&amp; mergeValue(G26)</f>
        <v>1.1.1.1.1.1.1</v>
      </c>
      <c r="M26" s="1088"/>
      <c r="N26" s="615"/>
      <c r="O26" s="726"/>
      <c r="P26" s="726"/>
      <c r="Q26" s="1040"/>
      <c r="R26" s="1366"/>
      <c r="S26" s="1367" t="s">
        <v>83</v>
      </c>
      <c r="T26" s="1366"/>
      <c r="U26" s="1367" t="s">
        <v>84</v>
      </c>
      <c r="V26" s="726"/>
      <c r="W26" s="1377" t="s">
        <v>722</v>
      </c>
      <c r="X26" s="759" t="str">
        <f>strCheckDate(O27:V27)</f>
        <v/>
      </c>
      <c r="Y26" s="777"/>
      <c r="Z26" s="777" t="str">
        <f t="shared" si="0"/>
        <v/>
      </c>
      <c r="AA26" s="777"/>
      <c r="AB26" s="777"/>
      <c r="AC26" s="777"/>
      <c r="AI26" s="759"/>
      <c r="AJ26" s="759"/>
    </row>
    <row r="27" spans="1:36" ht="11.25" hidden="1">
      <c r="A27" s="1359"/>
      <c r="B27" s="1359"/>
      <c r="C27" s="1359"/>
      <c r="D27" s="1359"/>
      <c r="E27" s="1359"/>
      <c r="F27" s="1359"/>
      <c r="G27" s="831"/>
      <c r="H27" s="831"/>
      <c r="I27" s="1359"/>
      <c r="J27" s="1359"/>
      <c r="K27" s="839"/>
      <c r="L27" s="752"/>
      <c r="M27" s="615"/>
      <c r="N27" s="615"/>
      <c r="O27" s="726"/>
      <c r="P27" s="726"/>
      <c r="Q27" s="732" t="str">
        <f>R26 &amp; "-" &amp; T26</f>
        <v>-</v>
      </c>
      <c r="R27" s="1366"/>
      <c r="S27" s="1367"/>
      <c r="T27" s="1366"/>
      <c r="U27" s="1367"/>
      <c r="V27" s="726"/>
      <c r="W27" s="1378"/>
      <c r="Y27" s="777"/>
      <c r="Z27" s="777" t="str">
        <f t="shared" si="0"/>
        <v/>
      </c>
      <c r="AA27" s="777"/>
      <c r="AB27" s="777"/>
      <c r="AC27" s="777"/>
      <c r="AI27" s="759"/>
      <c r="AJ27" s="759"/>
    </row>
    <row r="28" spans="1:36" ht="15" customHeight="1">
      <c r="A28" s="1359"/>
      <c r="B28" s="1359"/>
      <c r="C28" s="1359"/>
      <c r="D28" s="1359"/>
      <c r="E28" s="1359"/>
      <c r="F28" s="1359"/>
      <c r="G28" s="833"/>
      <c r="H28" s="831"/>
      <c r="I28" s="1359"/>
      <c r="J28" s="1359"/>
      <c r="K28" s="838"/>
      <c r="L28" s="654"/>
      <c r="M28" s="527" t="s">
        <v>24</v>
      </c>
      <c r="N28" s="728"/>
      <c r="O28" s="728"/>
      <c r="P28" s="728"/>
      <c r="Q28" s="728"/>
      <c r="R28" s="728"/>
      <c r="S28" s="728"/>
      <c r="T28" s="728"/>
      <c r="U28" s="728"/>
      <c r="V28" s="725"/>
      <c r="W28" s="1379"/>
      <c r="Y28" s="777"/>
      <c r="Z28" s="777" t="str">
        <f t="shared" si="0"/>
        <v>Добавить вид теплоносителя (параметры теплоносителя)</v>
      </c>
      <c r="AA28" s="777"/>
      <c r="AB28" s="777"/>
      <c r="AC28" s="777"/>
      <c r="AI28" s="759"/>
      <c r="AJ28" s="759"/>
    </row>
    <row r="29" spans="1:36" ht="15" customHeight="1">
      <c r="A29" s="1359"/>
      <c r="B29" s="1359"/>
      <c r="C29" s="1359"/>
      <c r="D29" s="1359"/>
      <c r="E29" s="1359"/>
      <c r="F29" s="833"/>
      <c r="G29" s="833"/>
      <c r="H29" s="831"/>
      <c r="I29" s="135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59"/>
      <c r="B30" s="1359"/>
      <c r="C30" s="1359"/>
      <c r="D30" s="135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59"/>
      <c r="B31" s="1359"/>
      <c r="C31" s="135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59"/>
      <c r="B32" s="135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5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352" t="s">
        <v>723</v>
      </c>
      <c r="N36" s="1352"/>
      <c r="O36" s="1352"/>
      <c r="P36" s="1352"/>
      <c r="Q36" s="1352"/>
      <c r="R36" s="1352"/>
      <c r="S36" s="1352"/>
      <c r="T36" s="1352"/>
      <c r="U36" s="1352"/>
      <c r="V36" s="1352"/>
      <c r="W36" s="135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07.05.2019</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74" t="s">
        <v>718</v>
      </c>
      <c r="M5" s="1374"/>
      <c r="N5" s="1374"/>
      <c r="O5" s="1374"/>
      <c r="P5" s="1374"/>
      <c r="Q5" s="1374"/>
      <c r="R5" s="1374"/>
      <c r="S5" s="1374"/>
      <c r="T5" s="1374"/>
      <c r="U5" s="467"/>
    </row>
    <row r="6" spans="1:33" ht="3" customHeight="1">
      <c r="J6" s="451"/>
      <c r="K6" s="451"/>
      <c r="L6" s="447"/>
      <c r="M6" s="447"/>
      <c r="N6" s="447"/>
      <c r="O6" s="450"/>
      <c r="P6" s="450"/>
      <c r="Q6" s="450"/>
      <c r="R6" s="450"/>
      <c r="S6" s="450"/>
      <c r="T6" s="450"/>
      <c r="U6" s="447"/>
    </row>
    <row r="7" spans="1:33"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551"/>
      <c r="V9" s="551"/>
      <c r="W9" s="489"/>
      <c r="X9" s="475"/>
      <c r="Y9" s="475"/>
      <c r="Z9" s="475"/>
      <c r="AA9" s="475"/>
      <c r="AB9" s="475"/>
      <c r="AC9" s="475"/>
      <c r="AD9" s="475"/>
      <c r="AE9" s="475"/>
      <c r="AF9" s="475"/>
      <c r="AG9" s="475"/>
    </row>
    <row r="10" spans="1:33"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402"/>
      <c r="P12" s="1402"/>
      <c r="Q12" s="1402"/>
      <c r="R12" s="1402"/>
      <c r="S12" s="1402"/>
      <c r="T12" s="1402"/>
      <c r="U12" s="1402"/>
    </row>
    <row r="13" spans="1:33">
      <c r="J13" s="451"/>
      <c r="K13" s="451"/>
      <c r="L13" s="1305" t="s">
        <v>445</v>
      </c>
      <c r="M13" s="1305"/>
      <c r="N13" s="1305"/>
      <c r="O13" s="1305"/>
      <c r="P13" s="1305"/>
      <c r="Q13" s="1305"/>
      <c r="R13" s="1305"/>
      <c r="S13" s="1305"/>
      <c r="T13" s="1305"/>
      <c r="U13" s="1305"/>
      <c r="V13" s="1305"/>
      <c r="W13" s="1305" t="s">
        <v>446</v>
      </c>
    </row>
    <row r="14" spans="1:33" ht="14.25" customHeight="1">
      <c r="J14" s="451"/>
      <c r="K14" s="451"/>
      <c r="L14" s="1388" t="s">
        <v>91</v>
      </c>
      <c r="M14" s="1388" t="s">
        <v>603</v>
      </c>
      <c r="N14" s="444"/>
      <c r="O14" s="1389" t="s">
        <v>605</v>
      </c>
      <c r="P14" s="1390"/>
      <c r="Q14" s="1390"/>
      <c r="R14" s="1390"/>
      <c r="S14" s="1390"/>
      <c r="T14" s="1391"/>
      <c r="U14" s="1371" t="s">
        <v>339</v>
      </c>
      <c r="V14" s="1401" t="s">
        <v>274</v>
      </c>
      <c r="W14" s="1305"/>
    </row>
    <row r="15" spans="1:33" ht="14.25" customHeight="1">
      <c r="J15" s="451"/>
      <c r="K15" s="451"/>
      <c r="L15" s="1388"/>
      <c r="M15" s="1388"/>
      <c r="N15" s="443"/>
      <c r="O15" s="1394" t="s">
        <v>604</v>
      </c>
      <c r="P15" s="624"/>
      <c r="Q15" s="624"/>
      <c r="R15" s="1369" t="s">
        <v>616</v>
      </c>
      <c r="S15" s="1369"/>
      <c r="T15" s="1370"/>
      <c r="U15" s="1372"/>
      <c r="V15" s="1401"/>
      <c r="W15" s="1305"/>
    </row>
    <row r="16" spans="1:33" ht="30.75" customHeight="1">
      <c r="J16" s="451"/>
      <c r="K16" s="451"/>
      <c r="L16" s="1388"/>
      <c r="M16" s="1388"/>
      <c r="N16" s="442"/>
      <c r="O16" s="1395"/>
      <c r="P16" s="622"/>
      <c r="Q16" s="623"/>
      <c r="R16" s="506" t="s">
        <v>273</v>
      </c>
      <c r="S16" s="1383" t="s">
        <v>272</v>
      </c>
      <c r="T16" s="1384"/>
      <c r="U16" s="1373"/>
      <c r="V16" s="1401"/>
      <c r="W16" s="1305"/>
    </row>
    <row r="17" spans="1:33">
      <c r="J17" s="451"/>
      <c r="K17" s="459">
        <v>1</v>
      </c>
      <c r="L17" s="606" t="s">
        <v>92</v>
      </c>
      <c r="M17" s="606" t="s">
        <v>48</v>
      </c>
      <c r="N17" s="479" t="s">
        <v>48</v>
      </c>
      <c r="O17" s="607">
        <f ca="1">OFFSET(O17,0,-1)+1</f>
        <v>3</v>
      </c>
      <c r="P17" s="608">
        <f ca="1">OFFSET(P17,0,-1)</f>
        <v>3</v>
      </c>
      <c r="Q17" s="608">
        <f ca="1">OFFSET(Q17,0,-1)</f>
        <v>3</v>
      </c>
      <c r="R17" s="607">
        <f ca="1">OFFSET(R17,0,-1)+1</f>
        <v>4</v>
      </c>
      <c r="S17" s="1404">
        <f ca="1">OFFSET(S17,0,-1)+1</f>
        <v>5</v>
      </c>
      <c r="T17" s="1404"/>
      <c r="U17" s="607">
        <f ca="1">OFFSET(U17,0,-2)+1</f>
        <v>6</v>
      </c>
      <c r="V17" s="608">
        <f ca="1">OFFSET(V17,0,-1)</f>
        <v>6</v>
      </c>
      <c r="W17" s="607">
        <f ca="1">OFFSET(W17,0,-1)+1</f>
        <v>7</v>
      </c>
    </row>
    <row r="18" spans="1:33" ht="22.5">
      <c r="A18" s="1359">
        <v>1</v>
      </c>
      <c r="B18" s="849"/>
      <c r="C18" s="849"/>
      <c r="D18" s="849"/>
      <c r="E18" s="850"/>
      <c r="F18" s="851"/>
      <c r="G18" s="851"/>
      <c r="H18" s="851"/>
      <c r="I18" s="852"/>
      <c r="J18" s="847"/>
      <c r="K18" s="854"/>
      <c r="L18" s="562">
        <f>mergeValue(A18)</f>
        <v>1</v>
      </c>
      <c r="M18" s="610" t="s">
        <v>19</v>
      </c>
      <c r="N18" s="549"/>
      <c r="O18" s="1403"/>
      <c r="P18" s="1403"/>
      <c r="Q18" s="1403"/>
      <c r="R18" s="1403"/>
      <c r="S18" s="1403"/>
      <c r="T18" s="1403"/>
      <c r="U18" s="1403"/>
      <c r="V18" s="1403"/>
      <c r="W18" s="1128" t="s">
        <v>719</v>
      </c>
    </row>
    <row r="19" spans="1:33" ht="22.5">
      <c r="A19" s="1359"/>
      <c r="B19" s="1359">
        <v>1</v>
      </c>
      <c r="C19" s="849"/>
      <c r="D19" s="849"/>
      <c r="E19" s="851"/>
      <c r="F19" s="851"/>
      <c r="G19" s="851"/>
      <c r="H19" s="851"/>
      <c r="I19" s="846"/>
      <c r="J19" s="845"/>
      <c r="K19" s="848"/>
      <c r="L19" s="562" t="str">
        <f>mergeValue(A19) &amp;"."&amp; mergeValue(B19)</f>
        <v>1.1</v>
      </c>
      <c r="M19" s="516" t="s">
        <v>15</v>
      </c>
      <c r="N19" s="549"/>
      <c r="O19" s="1403"/>
      <c r="P19" s="1403"/>
      <c r="Q19" s="1403"/>
      <c r="R19" s="1403"/>
      <c r="S19" s="1403"/>
      <c r="T19" s="1403"/>
      <c r="U19" s="1403"/>
      <c r="V19" s="1403"/>
      <c r="W19" s="1128" t="s">
        <v>460</v>
      </c>
    </row>
    <row r="20" spans="1:33" ht="22.5">
      <c r="A20" s="1359"/>
      <c r="B20" s="1359"/>
      <c r="C20" s="1359">
        <v>1</v>
      </c>
      <c r="D20" s="849"/>
      <c r="E20" s="851"/>
      <c r="F20" s="851"/>
      <c r="G20" s="851"/>
      <c r="H20" s="851"/>
      <c r="I20" s="853"/>
      <c r="J20" s="845"/>
      <c r="K20" s="848"/>
      <c r="L20" s="562" t="str">
        <f>mergeValue(A20) &amp;"."&amp; mergeValue(B20)&amp;"."&amp; mergeValue(C20)</f>
        <v>1.1.1</v>
      </c>
      <c r="M20" s="517" t="s">
        <v>7</v>
      </c>
      <c r="N20" s="549"/>
      <c r="O20" s="1403"/>
      <c r="P20" s="1403"/>
      <c r="Q20" s="1403"/>
      <c r="R20" s="1403"/>
      <c r="S20" s="1403"/>
      <c r="T20" s="1403"/>
      <c r="U20" s="1403"/>
      <c r="V20" s="1403"/>
      <c r="W20" s="1128" t="s">
        <v>601</v>
      </c>
    </row>
    <row r="21" spans="1:33" ht="22.5">
      <c r="A21" s="1359"/>
      <c r="B21" s="1359"/>
      <c r="C21" s="1359"/>
      <c r="D21" s="1359">
        <v>1</v>
      </c>
      <c r="E21" s="851"/>
      <c r="F21" s="851"/>
      <c r="G21" s="851"/>
      <c r="H21" s="851"/>
      <c r="I21" s="853"/>
      <c r="J21" s="845"/>
      <c r="K21" s="848"/>
      <c r="L21" s="562" t="str">
        <f>mergeValue(A21) &amp;"."&amp; mergeValue(B21)&amp;"."&amp; mergeValue(C21)&amp;"."&amp; mergeValue(D21)</f>
        <v>1.1.1.1</v>
      </c>
      <c r="M21" s="518" t="s">
        <v>21</v>
      </c>
      <c r="N21" s="549"/>
      <c r="O21" s="1403"/>
      <c r="P21" s="1403"/>
      <c r="Q21" s="1403"/>
      <c r="R21" s="1403"/>
      <c r="S21" s="1403"/>
      <c r="T21" s="1403"/>
      <c r="U21" s="1403"/>
      <c r="V21" s="1403"/>
      <c r="W21" s="1128" t="s">
        <v>602</v>
      </c>
    </row>
    <row r="22" spans="1:33" ht="78.75">
      <c r="A22" s="1359"/>
      <c r="B22" s="1359"/>
      <c r="C22" s="1359"/>
      <c r="D22" s="1359"/>
      <c r="E22" s="1359">
        <v>1</v>
      </c>
      <c r="F22" s="851"/>
      <c r="G22" s="851"/>
      <c r="H22" s="849">
        <v>1</v>
      </c>
      <c r="I22" s="1359">
        <v>1</v>
      </c>
      <c r="J22" s="851"/>
      <c r="K22" s="856"/>
      <c r="L22" s="562" t="str">
        <f>mergeValue(A22) &amp;"."&amp; mergeValue(B22)&amp;"."&amp; mergeValue(C22)&amp;"."&amp; mergeValue(D22)&amp;"."&amp; mergeValue(E22)</f>
        <v>1.1.1.1.1</v>
      </c>
      <c r="M22" s="524" t="s">
        <v>8</v>
      </c>
      <c r="N22" s="550"/>
      <c r="O22" s="1361"/>
      <c r="P22" s="1361"/>
      <c r="Q22" s="1361"/>
      <c r="R22" s="1361"/>
      <c r="S22" s="1361"/>
      <c r="T22" s="1361"/>
      <c r="U22" s="1361"/>
      <c r="V22" s="1361"/>
      <c r="W22" s="1128" t="s">
        <v>720</v>
      </c>
    </row>
    <row r="23" spans="1:33" ht="33.75">
      <c r="A23" s="1359"/>
      <c r="B23" s="1359"/>
      <c r="C23" s="1359"/>
      <c r="D23" s="1359"/>
      <c r="E23" s="1359"/>
      <c r="F23" s="1359">
        <v>1</v>
      </c>
      <c r="G23" s="849"/>
      <c r="H23" s="849"/>
      <c r="I23" s="1359"/>
      <c r="J23" s="1359">
        <v>1</v>
      </c>
      <c r="K23" s="857"/>
      <c r="L23" s="562" t="str">
        <f>mergeValue(A23) &amp;"."&amp; mergeValue(B23)&amp;"."&amp; mergeValue(C23)&amp;"."&amp; mergeValue(D23)&amp;"."&amp; mergeValue(E23)&amp;"."&amp; mergeValue(F23)</f>
        <v>1.1.1.1.1.1</v>
      </c>
      <c r="M23" s="525" t="s">
        <v>9</v>
      </c>
      <c r="N23" s="550"/>
      <c r="O23" s="1362"/>
      <c r="P23" s="1363"/>
      <c r="Q23" s="1363"/>
      <c r="R23" s="1363"/>
      <c r="S23" s="1363"/>
      <c r="T23" s="1363"/>
      <c r="U23" s="1363"/>
      <c r="V23" s="1364"/>
      <c r="W23" s="1128" t="s">
        <v>721</v>
      </c>
      <c r="Y23" s="474" t="str">
        <f>strCheckUnique(Z23:Z26)</f>
        <v/>
      </c>
      <c r="AA23" s="474" t="str">
        <f>IF(O23="","",O23 &amp; ":_")</f>
        <v/>
      </c>
    </row>
    <row r="24" spans="1:33" ht="122.1" customHeight="1">
      <c r="A24" s="1359"/>
      <c r="B24" s="1359"/>
      <c r="C24" s="1359"/>
      <c r="D24" s="1359"/>
      <c r="E24" s="1359"/>
      <c r="F24" s="1359"/>
      <c r="G24" s="849">
        <v>1</v>
      </c>
      <c r="H24" s="849"/>
      <c r="I24" s="1359"/>
      <c r="J24" s="1359"/>
      <c r="K24" s="857">
        <v>1</v>
      </c>
      <c r="L24" s="562" t="str">
        <f>mergeValue(A24) &amp;"."&amp; mergeValue(B24)&amp;"."&amp; mergeValue(C24)&amp;"."&amp; mergeValue(D24)&amp;"."&amp; mergeValue(E24)&amp;"."&amp; mergeValue(F24)&amp;"."&amp; mergeValue(G24)</f>
        <v>1.1.1.1.1.1.1</v>
      </c>
      <c r="M24" s="1088"/>
      <c r="N24" s="555"/>
      <c r="O24" s="1102"/>
      <c r="P24" s="532"/>
      <c r="Q24" s="532"/>
      <c r="R24" s="1365"/>
      <c r="S24" s="1367" t="s">
        <v>83</v>
      </c>
      <c r="T24" s="1365"/>
      <c r="U24" s="1367" t="s">
        <v>84</v>
      </c>
      <c r="V24" s="547"/>
      <c r="W24" s="1377" t="s">
        <v>722</v>
      </c>
      <c r="X24" s="470" t="str">
        <f>strCheckDate(O25:V25)</f>
        <v/>
      </c>
      <c r="Y24" s="474"/>
      <c r="Z24" s="474" t="str">
        <f>IF(M24="","",M24 )</f>
        <v/>
      </c>
      <c r="AA24" s="474"/>
      <c r="AB24" s="474"/>
      <c r="AC24" s="474"/>
    </row>
    <row r="25" spans="1:33" ht="11.25" hidden="1">
      <c r="A25" s="1359"/>
      <c r="B25" s="1359"/>
      <c r="C25" s="1359"/>
      <c r="D25" s="1359"/>
      <c r="E25" s="1359"/>
      <c r="F25" s="1359"/>
      <c r="G25" s="849"/>
      <c r="H25" s="849"/>
      <c r="I25" s="1359"/>
      <c r="J25" s="1359"/>
      <c r="K25" s="857"/>
      <c r="L25" s="569"/>
      <c r="M25" s="615"/>
      <c r="N25" s="555"/>
      <c r="O25" s="553"/>
      <c r="P25" s="532"/>
      <c r="Q25" s="553" t="str">
        <f>R24 &amp; "-" &amp; T24</f>
        <v>-</v>
      </c>
      <c r="R25" s="1366"/>
      <c r="S25" s="1367"/>
      <c r="T25" s="1366"/>
      <c r="U25" s="1367"/>
      <c r="V25" s="547"/>
      <c r="W25" s="1378"/>
    </row>
    <row r="26" spans="1:33" s="445" customFormat="1" ht="15" customHeight="1">
      <c r="A26" s="1359"/>
      <c r="B26" s="1359"/>
      <c r="C26" s="1359"/>
      <c r="D26" s="1359"/>
      <c r="E26" s="1359"/>
      <c r="F26" s="1359"/>
      <c r="G26" s="851"/>
      <c r="H26" s="849"/>
      <c r="I26" s="1359"/>
      <c r="J26" s="1359"/>
      <c r="K26" s="856"/>
      <c r="L26" s="508"/>
      <c r="M26" s="527" t="s">
        <v>24</v>
      </c>
      <c r="N26" s="521"/>
      <c r="O26" s="515"/>
      <c r="P26" s="515"/>
      <c r="Q26" s="515"/>
      <c r="R26" s="542"/>
      <c r="S26" s="534"/>
      <c r="T26" s="533"/>
      <c r="U26" s="521"/>
      <c r="V26" s="530"/>
      <c r="W26" s="1379"/>
      <c r="X26" s="471"/>
      <c r="Y26" s="471"/>
      <c r="Z26" s="471"/>
      <c r="AA26" s="471"/>
      <c r="AB26" s="471"/>
      <c r="AC26" s="471"/>
      <c r="AD26" s="471"/>
      <c r="AE26" s="471"/>
      <c r="AF26" s="471"/>
      <c r="AG26" s="471"/>
    </row>
    <row r="27" spans="1:33" s="445" customFormat="1" ht="15" customHeight="1">
      <c r="A27" s="1359"/>
      <c r="B27" s="1359"/>
      <c r="C27" s="1359"/>
      <c r="D27" s="1359"/>
      <c r="E27" s="1359"/>
      <c r="F27" s="851"/>
      <c r="G27" s="851"/>
      <c r="H27" s="849"/>
      <c r="I27" s="135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59"/>
      <c r="B28" s="1359"/>
      <c r="C28" s="1359"/>
      <c r="D28" s="135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59"/>
      <c r="B29" s="1359"/>
      <c r="C29" s="135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59"/>
      <c r="B30" s="135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5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352" t="s">
        <v>723</v>
      </c>
      <c r="N34" s="1352"/>
      <c r="O34" s="1352"/>
      <c r="P34" s="1352"/>
      <c r="Q34" s="1352"/>
      <c r="R34" s="1352"/>
      <c r="S34" s="1352"/>
      <c r="T34" s="1352"/>
      <c r="U34" s="1352"/>
      <c r="V34" s="1352"/>
      <c r="W34" s="1352"/>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07.05.2019</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87" t="str">
        <f>"Код шаблона: " &amp; GetCode()</f>
        <v>Код шаблона: FAS.JKH.OPEN.INFO.REQUEST.WARM</v>
      </c>
      <c r="C2" s="1287"/>
      <c r="D2" s="1287"/>
      <c r="E2" s="1287"/>
      <c r="F2" s="1287"/>
      <c r="G2" s="1287"/>
      <c r="Q2" s="223"/>
      <c r="R2" s="223"/>
      <c r="S2" s="223"/>
      <c r="T2" s="223"/>
      <c r="U2" s="223"/>
      <c r="V2" s="223"/>
      <c r="W2" s="223"/>
    </row>
    <row r="3" spans="1:27" ht="18" customHeight="1">
      <c r="B3" s="1288" t="str">
        <f>"Версия " &amp; GetVersion()</f>
        <v>Версия 1.0.1</v>
      </c>
      <c r="C3" s="128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91" t="s">
        <v>677</v>
      </c>
      <c r="C5" s="1292"/>
      <c r="D5" s="1292"/>
      <c r="E5" s="1292"/>
      <c r="F5" s="1292"/>
      <c r="G5" s="1292"/>
      <c r="H5" s="1292"/>
      <c r="I5" s="1292"/>
      <c r="J5" s="1292"/>
      <c r="K5" s="1292"/>
      <c r="L5" s="1292"/>
      <c r="M5" s="1292"/>
      <c r="N5" s="1292"/>
      <c r="O5" s="1292"/>
      <c r="P5" s="1292"/>
      <c r="Q5" s="1292"/>
      <c r="R5" s="1292"/>
      <c r="S5" s="1292"/>
      <c r="T5" s="1292"/>
      <c r="U5" s="1292"/>
      <c r="V5" s="1292"/>
      <c r="W5" s="1292"/>
      <c r="X5" s="1292"/>
      <c r="Y5" s="1292"/>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89" t="s">
        <v>568</v>
      </c>
      <c r="F7" s="1289"/>
      <c r="G7" s="1289"/>
      <c r="H7" s="1289"/>
      <c r="I7" s="1289"/>
      <c r="J7" s="1289"/>
      <c r="K7" s="1289"/>
      <c r="L7" s="1289"/>
      <c r="M7" s="1289"/>
      <c r="N7" s="1289"/>
      <c r="O7" s="1289"/>
      <c r="P7" s="1289"/>
      <c r="Q7" s="1289"/>
      <c r="R7" s="1289"/>
      <c r="S7" s="1289"/>
      <c r="T7" s="1289"/>
      <c r="U7" s="1289"/>
      <c r="V7" s="1289"/>
      <c r="W7" s="1289"/>
      <c r="X7" s="1289"/>
      <c r="Y7" s="56"/>
    </row>
    <row r="8" spans="1:27" ht="15" customHeight="1">
      <c r="A8" s="40"/>
      <c r="B8" s="75"/>
      <c r="C8" s="74"/>
      <c r="D8" s="57"/>
      <c r="E8" s="1289"/>
      <c r="F8" s="1289"/>
      <c r="G8" s="1289"/>
      <c r="H8" s="1289"/>
      <c r="I8" s="1289"/>
      <c r="J8" s="1289"/>
      <c r="K8" s="1289"/>
      <c r="L8" s="1289"/>
      <c r="M8" s="1289"/>
      <c r="N8" s="1289"/>
      <c r="O8" s="1289"/>
      <c r="P8" s="1289"/>
      <c r="Q8" s="1289"/>
      <c r="R8" s="1289"/>
      <c r="S8" s="1289"/>
      <c r="T8" s="1289"/>
      <c r="U8" s="1289"/>
      <c r="V8" s="1289"/>
      <c r="W8" s="1289"/>
      <c r="X8" s="1289"/>
      <c r="Y8" s="56"/>
    </row>
    <row r="9" spans="1:27" ht="15" customHeight="1">
      <c r="A9" s="40"/>
      <c r="B9" s="75"/>
      <c r="C9" s="74"/>
      <c r="D9" s="57"/>
      <c r="E9" s="1289"/>
      <c r="F9" s="1289"/>
      <c r="G9" s="1289"/>
      <c r="H9" s="1289"/>
      <c r="I9" s="1289"/>
      <c r="J9" s="1289"/>
      <c r="K9" s="1289"/>
      <c r="L9" s="1289"/>
      <c r="M9" s="1289"/>
      <c r="N9" s="1289"/>
      <c r="O9" s="1289"/>
      <c r="P9" s="1289"/>
      <c r="Q9" s="1289"/>
      <c r="R9" s="1289"/>
      <c r="S9" s="1289"/>
      <c r="T9" s="1289"/>
      <c r="U9" s="1289"/>
      <c r="V9" s="1289"/>
      <c r="W9" s="1289"/>
      <c r="X9" s="1289"/>
      <c r="Y9" s="56"/>
    </row>
    <row r="10" spans="1:27" ht="10.5" customHeight="1">
      <c r="A10" s="40"/>
      <c r="B10" s="75"/>
      <c r="C10" s="74"/>
      <c r="D10" s="57"/>
      <c r="E10" s="1289"/>
      <c r="F10" s="1289"/>
      <c r="G10" s="1289"/>
      <c r="H10" s="1289"/>
      <c r="I10" s="1289"/>
      <c r="J10" s="1289"/>
      <c r="K10" s="1289"/>
      <c r="L10" s="1289"/>
      <c r="M10" s="1289"/>
      <c r="N10" s="1289"/>
      <c r="O10" s="1289"/>
      <c r="P10" s="1289"/>
      <c r="Q10" s="1289"/>
      <c r="R10" s="1289"/>
      <c r="S10" s="1289"/>
      <c r="T10" s="1289"/>
      <c r="U10" s="1289"/>
      <c r="V10" s="1289"/>
      <c r="W10" s="1289"/>
      <c r="X10" s="1289"/>
      <c r="Y10" s="56"/>
    </row>
    <row r="11" spans="1:27" ht="27" customHeight="1">
      <c r="A11" s="40"/>
      <c r="B11" s="75"/>
      <c r="C11" s="74"/>
      <c r="D11" s="57"/>
      <c r="E11" s="1289"/>
      <c r="F11" s="1289"/>
      <c r="G11" s="1289"/>
      <c r="H11" s="1289"/>
      <c r="I11" s="1289"/>
      <c r="J11" s="1289"/>
      <c r="K11" s="1289"/>
      <c r="L11" s="1289"/>
      <c r="M11" s="1289"/>
      <c r="N11" s="1289"/>
      <c r="O11" s="1289"/>
      <c r="P11" s="1289"/>
      <c r="Q11" s="1289"/>
      <c r="R11" s="1289"/>
      <c r="S11" s="1289"/>
      <c r="T11" s="1289"/>
      <c r="U11" s="1289"/>
      <c r="V11" s="1289"/>
      <c r="W11" s="1289"/>
      <c r="X11" s="1289"/>
      <c r="Y11" s="56"/>
    </row>
    <row r="12" spans="1:27" ht="12" customHeight="1">
      <c r="A12" s="40"/>
      <c r="B12" s="75"/>
      <c r="C12" s="74"/>
      <c r="D12" s="57"/>
      <c r="E12" s="1289"/>
      <c r="F12" s="1289"/>
      <c r="G12" s="1289"/>
      <c r="H12" s="1289"/>
      <c r="I12" s="1289"/>
      <c r="J12" s="1289"/>
      <c r="K12" s="1289"/>
      <c r="L12" s="1289"/>
      <c r="M12" s="1289"/>
      <c r="N12" s="1289"/>
      <c r="O12" s="1289"/>
      <c r="P12" s="1289"/>
      <c r="Q12" s="1289"/>
      <c r="R12" s="1289"/>
      <c r="S12" s="1289"/>
      <c r="T12" s="1289"/>
      <c r="U12" s="1289"/>
      <c r="V12" s="1289"/>
      <c r="W12" s="1289"/>
      <c r="X12" s="1289"/>
      <c r="Y12" s="56"/>
    </row>
    <row r="13" spans="1:27" ht="38.25" customHeight="1">
      <c r="A13" s="40"/>
      <c r="B13" s="75"/>
      <c r="C13" s="74"/>
      <c r="D13" s="57"/>
      <c r="E13" s="1289"/>
      <c r="F13" s="1289"/>
      <c r="G13" s="1289"/>
      <c r="H13" s="1289"/>
      <c r="I13" s="1289"/>
      <c r="J13" s="1289"/>
      <c r="K13" s="1289"/>
      <c r="L13" s="1289"/>
      <c r="M13" s="1289"/>
      <c r="N13" s="1289"/>
      <c r="O13" s="1289"/>
      <c r="P13" s="1289"/>
      <c r="Q13" s="1289"/>
      <c r="R13" s="1289"/>
      <c r="S13" s="1289"/>
      <c r="T13" s="1289"/>
      <c r="U13" s="1289"/>
      <c r="V13" s="1289"/>
      <c r="W13" s="1289"/>
      <c r="X13" s="1289"/>
      <c r="Y13" s="70"/>
    </row>
    <row r="14" spans="1:27" ht="15" customHeight="1">
      <c r="A14" s="40"/>
      <c r="B14" s="75"/>
      <c r="C14" s="74"/>
      <c r="D14" s="57"/>
      <c r="E14" s="1289"/>
      <c r="F14" s="1289"/>
      <c r="G14" s="1289"/>
      <c r="H14" s="1289"/>
      <c r="I14" s="1289"/>
      <c r="J14" s="1289"/>
      <c r="K14" s="1289"/>
      <c r="L14" s="1289"/>
      <c r="M14" s="1289"/>
      <c r="N14" s="1289"/>
      <c r="O14" s="1289"/>
      <c r="P14" s="1289"/>
      <c r="Q14" s="1289"/>
      <c r="R14" s="1289"/>
      <c r="S14" s="1289"/>
      <c r="T14" s="1289"/>
      <c r="U14" s="1289"/>
      <c r="V14" s="1289"/>
      <c r="W14" s="1289"/>
      <c r="X14" s="1289"/>
      <c r="Y14" s="56"/>
    </row>
    <row r="15" spans="1:27" ht="15">
      <c r="A15" s="40"/>
      <c r="B15" s="75"/>
      <c r="C15" s="74"/>
      <c r="D15" s="57"/>
      <c r="E15" s="1289"/>
      <c r="F15" s="1289"/>
      <c r="G15" s="1289"/>
      <c r="H15" s="1289"/>
      <c r="I15" s="1289"/>
      <c r="J15" s="1289"/>
      <c r="K15" s="1289"/>
      <c r="L15" s="1289"/>
      <c r="M15" s="1289"/>
      <c r="N15" s="1289"/>
      <c r="O15" s="1289"/>
      <c r="P15" s="1289"/>
      <c r="Q15" s="1289"/>
      <c r="R15" s="1289"/>
      <c r="S15" s="1289"/>
      <c r="T15" s="1289"/>
      <c r="U15" s="1289"/>
      <c r="V15" s="1289"/>
      <c r="W15" s="1289"/>
      <c r="X15" s="1289"/>
      <c r="Y15" s="56"/>
    </row>
    <row r="16" spans="1:27" ht="15">
      <c r="A16" s="40"/>
      <c r="B16" s="75"/>
      <c r="C16" s="74"/>
      <c r="D16" s="57"/>
      <c r="E16" s="1289"/>
      <c r="F16" s="1289"/>
      <c r="G16" s="1289"/>
      <c r="H16" s="1289"/>
      <c r="I16" s="1289"/>
      <c r="J16" s="1289"/>
      <c r="K16" s="1289"/>
      <c r="L16" s="1289"/>
      <c r="M16" s="1289"/>
      <c r="N16" s="1289"/>
      <c r="O16" s="1289"/>
      <c r="P16" s="1289"/>
      <c r="Q16" s="1289"/>
      <c r="R16" s="1289"/>
      <c r="S16" s="1289"/>
      <c r="T16" s="1289"/>
      <c r="U16" s="1289"/>
      <c r="V16" s="1289"/>
      <c r="W16" s="1289"/>
      <c r="X16" s="1289"/>
      <c r="Y16" s="56"/>
    </row>
    <row r="17" spans="1:25" ht="15" customHeight="1">
      <c r="A17" s="40"/>
      <c r="B17" s="75"/>
      <c r="C17" s="74"/>
      <c r="D17" s="57"/>
      <c r="E17" s="1289"/>
      <c r="F17" s="1289"/>
      <c r="G17" s="1289"/>
      <c r="H17" s="1289"/>
      <c r="I17" s="1289"/>
      <c r="J17" s="1289"/>
      <c r="K17" s="1289"/>
      <c r="L17" s="1289"/>
      <c r="M17" s="1289"/>
      <c r="N17" s="1289"/>
      <c r="O17" s="1289"/>
      <c r="P17" s="1289"/>
      <c r="Q17" s="1289"/>
      <c r="R17" s="1289"/>
      <c r="S17" s="1289"/>
      <c r="T17" s="1289"/>
      <c r="U17" s="1289"/>
      <c r="V17" s="1289"/>
      <c r="W17" s="1289"/>
      <c r="X17" s="1289"/>
      <c r="Y17" s="56"/>
    </row>
    <row r="18" spans="1:25" ht="15">
      <c r="A18" s="40"/>
      <c r="B18" s="75"/>
      <c r="C18" s="74"/>
      <c r="D18" s="57"/>
      <c r="E18" s="1289"/>
      <c r="F18" s="1289"/>
      <c r="G18" s="1289"/>
      <c r="H18" s="1289"/>
      <c r="I18" s="1289"/>
      <c r="J18" s="1289"/>
      <c r="K18" s="1289"/>
      <c r="L18" s="1289"/>
      <c r="M18" s="1289"/>
      <c r="N18" s="1289"/>
      <c r="O18" s="1289"/>
      <c r="P18" s="1289"/>
      <c r="Q18" s="1289"/>
      <c r="R18" s="1289"/>
      <c r="S18" s="1289"/>
      <c r="T18" s="1289"/>
      <c r="U18" s="1289"/>
      <c r="V18" s="1289"/>
      <c r="W18" s="1289"/>
      <c r="X18" s="1289"/>
      <c r="Y18" s="56"/>
    </row>
    <row r="19" spans="1:25" ht="59.25" customHeight="1">
      <c r="A19" s="40"/>
      <c r="B19" s="75"/>
      <c r="C19" s="74"/>
      <c r="D19" s="63"/>
      <c r="E19" s="1289"/>
      <c r="F19" s="1289"/>
      <c r="G19" s="1289"/>
      <c r="H19" s="1289"/>
      <c r="I19" s="1289"/>
      <c r="J19" s="1289"/>
      <c r="K19" s="1289"/>
      <c r="L19" s="1289"/>
      <c r="M19" s="1289"/>
      <c r="N19" s="1289"/>
      <c r="O19" s="1289"/>
      <c r="P19" s="1289"/>
      <c r="Q19" s="1289"/>
      <c r="R19" s="1289"/>
      <c r="S19" s="1289"/>
      <c r="T19" s="1289"/>
      <c r="U19" s="1289"/>
      <c r="V19" s="1289"/>
      <c r="W19" s="1289"/>
      <c r="X19" s="128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94" t="s">
        <v>253</v>
      </c>
      <c r="G21" s="1295"/>
      <c r="H21" s="1295"/>
      <c r="I21" s="1295"/>
      <c r="J21" s="1295"/>
      <c r="K21" s="1295"/>
      <c r="L21" s="1295"/>
      <c r="M21" s="1295"/>
      <c r="N21" s="57"/>
      <c r="O21" s="68" t="s">
        <v>236</v>
      </c>
      <c r="P21" s="1296" t="s">
        <v>237</v>
      </c>
      <c r="Q21" s="1297"/>
      <c r="R21" s="1297"/>
      <c r="S21" s="1297"/>
      <c r="T21" s="1297"/>
      <c r="U21" s="1297"/>
      <c r="V21" s="1297"/>
      <c r="W21" s="1297"/>
      <c r="X21" s="1297"/>
      <c r="Y21" s="56"/>
    </row>
    <row r="22" spans="1:25" ht="14.25" hidden="1" customHeight="1">
      <c r="A22" s="40"/>
      <c r="B22" s="75"/>
      <c r="C22" s="74"/>
      <c r="D22" s="58"/>
      <c r="E22" s="89" t="s">
        <v>236</v>
      </c>
      <c r="F22" s="1294" t="s">
        <v>239</v>
      </c>
      <c r="G22" s="1295"/>
      <c r="H22" s="1295"/>
      <c r="I22" s="1295"/>
      <c r="J22" s="1295"/>
      <c r="K22" s="1295"/>
      <c r="L22" s="1295"/>
      <c r="M22" s="1295"/>
      <c r="N22" s="57"/>
      <c r="O22" s="71" t="s">
        <v>236</v>
      </c>
      <c r="P22" s="1296" t="s">
        <v>566</v>
      </c>
      <c r="Q22" s="1297"/>
      <c r="R22" s="1297"/>
      <c r="S22" s="1297"/>
      <c r="T22" s="1297"/>
      <c r="U22" s="1297"/>
      <c r="V22" s="1297"/>
      <c r="W22" s="1297"/>
      <c r="X22" s="1297"/>
      <c r="Y22" s="56"/>
    </row>
    <row r="23" spans="1:25" ht="27" hidden="1" customHeight="1">
      <c r="A23" s="40"/>
      <c r="B23" s="75"/>
      <c r="C23" s="74"/>
      <c r="D23" s="58"/>
      <c r="E23" s="57"/>
      <c r="F23" s="57"/>
      <c r="G23" s="57"/>
      <c r="H23" s="57"/>
      <c r="I23" s="57"/>
      <c r="J23" s="57"/>
      <c r="K23" s="57"/>
      <c r="L23" s="57"/>
      <c r="M23" s="57"/>
      <c r="N23" s="57"/>
      <c r="O23" s="57"/>
      <c r="P23" s="1290"/>
      <c r="Q23" s="1290"/>
      <c r="R23" s="1290"/>
      <c r="S23" s="1290"/>
      <c r="T23" s="1290"/>
      <c r="U23" s="1290"/>
      <c r="V23" s="1290"/>
      <c r="W23" s="129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93" t="s">
        <v>392</v>
      </c>
      <c r="F35" s="1293"/>
      <c r="G35" s="1293"/>
      <c r="H35" s="1293"/>
      <c r="I35" s="1293"/>
      <c r="J35" s="1293"/>
      <c r="K35" s="1293"/>
      <c r="L35" s="1293"/>
      <c r="M35" s="1293"/>
      <c r="N35" s="1293"/>
      <c r="O35" s="1293"/>
      <c r="P35" s="1293"/>
      <c r="Q35" s="1293"/>
      <c r="R35" s="1293"/>
      <c r="S35" s="1293"/>
      <c r="T35" s="1293"/>
      <c r="U35" s="1293"/>
      <c r="V35" s="1293"/>
      <c r="W35" s="1293"/>
      <c r="X35" s="1293"/>
      <c r="Y35" s="56"/>
    </row>
    <row r="36" spans="1:25" ht="38.25" hidden="1" customHeight="1">
      <c r="A36" s="40"/>
      <c r="B36" s="75"/>
      <c r="C36" s="74"/>
      <c r="D36" s="58"/>
      <c r="E36" s="1293"/>
      <c r="F36" s="1293"/>
      <c r="G36" s="1293"/>
      <c r="H36" s="1293"/>
      <c r="I36" s="1293"/>
      <c r="J36" s="1293"/>
      <c r="K36" s="1293"/>
      <c r="L36" s="1293"/>
      <c r="M36" s="1293"/>
      <c r="N36" s="1293"/>
      <c r="O36" s="1293"/>
      <c r="P36" s="1293"/>
      <c r="Q36" s="1293"/>
      <c r="R36" s="1293"/>
      <c r="S36" s="1293"/>
      <c r="T36" s="1293"/>
      <c r="U36" s="1293"/>
      <c r="V36" s="1293"/>
      <c r="W36" s="1293"/>
      <c r="X36" s="1293"/>
      <c r="Y36" s="56"/>
    </row>
    <row r="37" spans="1:25" ht="9.75" hidden="1" customHeight="1">
      <c r="A37" s="40"/>
      <c r="B37" s="75"/>
      <c r="C37" s="74"/>
      <c r="D37" s="58"/>
      <c r="E37" s="1293"/>
      <c r="F37" s="1293"/>
      <c r="G37" s="1293"/>
      <c r="H37" s="1293"/>
      <c r="I37" s="1293"/>
      <c r="J37" s="1293"/>
      <c r="K37" s="1293"/>
      <c r="L37" s="1293"/>
      <c r="M37" s="1293"/>
      <c r="N37" s="1293"/>
      <c r="O37" s="1293"/>
      <c r="P37" s="1293"/>
      <c r="Q37" s="1293"/>
      <c r="R37" s="1293"/>
      <c r="S37" s="1293"/>
      <c r="T37" s="1293"/>
      <c r="U37" s="1293"/>
      <c r="V37" s="1293"/>
      <c r="W37" s="1293"/>
      <c r="X37" s="1293"/>
      <c r="Y37" s="56"/>
    </row>
    <row r="38" spans="1:25" ht="51" hidden="1" customHeight="1">
      <c r="A38" s="40"/>
      <c r="B38" s="75"/>
      <c r="C38" s="74"/>
      <c r="D38" s="58"/>
      <c r="E38" s="1293"/>
      <c r="F38" s="1293"/>
      <c r="G38" s="1293"/>
      <c r="H38" s="1293"/>
      <c r="I38" s="1293"/>
      <c r="J38" s="1293"/>
      <c r="K38" s="1293"/>
      <c r="L38" s="1293"/>
      <c r="M38" s="1293"/>
      <c r="N38" s="1293"/>
      <c r="O38" s="1293"/>
      <c r="P38" s="1293"/>
      <c r="Q38" s="1293"/>
      <c r="R38" s="1293"/>
      <c r="S38" s="1293"/>
      <c r="T38" s="1293"/>
      <c r="U38" s="1293"/>
      <c r="V38" s="1293"/>
      <c r="W38" s="1293"/>
      <c r="X38" s="1293"/>
      <c r="Y38" s="56"/>
    </row>
    <row r="39" spans="1:25" ht="15" hidden="1" customHeight="1">
      <c r="A39" s="40"/>
      <c r="B39" s="75"/>
      <c r="C39" s="74"/>
      <c r="D39" s="58"/>
      <c r="E39" s="1293"/>
      <c r="F39" s="1293"/>
      <c r="G39" s="1293"/>
      <c r="H39" s="1293"/>
      <c r="I39" s="1293"/>
      <c r="J39" s="1293"/>
      <c r="K39" s="1293"/>
      <c r="L39" s="1293"/>
      <c r="M39" s="1293"/>
      <c r="N39" s="1293"/>
      <c r="O39" s="1293"/>
      <c r="P39" s="1293"/>
      <c r="Q39" s="1293"/>
      <c r="R39" s="1293"/>
      <c r="S39" s="1293"/>
      <c r="T39" s="1293"/>
      <c r="U39" s="1293"/>
      <c r="V39" s="1293"/>
      <c r="W39" s="1293"/>
      <c r="X39" s="1293"/>
      <c r="Y39" s="56"/>
    </row>
    <row r="40" spans="1:25" ht="12" hidden="1" customHeight="1">
      <c r="A40" s="40"/>
      <c r="B40" s="75"/>
      <c r="C40" s="74"/>
      <c r="D40" s="58"/>
      <c r="E40" s="1279"/>
      <c r="F40" s="1280"/>
      <c r="G40" s="1280"/>
      <c r="H40" s="1280"/>
      <c r="I40" s="1280"/>
      <c r="J40" s="1280"/>
      <c r="K40" s="1280"/>
      <c r="L40" s="1280"/>
      <c r="M40" s="1280"/>
      <c r="N40" s="1280"/>
      <c r="O40" s="1280"/>
      <c r="P40" s="1280"/>
      <c r="Q40" s="1280"/>
      <c r="R40" s="1280"/>
      <c r="S40" s="1280"/>
      <c r="T40" s="1280"/>
      <c r="U40" s="1280"/>
      <c r="V40" s="1280"/>
      <c r="W40" s="1280"/>
      <c r="X40" s="1280"/>
      <c r="Y40" s="56"/>
    </row>
    <row r="41" spans="1:25" ht="38.25" hidden="1" customHeight="1">
      <c r="A41" s="40"/>
      <c r="B41" s="75"/>
      <c r="C41" s="74"/>
      <c r="D41" s="58"/>
      <c r="E41" s="1293"/>
      <c r="F41" s="1293"/>
      <c r="G41" s="1293"/>
      <c r="H41" s="1293"/>
      <c r="I41" s="1293"/>
      <c r="J41" s="1293"/>
      <c r="K41" s="1293"/>
      <c r="L41" s="1293"/>
      <c r="M41" s="1293"/>
      <c r="N41" s="1293"/>
      <c r="O41" s="1293"/>
      <c r="P41" s="1293"/>
      <c r="Q41" s="1293"/>
      <c r="R41" s="1293"/>
      <c r="S41" s="1293"/>
      <c r="T41" s="1293"/>
      <c r="U41" s="1293"/>
      <c r="V41" s="1293"/>
      <c r="W41" s="1293"/>
      <c r="X41" s="1293"/>
      <c r="Y41" s="56"/>
    </row>
    <row r="42" spans="1:25" ht="15" hidden="1">
      <c r="A42" s="40"/>
      <c r="B42" s="75"/>
      <c r="C42" s="74"/>
      <c r="D42" s="58"/>
      <c r="E42" s="1293"/>
      <c r="F42" s="1293"/>
      <c r="G42" s="1293"/>
      <c r="H42" s="1293"/>
      <c r="I42" s="1293"/>
      <c r="J42" s="1293"/>
      <c r="K42" s="1293"/>
      <c r="L42" s="1293"/>
      <c r="M42" s="1293"/>
      <c r="N42" s="1293"/>
      <c r="O42" s="1293"/>
      <c r="P42" s="1293"/>
      <c r="Q42" s="1293"/>
      <c r="R42" s="1293"/>
      <c r="S42" s="1293"/>
      <c r="T42" s="1293"/>
      <c r="U42" s="1293"/>
      <c r="V42" s="1293"/>
      <c r="W42" s="1293"/>
      <c r="X42" s="1293"/>
      <c r="Y42" s="56"/>
    </row>
    <row r="43" spans="1:25" ht="15" hidden="1">
      <c r="A43" s="40"/>
      <c r="B43" s="75"/>
      <c r="C43" s="74"/>
      <c r="D43" s="58"/>
      <c r="E43" s="1293"/>
      <c r="F43" s="1293"/>
      <c r="G43" s="1293"/>
      <c r="H43" s="1293"/>
      <c r="I43" s="1293"/>
      <c r="J43" s="1293"/>
      <c r="K43" s="1293"/>
      <c r="L43" s="1293"/>
      <c r="M43" s="1293"/>
      <c r="N43" s="1293"/>
      <c r="O43" s="1293"/>
      <c r="P43" s="1293"/>
      <c r="Q43" s="1293"/>
      <c r="R43" s="1293"/>
      <c r="S43" s="1293"/>
      <c r="T43" s="1293"/>
      <c r="U43" s="1293"/>
      <c r="V43" s="1293"/>
      <c r="W43" s="1293"/>
      <c r="X43" s="1293"/>
      <c r="Y43" s="56"/>
    </row>
    <row r="44" spans="1:25" ht="33.75" hidden="1" customHeight="1">
      <c r="A44" s="40"/>
      <c r="B44" s="75"/>
      <c r="C44" s="74"/>
      <c r="D44" s="63"/>
      <c r="E44" s="1293"/>
      <c r="F44" s="1293"/>
      <c r="G44" s="1293"/>
      <c r="H44" s="1293"/>
      <c r="I44" s="1293"/>
      <c r="J44" s="1293"/>
      <c r="K44" s="1293"/>
      <c r="L44" s="1293"/>
      <c r="M44" s="1293"/>
      <c r="N44" s="1293"/>
      <c r="O44" s="1293"/>
      <c r="P44" s="1293"/>
      <c r="Q44" s="1293"/>
      <c r="R44" s="1293"/>
      <c r="S44" s="1293"/>
      <c r="T44" s="1293"/>
      <c r="U44" s="1293"/>
      <c r="V44" s="1293"/>
      <c r="W44" s="1293"/>
      <c r="X44" s="1293"/>
      <c r="Y44" s="56"/>
    </row>
    <row r="45" spans="1:25" ht="15" hidden="1">
      <c r="A45" s="40"/>
      <c r="B45" s="75"/>
      <c r="C45" s="74"/>
      <c r="D45" s="63"/>
      <c r="E45" s="1293"/>
      <c r="F45" s="1293"/>
      <c r="G45" s="1293"/>
      <c r="H45" s="1293"/>
      <c r="I45" s="1293"/>
      <c r="J45" s="1293"/>
      <c r="K45" s="1293"/>
      <c r="L45" s="1293"/>
      <c r="M45" s="1293"/>
      <c r="N45" s="1293"/>
      <c r="O45" s="1293"/>
      <c r="P45" s="1293"/>
      <c r="Q45" s="1293"/>
      <c r="R45" s="1293"/>
      <c r="S45" s="1293"/>
      <c r="T45" s="1293"/>
      <c r="U45" s="1293"/>
      <c r="V45" s="1293"/>
      <c r="W45" s="1293"/>
      <c r="X45" s="1293"/>
      <c r="Y45" s="56"/>
    </row>
    <row r="46" spans="1:25" ht="24" hidden="1" customHeight="1">
      <c r="A46" s="40"/>
      <c r="B46" s="75"/>
      <c r="C46" s="74"/>
      <c r="D46" s="58"/>
      <c r="E46" s="1281" t="s">
        <v>235</v>
      </c>
      <c r="F46" s="1281"/>
      <c r="G46" s="1281"/>
      <c r="H46" s="1281"/>
      <c r="I46" s="1281"/>
      <c r="J46" s="1281"/>
      <c r="K46" s="1281"/>
      <c r="L46" s="1281"/>
      <c r="M46" s="1281"/>
      <c r="N46" s="1281"/>
      <c r="O46" s="1281"/>
      <c r="P46" s="1281"/>
      <c r="Q46" s="1281"/>
      <c r="R46" s="1281"/>
      <c r="S46" s="1281"/>
      <c r="T46" s="1281"/>
      <c r="U46" s="1281"/>
      <c r="V46" s="1281"/>
      <c r="W46" s="1281"/>
      <c r="X46" s="1281"/>
      <c r="Y46" s="56"/>
    </row>
    <row r="47" spans="1:25" ht="37.5" hidden="1" customHeight="1">
      <c r="A47" s="40"/>
      <c r="B47" s="75"/>
      <c r="C47" s="74"/>
      <c r="D47" s="58"/>
      <c r="E47" s="1281"/>
      <c r="F47" s="1281"/>
      <c r="G47" s="1281"/>
      <c r="H47" s="1281"/>
      <c r="I47" s="1281"/>
      <c r="J47" s="1281"/>
      <c r="K47" s="1281"/>
      <c r="L47" s="1281"/>
      <c r="M47" s="1281"/>
      <c r="N47" s="1281"/>
      <c r="O47" s="1281"/>
      <c r="P47" s="1281"/>
      <c r="Q47" s="1281"/>
      <c r="R47" s="1281"/>
      <c r="S47" s="1281"/>
      <c r="T47" s="1281"/>
      <c r="U47" s="1281"/>
      <c r="V47" s="1281"/>
      <c r="W47" s="1281"/>
      <c r="X47" s="1281"/>
      <c r="Y47" s="56"/>
    </row>
    <row r="48" spans="1:25" ht="24" hidden="1" customHeight="1">
      <c r="A48" s="40"/>
      <c r="B48" s="75"/>
      <c r="C48" s="74"/>
      <c r="D48" s="58"/>
      <c r="E48" s="1281"/>
      <c r="F48" s="1281"/>
      <c r="G48" s="1281"/>
      <c r="H48" s="1281"/>
      <c r="I48" s="1281"/>
      <c r="J48" s="1281"/>
      <c r="K48" s="1281"/>
      <c r="L48" s="1281"/>
      <c r="M48" s="1281"/>
      <c r="N48" s="1281"/>
      <c r="O48" s="1281"/>
      <c r="P48" s="1281"/>
      <c r="Q48" s="1281"/>
      <c r="R48" s="1281"/>
      <c r="S48" s="1281"/>
      <c r="T48" s="1281"/>
      <c r="U48" s="1281"/>
      <c r="V48" s="1281"/>
      <c r="W48" s="1281"/>
      <c r="X48" s="1281"/>
      <c r="Y48" s="56"/>
    </row>
    <row r="49" spans="1:25" ht="51" hidden="1" customHeight="1">
      <c r="A49" s="40"/>
      <c r="B49" s="75"/>
      <c r="C49" s="74"/>
      <c r="D49" s="58"/>
      <c r="E49" s="1281"/>
      <c r="F49" s="1281"/>
      <c r="G49" s="1281"/>
      <c r="H49" s="1281"/>
      <c r="I49" s="1281"/>
      <c r="J49" s="1281"/>
      <c r="K49" s="1281"/>
      <c r="L49" s="1281"/>
      <c r="M49" s="1281"/>
      <c r="N49" s="1281"/>
      <c r="O49" s="1281"/>
      <c r="P49" s="1281"/>
      <c r="Q49" s="1281"/>
      <c r="R49" s="1281"/>
      <c r="S49" s="1281"/>
      <c r="T49" s="1281"/>
      <c r="U49" s="1281"/>
      <c r="V49" s="1281"/>
      <c r="W49" s="1281"/>
      <c r="X49" s="1281"/>
      <c r="Y49" s="56"/>
    </row>
    <row r="50" spans="1:25" ht="15" hidden="1">
      <c r="A50" s="40"/>
      <c r="B50" s="75"/>
      <c r="C50" s="74"/>
      <c r="D50" s="58"/>
      <c r="E50" s="1281"/>
      <c r="F50" s="1281"/>
      <c r="G50" s="1281"/>
      <c r="H50" s="1281"/>
      <c r="I50" s="1281"/>
      <c r="J50" s="1281"/>
      <c r="K50" s="1281"/>
      <c r="L50" s="1281"/>
      <c r="M50" s="1281"/>
      <c r="N50" s="1281"/>
      <c r="O50" s="1281"/>
      <c r="P50" s="1281"/>
      <c r="Q50" s="1281"/>
      <c r="R50" s="1281"/>
      <c r="S50" s="1281"/>
      <c r="T50" s="1281"/>
      <c r="U50" s="1281"/>
      <c r="V50" s="1281"/>
      <c r="W50" s="1281"/>
      <c r="X50" s="1281"/>
      <c r="Y50" s="56"/>
    </row>
    <row r="51" spans="1:25" ht="15" hidden="1">
      <c r="A51" s="40"/>
      <c r="B51" s="75"/>
      <c r="C51" s="74"/>
      <c r="D51" s="58"/>
      <c r="E51" s="1281"/>
      <c r="F51" s="1281"/>
      <c r="G51" s="1281"/>
      <c r="H51" s="1281"/>
      <c r="I51" s="1281"/>
      <c r="J51" s="1281"/>
      <c r="K51" s="1281"/>
      <c r="L51" s="1281"/>
      <c r="M51" s="1281"/>
      <c r="N51" s="1281"/>
      <c r="O51" s="1281"/>
      <c r="P51" s="1281"/>
      <c r="Q51" s="1281"/>
      <c r="R51" s="1281"/>
      <c r="S51" s="1281"/>
      <c r="T51" s="1281"/>
      <c r="U51" s="1281"/>
      <c r="V51" s="1281"/>
      <c r="W51" s="1281"/>
      <c r="X51" s="1281"/>
      <c r="Y51" s="56"/>
    </row>
    <row r="52" spans="1:25" ht="15" hidden="1">
      <c r="A52" s="40"/>
      <c r="B52" s="75"/>
      <c r="C52" s="74"/>
      <c r="D52" s="58"/>
      <c r="E52" s="1281"/>
      <c r="F52" s="1281"/>
      <c r="G52" s="1281"/>
      <c r="H52" s="1281"/>
      <c r="I52" s="1281"/>
      <c r="J52" s="1281"/>
      <c r="K52" s="1281"/>
      <c r="L52" s="1281"/>
      <c r="M52" s="1281"/>
      <c r="N52" s="1281"/>
      <c r="O52" s="1281"/>
      <c r="P52" s="1281"/>
      <c r="Q52" s="1281"/>
      <c r="R52" s="1281"/>
      <c r="S52" s="1281"/>
      <c r="T52" s="1281"/>
      <c r="U52" s="1281"/>
      <c r="V52" s="1281"/>
      <c r="W52" s="1281"/>
      <c r="X52" s="1281"/>
      <c r="Y52" s="56"/>
    </row>
    <row r="53" spans="1:25" ht="15" hidden="1">
      <c r="A53" s="40"/>
      <c r="B53" s="75"/>
      <c r="C53" s="74"/>
      <c r="D53" s="58"/>
      <c r="E53" s="1281"/>
      <c r="F53" s="1281"/>
      <c r="G53" s="1281"/>
      <c r="H53" s="1281"/>
      <c r="I53" s="1281"/>
      <c r="J53" s="1281"/>
      <c r="K53" s="1281"/>
      <c r="L53" s="1281"/>
      <c r="M53" s="1281"/>
      <c r="N53" s="1281"/>
      <c r="O53" s="1281"/>
      <c r="P53" s="1281"/>
      <c r="Q53" s="1281"/>
      <c r="R53" s="1281"/>
      <c r="S53" s="1281"/>
      <c r="T53" s="1281"/>
      <c r="U53" s="1281"/>
      <c r="V53" s="1281"/>
      <c r="W53" s="1281"/>
      <c r="X53" s="1281"/>
      <c r="Y53" s="56"/>
    </row>
    <row r="54" spans="1:25" ht="15" hidden="1">
      <c r="A54" s="40"/>
      <c r="B54" s="75"/>
      <c r="C54" s="74"/>
      <c r="D54" s="58"/>
      <c r="E54" s="1281"/>
      <c r="F54" s="1281"/>
      <c r="G54" s="1281"/>
      <c r="H54" s="1281"/>
      <c r="I54" s="1281"/>
      <c r="J54" s="1281"/>
      <c r="K54" s="1281"/>
      <c r="L54" s="1281"/>
      <c r="M54" s="1281"/>
      <c r="N54" s="1281"/>
      <c r="O54" s="1281"/>
      <c r="P54" s="1281"/>
      <c r="Q54" s="1281"/>
      <c r="R54" s="1281"/>
      <c r="S54" s="1281"/>
      <c r="T54" s="1281"/>
      <c r="U54" s="1281"/>
      <c r="V54" s="1281"/>
      <c r="W54" s="1281"/>
      <c r="X54" s="1281"/>
      <c r="Y54" s="56"/>
    </row>
    <row r="55" spans="1:25" ht="15" hidden="1">
      <c r="A55" s="40"/>
      <c r="B55" s="75"/>
      <c r="C55" s="74"/>
      <c r="D55" s="58"/>
      <c r="E55" s="1281"/>
      <c r="F55" s="1281"/>
      <c r="G55" s="1281"/>
      <c r="H55" s="1281"/>
      <c r="I55" s="1281"/>
      <c r="J55" s="1281"/>
      <c r="K55" s="1281"/>
      <c r="L55" s="1281"/>
      <c r="M55" s="1281"/>
      <c r="N55" s="1281"/>
      <c r="O55" s="1281"/>
      <c r="P55" s="1281"/>
      <c r="Q55" s="1281"/>
      <c r="R55" s="1281"/>
      <c r="S55" s="1281"/>
      <c r="T55" s="1281"/>
      <c r="U55" s="1281"/>
      <c r="V55" s="1281"/>
      <c r="W55" s="1281"/>
      <c r="X55" s="1281"/>
      <c r="Y55" s="56"/>
    </row>
    <row r="56" spans="1:25" ht="25.5" hidden="1" customHeight="1">
      <c r="A56" s="40"/>
      <c r="B56" s="75"/>
      <c r="C56" s="74"/>
      <c r="D56" s="63"/>
      <c r="E56" s="1281"/>
      <c r="F56" s="1281"/>
      <c r="G56" s="1281"/>
      <c r="H56" s="1281"/>
      <c r="I56" s="1281"/>
      <c r="J56" s="1281"/>
      <c r="K56" s="1281"/>
      <c r="L56" s="1281"/>
      <c r="M56" s="1281"/>
      <c r="N56" s="1281"/>
      <c r="O56" s="1281"/>
      <c r="P56" s="1281"/>
      <c r="Q56" s="1281"/>
      <c r="R56" s="1281"/>
      <c r="S56" s="1281"/>
      <c r="T56" s="1281"/>
      <c r="U56" s="1281"/>
      <c r="V56" s="1281"/>
      <c r="W56" s="1281"/>
      <c r="X56" s="1281"/>
      <c r="Y56" s="56"/>
    </row>
    <row r="57" spans="1:25" ht="15" hidden="1">
      <c r="A57" s="40"/>
      <c r="B57" s="75"/>
      <c r="C57" s="74"/>
      <c r="D57" s="63"/>
      <c r="E57" s="1281"/>
      <c r="F57" s="1281"/>
      <c r="G57" s="1281"/>
      <c r="H57" s="1281"/>
      <c r="I57" s="1281"/>
      <c r="J57" s="1281"/>
      <c r="K57" s="1281"/>
      <c r="L57" s="1281"/>
      <c r="M57" s="1281"/>
      <c r="N57" s="1281"/>
      <c r="O57" s="1281"/>
      <c r="P57" s="1281"/>
      <c r="Q57" s="1281"/>
      <c r="R57" s="1281"/>
      <c r="S57" s="1281"/>
      <c r="T57" s="1281"/>
      <c r="U57" s="1281"/>
      <c r="V57" s="1281"/>
      <c r="W57" s="1281"/>
      <c r="X57" s="1281"/>
      <c r="Y57" s="56"/>
    </row>
    <row r="58" spans="1:25" ht="15" hidden="1" customHeight="1">
      <c r="A58" s="40"/>
      <c r="B58" s="75"/>
      <c r="C58" s="74"/>
      <c r="D58" s="58"/>
      <c r="E58" s="1282" t="s">
        <v>393</v>
      </c>
      <c r="F58" s="1282"/>
      <c r="G58" s="1282"/>
      <c r="H58" s="1282"/>
      <c r="I58" s="1282"/>
      <c r="J58" s="1282"/>
      <c r="K58" s="1282"/>
      <c r="L58" s="1282"/>
      <c r="M58" s="1282"/>
      <c r="N58" s="1282"/>
      <c r="O58" s="1282"/>
      <c r="P58" s="1282"/>
      <c r="Q58" s="1282"/>
      <c r="R58" s="1282"/>
      <c r="S58" s="1282"/>
      <c r="T58" s="1282"/>
      <c r="U58" s="1282"/>
      <c r="V58" s="223"/>
      <c r="W58" s="223"/>
      <c r="X58" s="223"/>
      <c r="Y58" s="56"/>
    </row>
    <row r="59" spans="1:25" ht="15" hidden="1" customHeight="1">
      <c r="A59" s="40"/>
      <c r="B59" s="75"/>
      <c r="C59" s="74"/>
      <c r="D59" s="58"/>
      <c r="E59" s="1284"/>
      <c r="F59" s="1284"/>
      <c r="G59" s="1284"/>
      <c r="H59" s="1279"/>
      <c r="I59" s="1280"/>
      <c r="J59" s="1280"/>
      <c r="K59" s="1280"/>
      <c r="L59" s="1280"/>
      <c r="M59" s="1280"/>
      <c r="N59" s="1280"/>
      <c r="O59" s="1280"/>
      <c r="P59" s="1280"/>
      <c r="Q59" s="1280"/>
      <c r="R59" s="1280"/>
      <c r="S59" s="1280"/>
      <c r="T59" s="1280"/>
      <c r="U59" s="1280"/>
      <c r="V59" s="1280"/>
      <c r="W59" s="1280"/>
      <c r="X59" s="1280"/>
      <c r="Y59" s="56"/>
    </row>
    <row r="60" spans="1:25" ht="15" hidden="1" customHeight="1">
      <c r="A60" s="40"/>
      <c r="B60" s="75"/>
      <c r="C60" s="74"/>
      <c r="D60" s="58"/>
      <c r="E60" s="1283"/>
      <c r="F60" s="1283"/>
      <c r="G60" s="1283"/>
      <c r="H60" s="1278"/>
      <c r="I60" s="1278"/>
      <c r="J60" s="1278"/>
      <c r="K60" s="1278"/>
      <c r="L60" s="1278"/>
      <c r="M60" s="1278"/>
      <c r="N60" s="1278"/>
      <c r="O60" s="1278"/>
      <c r="P60" s="1278"/>
      <c r="Q60" s="1278"/>
      <c r="R60" s="1278"/>
      <c r="S60" s="1278"/>
      <c r="T60" s="1278"/>
      <c r="U60" s="1278"/>
      <c r="V60" s="1278"/>
      <c r="W60" s="1278"/>
      <c r="X60" s="1278"/>
      <c r="Y60" s="56"/>
    </row>
    <row r="61" spans="1:25" ht="15" hidden="1">
      <c r="A61" s="40"/>
      <c r="B61" s="75"/>
      <c r="C61" s="74"/>
      <c r="D61" s="58"/>
      <c r="E61" s="67"/>
      <c r="F61" s="65"/>
      <c r="G61" s="66"/>
      <c r="H61" s="1278"/>
      <c r="I61" s="1278"/>
      <c r="J61" s="1278"/>
      <c r="K61" s="1278"/>
      <c r="L61" s="1278"/>
      <c r="M61" s="1278"/>
      <c r="N61" s="1278"/>
      <c r="O61" s="1278"/>
      <c r="P61" s="1278"/>
      <c r="Q61" s="1278"/>
      <c r="R61" s="1278"/>
      <c r="S61" s="1278"/>
      <c r="T61" s="1278"/>
      <c r="U61" s="1278"/>
      <c r="V61" s="1278"/>
      <c r="W61" s="1278"/>
      <c r="X61" s="127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82" t="s">
        <v>394</v>
      </c>
      <c r="F70" s="1282"/>
      <c r="G70" s="1282"/>
      <c r="H70" s="1282"/>
      <c r="I70" s="1282"/>
      <c r="J70" s="1282"/>
      <c r="K70" s="1282"/>
      <c r="L70" s="1282"/>
      <c r="M70" s="1282"/>
      <c r="N70" s="1282"/>
      <c r="O70" s="1282"/>
      <c r="P70" s="1282"/>
      <c r="Q70" s="1282"/>
      <c r="R70" s="1282"/>
      <c r="S70" s="1282"/>
      <c r="T70" s="1282"/>
      <c r="U70" s="418"/>
      <c r="V70" s="418"/>
      <c r="W70" s="418"/>
      <c r="X70" s="418"/>
      <c r="Y70" s="56"/>
    </row>
    <row r="71" spans="1:25" ht="15" hidden="1">
      <c r="A71" s="40"/>
      <c r="B71" s="75"/>
      <c r="C71" s="74"/>
      <c r="D71" s="58"/>
      <c r="E71" s="1282" t="s">
        <v>565</v>
      </c>
      <c r="F71" s="1282"/>
      <c r="G71" s="1282"/>
      <c r="H71" s="1282"/>
      <c r="I71" s="1282"/>
      <c r="J71" s="1282"/>
      <c r="K71" s="1282"/>
      <c r="L71" s="1282"/>
      <c r="M71" s="1282"/>
      <c r="N71" s="1282"/>
      <c r="O71" s="1282"/>
      <c r="P71" s="1282"/>
      <c r="Q71" s="1282"/>
      <c r="R71" s="1282"/>
      <c r="S71" s="1282"/>
      <c r="T71" s="128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82" t="s">
        <v>393</v>
      </c>
      <c r="F81" s="1282"/>
      <c r="G81" s="1282"/>
      <c r="H81" s="1282"/>
      <c r="I81" s="1282"/>
      <c r="J81" s="1282"/>
      <c r="K81" s="1282"/>
      <c r="L81" s="1282"/>
      <c r="M81" s="1282"/>
      <c r="N81" s="1282"/>
      <c r="O81" s="1282"/>
      <c r="P81" s="1282"/>
      <c r="Q81" s="1282"/>
      <c r="R81" s="1282"/>
      <c r="S81" s="1282"/>
      <c r="T81" s="1282"/>
      <c r="U81" s="1282"/>
      <c r="V81" s="223"/>
      <c r="W81" s="223"/>
      <c r="X81" s="223"/>
      <c r="Y81" s="56"/>
    </row>
    <row r="82" spans="1:25" ht="15" hidden="1" customHeight="1">
      <c r="A82" s="40"/>
      <c r="B82" s="75"/>
      <c r="C82" s="74"/>
      <c r="D82" s="58"/>
      <c r="E82" s="1283"/>
      <c r="F82" s="1283"/>
      <c r="G82" s="1283"/>
      <c r="H82" s="1279"/>
      <c r="I82" s="1280"/>
      <c r="J82" s="1280"/>
      <c r="K82" s="1280"/>
      <c r="L82" s="1280"/>
      <c r="M82" s="1280"/>
      <c r="N82" s="1280"/>
      <c r="O82" s="1280"/>
      <c r="P82" s="1280"/>
      <c r="Q82" s="1280"/>
      <c r="R82" s="1280"/>
      <c r="S82" s="1280"/>
      <c r="T82" s="1280"/>
      <c r="U82" s="1280"/>
      <c r="V82" s="1280"/>
      <c r="W82" s="1280"/>
      <c r="X82" s="1280"/>
      <c r="Y82" s="56"/>
    </row>
    <row r="83" spans="1:25" ht="15" hidden="1" customHeight="1">
      <c r="A83" s="40"/>
      <c r="B83" s="75"/>
      <c r="C83" s="74"/>
      <c r="D83" s="58"/>
      <c r="Y83" s="56"/>
    </row>
    <row r="84" spans="1:25" ht="15" hidden="1" customHeight="1">
      <c r="A84" s="40"/>
      <c r="B84" s="75"/>
      <c r="C84" s="74"/>
      <c r="D84" s="58"/>
      <c r="E84" s="67"/>
      <c r="F84" s="65"/>
      <c r="G84" s="66"/>
      <c r="H84" s="1278"/>
      <c r="I84" s="1278"/>
      <c r="J84" s="1278"/>
      <c r="K84" s="1278"/>
      <c r="L84" s="1278"/>
      <c r="M84" s="1278"/>
      <c r="N84" s="1278"/>
      <c r="O84" s="1278"/>
      <c r="P84" s="1278"/>
      <c r="Q84" s="1278"/>
      <c r="R84" s="1278"/>
      <c r="S84" s="1278"/>
      <c r="T84" s="1278"/>
      <c r="U84" s="1278"/>
      <c r="V84" s="1278"/>
      <c r="W84" s="1278"/>
      <c r="X84" s="127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86" t="s">
        <v>234</v>
      </c>
      <c r="F98" s="1286"/>
      <c r="G98" s="1286"/>
      <c r="H98" s="1286"/>
      <c r="I98" s="1286"/>
      <c r="J98" s="1286"/>
      <c r="K98" s="1286"/>
      <c r="L98" s="1286"/>
      <c r="M98" s="1286"/>
      <c r="N98" s="1286"/>
      <c r="O98" s="1286"/>
      <c r="P98" s="1286"/>
      <c r="Q98" s="1286"/>
      <c r="R98" s="1286"/>
      <c r="S98" s="1286"/>
      <c r="T98" s="1286"/>
      <c r="U98" s="1286"/>
      <c r="V98" s="1286"/>
      <c r="W98" s="1286"/>
      <c r="X98" s="1286"/>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85" t="s">
        <v>233</v>
      </c>
      <c r="G100" s="1285"/>
      <c r="H100" s="1285"/>
      <c r="I100" s="1285"/>
      <c r="J100" s="1285"/>
      <c r="K100" s="1285"/>
      <c r="L100" s="1285"/>
      <c r="M100" s="1285"/>
      <c r="N100" s="1285"/>
      <c r="O100" s="1285"/>
      <c r="P100" s="1285"/>
      <c r="Q100" s="1285"/>
      <c r="R100" s="1285"/>
      <c r="S100" s="128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85" t="s">
        <v>232</v>
      </c>
      <c r="G102" s="1285"/>
      <c r="H102" s="1285"/>
      <c r="I102" s="1285"/>
      <c r="J102" s="1285"/>
      <c r="K102" s="1285"/>
      <c r="L102" s="1285"/>
      <c r="M102" s="1285"/>
      <c r="N102" s="1285"/>
      <c r="O102" s="1285"/>
      <c r="P102" s="1285"/>
      <c r="Q102" s="1285"/>
      <c r="R102" s="1285"/>
      <c r="S102" s="1285"/>
      <c r="T102" s="1285"/>
      <c r="U102" s="1285"/>
      <c r="V102" s="1285"/>
      <c r="W102" s="1285"/>
      <c r="X102" s="128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74" t="s">
        <v>733</v>
      </c>
      <c r="M5" s="1374"/>
      <c r="N5" s="1374"/>
      <c r="O5" s="1374"/>
      <c r="P5" s="1374"/>
      <c r="Q5" s="1374"/>
      <c r="R5" s="1374"/>
      <c r="S5" s="1374"/>
      <c r="T5" s="1374"/>
      <c r="U5" s="548"/>
    </row>
    <row r="6" spans="1:35" ht="3" customHeight="1">
      <c r="J6" s="499"/>
      <c r="K6" s="499"/>
      <c r="L6" s="494"/>
      <c r="M6" s="494"/>
      <c r="N6" s="494"/>
      <c r="O6" s="498"/>
      <c r="P6" s="498"/>
      <c r="Q6" s="498"/>
      <c r="R6" s="498"/>
      <c r="S6" s="498"/>
      <c r="T6" s="498"/>
      <c r="U6" s="494"/>
    </row>
    <row r="7" spans="1:35"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635"/>
      <c r="X9" s="559"/>
      <c r="Y9" s="559"/>
      <c r="Z9" s="559"/>
      <c r="AA9" s="559"/>
      <c r="AB9" s="559"/>
      <c r="AC9" s="559"/>
      <c r="AD9" s="559"/>
      <c r="AE9" s="559"/>
      <c r="AF9" s="559"/>
      <c r="AG9" s="559"/>
      <c r="AH9" s="559"/>
      <c r="AI9" s="559"/>
    </row>
    <row r="10" spans="1:35"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5" s="539" customFormat="1" ht="11.25" hidden="1" customHeight="1">
      <c r="A11" s="559"/>
      <c r="B11" s="559"/>
      <c r="C11" s="559"/>
      <c r="D11" s="559"/>
      <c r="E11" s="559"/>
      <c r="F11" s="559"/>
      <c r="G11" s="559"/>
      <c r="H11" s="559"/>
      <c r="L11" s="1375"/>
      <c r="M11" s="1375"/>
      <c r="N11" s="536"/>
      <c r="O11" s="1406"/>
      <c r="P11" s="1406"/>
      <c r="Q11" s="1406"/>
      <c r="R11" s="1406"/>
      <c r="S11" s="1406"/>
      <c r="T11" s="1406"/>
      <c r="U11" s="557" t="s">
        <v>371</v>
      </c>
      <c r="X11" s="559"/>
      <c r="Y11" s="559"/>
      <c r="Z11" s="559"/>
      <c r="AA11" s="559"/>
      <c r="AB11" s="559"/>
      <c r="AC11" s="559"/>
      <c r="AD11" s="559"/>
      <c r="AE11" s="559"/>
      <c r="AF11" s="559"/>
      <c r="AG11" s="559"/>
      <c r="AH11" s="559"/>
      <c r="AI11" s="559"/>
    </row>
    <row r="12" spans="1:35">
      <c r="J12" s="499"/>
      <c r="K12" s="499"/>
      <c r="L12" s="494"/>
      <c r="M12" s="494"/>
      <c r="N12" s="494"/>
      <c r="O12" s="1405"/>
      <c r="P12" s="1405"/>
      <c r="Q12" s="1405"/>
      <c r="R12" s="1405"/>
      <c r="S12" s="1405"/>
      <c r="T12" s="1405"/>
      <c r="U12" s="1405"/>
    </row>
    <row r="13" spans="1:35" ht="14.25" customHeight="1">
      <c r="J13" s="499"/>
      <c r="K13" s="499"/>
      <c r="L13" s="1305" t="s">
        <v>445</v>
      </c>
      <c r="M13" s="1305"/>
      <c r="N13" s="1305"/>
      <c r="O13" s="1305"/>
      <c r="P13" s="1305"/>
      <c r="Q13" s="1305"/>
      <c r="R13" s="1305"/>
      <c r="S13" s="1305"/>
      <c r="T13" s="1305"/>
      <c r="U13" s="1305"/>
      <c r="V13" s="1305"/>
      <c r="W13" s="1305" t="s">
        <v>446</v>
      </c>
    </row>
    <row r="14" spans="1:35" ht="14.25" customHeight="1">
      <c r="J14" s="499"/>
      <c r="K14" s="499"/>
      <c r="L14" s="1388" t="s">
        <v>91</v>
      </c>
      <c r="M14" s="1388" t="s">
        <v>603</v>
      </c>
      <c r="N14" s="491"/>
      <c r="O14" s="1389" t="s">
        <v>605</v>
      </c>
      <c r="P14" s="1390"/>
      <c r="Q14" s="1390"/>
      <c r="R14" s="1390"/>
      <c r="S14" s="1390"/>
      <c r="T14" s="1391"/>
      <c r="U14" s="1371" t="s">
        <v>339</v>
      </c>
      <c r="V14" s="1385" t="s">
        <v>274</v>
      </c>
      <c r="W14" s="1305"/>
    </row>
    <row r="15" spans="1:35" ht="14.25" customHeight="1">
      <c r="J15" s="499"/>
      <c r="K15" s="499"/>
      <c r="L15" s="1388"/>
      <c r="M15" s="1388"/>
      <c r="N15" s="491"/>
      <c r="O15" s="1394" t="s">
        <v>591</v>
      </c>
      <c r="P15" s="1392"/>
      <c r="Q15" s="1393"/>
      <c r="R15" s="1369" t="s">
        <v>616</v>
      </c>
      <c r="S15" s="1369"/>
      <c r="T15" s="1370"/>
      <c r="U15" s="1372"/>
      <c r="V15" s="1386"/>
      <c r="W15" s="1305"/>
    </row>
    <row r="16" spans="1:35" ht="30" customHeight="1">
      <c r="J16" s="499"/>
      <c r="K16" s="499"/>
      <c r="L16" s="1388"/>
      <c r="M16" s="1388"/>
      <c r="N16" s="490"/>
      <c r="O16" s="1395"/>
      <c r="P16" s="505"/>
      <c r="Q16" s="505"/>
      <c r="R16" s="506" t="s">
        <v>273</v>
      </c>
      <c r="S16" s="1383" t="s">
        <v>272</v>
      </c>
      <c r="T16" s="1384"/>
      <c r="U16" s="1373"/>
      <c r="V16" s="1387"/>
      <c r="W16" s="1305"/>
    </row>
    <row r="17" spans="1:36">
      <c r="J17" s="499"/>
      <c r="K17" s="538">
        <v>1</v>
      </c>
      <c r="L17" s="616" t="s">
        <v>92</v>
      </c>
      <c r="M17" s="616" t="s">
        <v>48</v>
      </c>
      <c r="N17" s="636" t="s">
        <v>48</v>
      </c>
      <c r="O17" s="617">
        <f ca="1">OFFSET(O17,0,-1)+1</f>
        <v>3</v>
      </c>
      <c r="P17" s="618">
        <f ca="1">OFFSET(P17,0,-1)</f>
        <v>3</v>
      </c>
      <c r="Q17" s="618">
        <f ca="1">OFFSET(Q17,0,-1)</f>
        <v>3</v>
      </c>
      <c r="R17" s="617">
        <f ca="1">OFFSET(R17,0,-1)+1</f>
        <v>4</v>
      </c>
      <c r="S17" s="1376">
        <f ca="1">OFFSET(S17,0,-1)+1</f>
        <v>5</v>
      </c>
      <c r="T17" s="1376"/>
      <c r="U17" s="617">
        <f ca="1">OFFSET(U17,0,-2)+1</f>
        <v>6</v>
      </c>
      <c r="V17" s="618">
        <f ca="1">OFFSET(V17,0,-1)</f>
        <v>6</v>
      </c>
      <c r="W17" s="617">
        <f ca="1">OFFSET(W17,0,-1)+1</f>
        <v>7</v>
      </c>
    </row>
    <row r="18" spans="1:36" ht="22.5">
      <c r="A18" s="1359">
        <v>1</v>
      </c>
      <c r="B18" s="867"/>
      <c r="C18" s="867"/>
      <c r="D18" s="867"/>
      <c r="E18" s="868"/>
      <c r="F18" s="869"/>
      <c r="G18" s="867"/>
      <c r="H18" s="867"/>
      <c r="I18" s="870"/>
      <c r="J18" s="865"/>
      <c r="K18" s="874">
        <v>1</v>
      </c>
      <c r="L18" s="562">
        <f>mergeValue(A18)</f>
        <v>1</v>
      </c>
      <c r="M18" s="610" t="s">
        <v>19</v>
      </c>
      <c r="N18" s="549"/>
      <c r="O18" s="1403"/>
      <c r="P18" s="1403"/>
      <c r="Q18" s="1403"/>
      <c r="R18" s="1403"/>
      <c r="S18" s="1403"/>
      <c r="T18" s="1403"/>
      <c r="U18" s="1403"/>
      <c r="V18" s="1403"/>
      <c r="W18" s="599" t="s">
        <v>719</v>
      </c>
    </row>
    <row r="19" spans="1:36" ht="22.5">
      <c r="A19" s="1359"/>
      <c r="B19" s="1359">
        <v>1</v>
      </c>
      <c r="C19" s="867"/>
      <c r="D19" s="867"/>
      <c r="E19" s="869"/>
      <c r="F19" s="869"/>
      <c r="G19" s="867"/>
      <c r="H19" s="867"/>
      <c r="I19" s="864"/>
      <c r="J19" s="863"/>
      <c r="K19" s="874">
        <v>1</v>
      </c>
      <c r="L19" s="562" t="str">
        <f>mergeValue(A19) &amp;"."&amp; mergeValue(B19)</f>
        <v>1.1</v>
      </c>
      <c r="M19" s="516" t="s">
        <v>15</v>
      </c>
      <c r="N19" s="549"/>
      <c r="O19" s="1403"/>
      <c r="P19" s="1403"/>
      <c r="Q19" s="1403"/>
      <c r="R19" s="1403"/>
      <c r="S19" s="1403"/>
      <c r="T19" s="1403"/>
      <c r="U19" s="1403"/>
      <c r="V19" s="1403"/>
      <c r="W19" s="599" t="s">
        <v>460</v>
      </c>
    </row>
    <row r="20" spans="1:36" ht="22.5">
      <c r="A20" s="1359"/>
      <c r="B20" s="1359"/>
      <c r="C20" s="1359">
        <v>1</v>
      </c>
      <c r="D20" s="867"/>
      <c r="E20" s="869"/>
      <c r="F20" s="869"/>
      <c r="G20" s="867"/>
      <c r="H20" s="867"/>
      <c r="I20" s="871"/>
      <c r="J20" s="863"/>
      <c r="K20" s="874">
        <v>1</v>
      </c>
      <c r="L20" s="562" t="str">
        <f>mergeValue(A20) &amp;"."&amp; mergeValue(B20)&amp;"."&amp; mergeValue(C20)</f>
        <v>1.1.1</v>
      </c>
      <c r="M20" s="517" t="s">
        <v>7</v>
      </c>
      <c r="N20" s="549"/>
      <c r="O20" s="1403"/>
      <c r="P20" s="1403"/>
      <c r="Q20" s="1403"/>
      <c r="R20" s="1403"/>
      <c r="S20" s="1403"/>
      <c r="T20" s="1403"/>
      <c r="U20" s="1403"/>
      <c r="V20" s="1403"/>
      <c r="W20" s="599" t="s">
        <v>601</v>
      </c>
    </row>
    <row r="21" spans="1:36" ht="22.5">
      <c r="A21" s="1359"/>
      <c r="B21" s="1359"/>
      <c r="C21" s="1359"/>
      <c r="D21" s="1359">
        <v>1</v>
      </c>
      <c r="E21" s="869"/>
      <c r="F21" s="869"/>
      <c r="G21" s="867"/>
      <c r="H21" s="867"/>
      <c r="I21" s="1359">
        <v>1</v>
      </c>
      <c r="J21" s="863"/>
      <c r="K21" s="874">
        <v>1</v>
      </c>
      <c r="L21" s="562" t="str">
        <f>mergeValue(A21) &amp;"."&amp; mergeValue(B21)&amp;"."&amp; mergeValue(C21)&amp;"."&amp; mergeValue(D21)</f>
        <v>1.1.1.1</v>
      </c>
      <c r="M21" s="518" t="s">
        <v>21</v>
      </c>
      <c r="N21" s="549"/>
      <c r="O21" s="1403"/>
      <c r="P21" s="1403"/>
      <c r="Q21" s="1403"/>
      <c r="R21" s="1403"/>
      <c r="S21" s="1403"/>
      <c r="T21" s="1403"/>
      <c r="U21" s="1403"/>
      <c r="V21" s="1403"/>
      <c r="W21" s="599" t="s">
        <v>602</v>
      </c>
    </row>
    <row r="22" spans="1:36" ht="11.25" hidden="1" customHeight="1">
      <c r="A22" s="1359"/>
      <c r="B22" s="1359"/>
      <c r="C22" s="1359"/>
      <c r="D22" s="1359"/>
      <c r="E22" s="1359">
        <v>1</v>
      </c>
      <c r="F22" s="869"/>
      <c r="G22" s="867"/>
      <c r="H22" s="867"/>
      <c r="I22" s="1359"/>
      <c r="J22" s="869"/>
      <c r="K22" s="874">
        <v>1</v>
      </c>
      <c r="L22" s="562"/>
      <c r="M22" s="524"/>
      <c r="N22" s="550"/>
      <c r="O22" s="600"/>
      <c r="P22" s="600"/>
      <c r="Q22" s="600"/>
      <c r="R22" s="600"/>
      <c r="S22" s="600"/>
      <c r="T22" s="600"/>
      <c r="U22" s="562"/>
      <c r="V22" s="477"/>
      <c r="W22" s="529"/>
    </row>
    <row r="23" spans="1:36" ht="33.75">
      <c r="A23" s="1359"/>
      <c r="B23" s="1359"/>
      <c r="C23" s="1359"/>
      <c r="D23" s="1359"/>
      <c r="E23" s="1359"/>
      <c r="F23" s="1359">
        <v>1</v>
      </c>
      <c r="G23" s="867"/>
      <c r="H23" s="867"/>
      <c r="I23" s="1359"/>
      <c r="J23" s="1396"/>
      <c r="K23" s="874">
        <v>1</v>
      </c>
      <c r="L23" s="562" t="str">
        <f>mergeValue(A23) &amp;"."&amp; mergeValue(B23)&amp;"."&amp; mergeValue(C23)&amp;"."&amp; mergeValue(D23)&amp;"."&amp;  mergeValue(F23)</f>
        <v>1.1.1.1.1</v>
      </c>
      <c r="M23" s="524" t="s">
        <v>9</v>
      </c>
      <c r="N23" s="550"/>
      <c r="O23" s="1361"/>
      <c r="P23" s="1361"/>
      <c r="Q23" s="1361"/>
      <c r="R23" s="1361"/>
      <c r="S23" s="1361"/>
      <c r="T23" s="1361"/>
      <c r="U23" s="1361"/>
      <c r="V23" s="1361"/>
      <c r="W23" s="599" t="s">
        <v>721</v>
      </c>
      <c r="Y23" s="558" t="str">
        <f>strCheckUnique(Z23:Z26)</f>
        <v/>
      </c>
      <c r="AA23" s="558"/>
    </row>
    <row r="24" spans="1:36" ht="99" customHeight="1">
      <c r="A24" s="1359"/>
      <c r="B24" s="1359"/>
      <c r="C24" s="1359"/>
      <c r="D24" s="1359"/>
      <c r="E24" s="1359"/>
      <c r="F24" s="1359"/>
      <c r="G24" s="867">
        <v>1</v>
      </c>
      <c r="H24" s="867"/>
      <c r="I24" s="1359"/>
      <c r="J24" s="1396"/>
      <c r="K24" s="866"/>
      <c r="L24" s="562" t="str">
        <f>mergeValue(A24) &amp;"."&amp; mergeValue(B24)&amp;"."&amp; mergeValue(C24)&amp;"."&amp; mergeValue(D24)&amp;"."&amp;  mergeValue(F24)&amp;"."&amp;  mergeValue(G24)</f>
        <v>1.1.1.1.1.1</v>
      </c>
      <c r="M24" s="1088"/>
      <c r="N24" s="555"/>
      <c r="O24" s="532"/>
      <c r="P24" s="532"/>
      <c r="Q24" s="532"/>
      <c r="R24" s="1365"/>
      <c r="S24" s="1367" t="s">
        <v>83</v>
      </c>
      <c r="T24" s="1365"/>
      <c r="U24" s="1367" t="s">
        <v>84</v>
      </c>
      <c r="V24" s="507"/>
      <c r="W24" s="1377" t="s">
        <v>734</v>
      </c>
      <c r="X24" s="554" t="str">
        <f>strCheckDate(O25:V25)</f>
        <v/>
      </c>
      <c r="Y24" s="558"/>
      <c r="Z24" s="558" t="str">
        <f>IF(M24="","",M24 )</f>
        <v/>
      </c>
      <c r="AA24" s="558"/>
      <c r="AB24" s="558"/>
      <c r="AC24" s="558"/>
    </row>
    <row r="25" spans="1:36" ht="11.25" hidden="1">
      <c r="A25" s="1359"/>
      <c r="B25" s="1359"/>
      <c r="C25" s="1359"/>
      <c r="D25" s="1359"/>
      <c r="E25" s="1359"/>
      <c r="F25" s="1359"/>
      <c r="G25" s="867"/>
      <c r="H25" s="867"/>
      <c r="I25" s="1359"/>
      <c r="J25" s="1396"/>
      <c r="K25" s="874">
        <v>1</v>
      </c>
      <c r="L25" s="569"/>
      <c r="M25" s="615"/>
      <c r="N25" s="555"/>
      <c r="O25" s="532"/>
      <c r="P25" s="532"/>
      <c r="Q25" s="553" t="str">
        <f>R24 &amp; "-" &amp; T24</f>
        <v>-</v>
      </c>
      <c r="R25" s="1365"/>
      <c r="S25" s="1367"/>
      <c r="T25" s="1365"/>
      <c r="U25" s="1367"/>
      <c r="V25" s="507"/>
      <c r="W25" s="1378"/>
      <c r="Y25" s="558"/>
      <c r="Z25" s="558"/>
      <c r="AA25" s="558"/>
      <c r="AB25" s="558"/>
      <c r="AC25" s="558"/>
    </row>
    <row r="26" spans="1:36" s="492" customFormat="1" ht="15" customHeight="1">
      <c r="A26" s="1359"/>
      <c r="B26" s="1359"/>
      <c r="C26" s="1359"/>
      <c r="D26" s="1359"/>
      <c r="E26" s="1359"/>
      <c r="F26" s="1359"/>
      <c r="G26" s="867"/>
      <c r="H26" s="867"/>
      <c r="I26" s="1359"/>
      <c r="J26" s="1396"/>
      <c r="K26" s="874">
        <v>1</v>
      </c>
      <c r="L26" s="508"/>
      <c r="M26" s="526" t="s">
        <v>24</v>
      </c>
      <c r="N26" s="521"/>
      <c r="O26" s="515"/>
      <c r="P26" s="515"/>
      <c r="Q26" s="515"/>
      <c r="R26" s="542"/>
      <c r="S26" s="534"/>
      <c r="T26" s="533"/>
      <c r="U26" s="521"/>
      <c r="V26" s="530"/>
      <c r="W26" s="1379"/>
      <c r="X26" s="556"/>
      <c r="Y26" s="556"/>
      <c r="Z26" s="556"/>
      <c r="AA26" s="556"/>
      <c r="AB26" s="556"/>
      <c r="AC26" s="556"/>
      <c r="AD26" s="556"/>
      <c r="AE26" s="556"/>
      <c r="AF26" s="556"/>
      <c r="AG26" s="556"/>
      <c r="AH26" s="556"/>
      <c r="AI26" s="556"/>
    </row>
    <row r="27" spans="1:36" s="492" customFormat="1" ht="15" customHeight="1">
      <c r="A27" s="1359"/>
      <c r="B27" s="1359"/>
      <c r="C27" s="1359"/>
      <c r="D27" s="1359"/>
      <c r="E27" s="1359"/>
      <c r="F27" s="869"/>
      <c r="G27" s="869"/>
      <c r="H27" s="867"/>
      <c r="I27" s="135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59"/>
      <c r="B28" s="1359"/>
      <c r="C28" s="1359"/>
      <c r="D28" s="1359"/>
      <c r="E28" s="869"/>
      <c r="F28" s="869"/>
      <c r="G28" s="869"/>
      <c r="H28" s="867"/>
      <c r="I28" s="135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59"/>
      <c r="B29" s="1359"/>
      <c r="C29" s="135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59"/>
      <c r="B30" s="135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5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352" t="s">
        <v>735</v>
      </c>
      <c r="N34" s="1352"/>
      <c r="O34" s="1352"/>
      <c r="P34" s="1352"/>
      <c r="Q34" s="1352"/>
      <c r="R34" s="1352"/>
      <c r="S34" s="1352"/>
      <c r="T34" s="1352"/>
      <c r="U34" s="1352"/>
      <c r="V34" s="1352"/>
      <c r="W34" s="1352"/>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07.05.2019</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4" t="s">
        <v>617</v>
      </c>
      <c r="M5" s="1374"/>
      <c r="N5" s="1374"/>
      <c r="O5" s="1374"/>
      <c r="P5" s="1374"/>
      <c r="Q5" s="1374"/>
      <c r="R5" s="1374"/>
      <c r="S5" s="1374"/>
      <c r="T5" s="1374"/>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4" s="461" customFormat="1" ht="11.25" hidden="1">
      <c r="G11" s="460"/>
      <c r="H11" s="460"/>
      <c r="L11" s="1375"/>
      <c r="M11" s="1375"/>
      <c r="N11" s="458"/>
      <c r="O11" s="1407"/>
      <c r="P11" s="1407"/>
      <c r="Q11" s="1407"/>
      <c r="R11" s="1407"/>
      <c r="S11" s="1407"/>
      <c r="T11" s="1407"/>
      <c r="U11" s="473" t="s">
        <v>371</v>
      </c>
      <c r="X11" s="475"/>
      <c r="Y11" s="475"/>
      <c r="Z11" s="475"/>
      <c r="AA11" s="475"/>
      <c r="AB11" s="475"/>
      <c r="AC11" s="475"/>
      <c r="AD11" s="475"/>
      <c r="AE11" s="475"/>
      <c r="AF11" s="475"/>
      <c r="AG11" s="475"/>
      <c r="AH11" s="475"/>
    </row>
    <row r="12" spans="1:34">
      <c r="J12" s="451"/>
      <c r="K12" s="451"/>
      <c r="L12" s="447"/>
      <c r="M12" s="447"/>
      <c r="N12" s="447"/>
      <c r="O12" s="1405"/>
      <c r="P12" s="1405"/>
      <c r="Q12" s="1405"/>
      <c r="R12" s="1405"/>
      <c r="S12" s="1405"/>
      <c r="T12" s="1405"/>
      <c r="U12" s="1405"/>
    </row>
    <row r="13" spans="1:34">
      <c r="J13" s="451"/>
      <c r="K13" s="451"/>
      <c r="L13" s="1305" t="s">
        <v>445</v>
      </c>
      <c r="M13" s="1305"/>
      <c r="N13" s="1305"/>
      <c r="O13" s="1305"/>
      <c r="P13" s="1305"/>
      <c r="Q13" s="1305"/>
      <c r="R13" s="1305"/>
      <c r="S13" s="1305"/>
      <c r="T13" s="1305"/>
      <c r="U13" s="1305"/>
      <c r="V13" s="1305"/>
      <c r="W13" s="1305" t="s">
        <v>446</v>
      </c>
    </row>
    <row r="14" spans="1:34" ht="14.25" customHeight="1">
      <c r="J14" s="451"/>
      <c r="K14" s="451"/>
      <c r="L14" s="1388" t="s">
        <v>91</v>
      </c>
      <c r="M14" s="1388" t="s">
        <v>603</v>
      </c>
      <c r="N14" s="491"/>
      <c r="O14" s="1389" t="s">
        <v>605</v>
      </c>
      <c r="P14" s="1390"/>
      <c r="Q14" s="1390"/>
      <c r="R14" s="1390"/>
      <c r="S14" s="1390"/>
      <c r="T14" s="1391"/>
      <c r="U14" s="1371" t="s">
        <v>339</v>
      </c>
      <c r="V14" s="1385" t="s">
        <v>274</v>
      </c>
      <c r="W14" s="1305"/>
    </row>
    <row r="15" spans="1:34" s="493" customFormat="1" ht="14.25" customHeight="1">
      <c r="G15" s="501"/>
      <c r="H15" s="501"/>
      <c r="I15" s="501"/>
      <c r="J15" s="499"/>
      <c r="K15" s="499"/>
      <c r="L15" s="1388"/>
      <c r="M15" s="1388"/>
      <c r="N15" s="491"/>
      <c r="O15" s="1394" t="s">
        <v>579</v>
      </c>
      <c r="P15" s="1392" t="s">
        <v>270</v>
      </c>
      <c r="Q15" s="1393"/>
      <c r="R15" s="1369" t="s">
        <v>616</v>
      </c>
      <c r="S15" s="1369"/>
      <c r="T15" s="1370"/>
      <c r="U15" s="1372"/>
      <c r="V15" s="1386"/>
      <c r="W15" s="1305"/>
      <c r="X15" s="554"/>
      <c r="Y15" s="554"/>
      <c r="Z15" s="554"/>
      <c r="AA15" s="554"/>
      <c r="AB15" s="554"/>
      <c r="AC15" s="554"/>
      <c r="AD15" s="554"/>
      <c r="AE15" s="554"/>
      <c r="AF15" s="554"/>
      <c r="AG15" s="554"/>
      <c r="AH15" s="554"/>
    </row>
    <row r="16" spans="1:34" ht="33.75">
      <c r="J16" s="451"/>
      <c r="K16" s="451"/>
      <c r="L16" s="1388"/>
      <c r="M16" s="1388"/>
      <c r="N16" s="490"/>
      <c r="O16" s="1395"/>
      <c r="P16" s="505" t="s">
        <v>671</v>
      </c>
      <c r="Q16" s="505" t="s">
        <v>672</v>
      </c>
      <c r="R16" s="506" t="s">
        <v>273</v>
      </c>
      <c r="S16" s="1383" t="s">
        <v>272</v>
      </c>
      <c r="T16" s="1384"/>
      <c r="U16" s="1373"/>
      <c r="V16" s="1387"/>
      <c r="W16" s="1305"/>
    </row>
    <row r="17" spans="1:34">
      <c r="J17" s="451"/>
      <c r="K17" s="459">
        <v>1</v>
      </c>
      <c r="L17" s="448" t="s">
        <v>92</v>
      </c>
      <c r="M17" s="448" t="s">
        <v>48</v>
      </c>
      <c r="N17" s="466" t="s">
        <v>48</v>
      </c>
      <c r="O17" s="457">
        <f ca="1">OFFSET(O17,0,-1)+1</f>
        <v>3</v>
      </c>
      <c r="P17" s="457">
        <f ca="1">OFFSET(P17,0,-1)+1</f>
        <v>4</v>
      </c>
      <c r="Q17" s="457">
        <f ca="1">OFFSET(Q17,0,-1)+1</f>
        <v>5</v>
      </c>
      <c r="R17" s="457">
        <f ca="1">OFFSET(R17,0,-1)+1</f>
        <v>6</v>
      </c>
      <c r="S17" s="1376">
        <f ca="1">OFFSET(S17,0,-1)+1</f>
        <v>7</v>
      </c>
      <c r="T17" s="1376"/>
      <c r="U17" s="457">
        <f ca="1">OFFSET(U17,0,-2)+1</f>
        <v>8</v>
      </c>
      <c r="V17" s="465">
        <f ca="1">OFFSET(V17,0,-1)</f>
        <v>8</v>
      </c>
      <c r="W17" s="457">
        <f ca="1">OFFSET(W17,0,-1)+1</f>
        <v>9</v>
      </c>
    </row>
    <row r="18" spans="1:34" ht="22.5">
      <c r="A18" s="1359">
        <v>1</v>
      </c>
      <c r="B18" s="888"/>
      <c r="C18" s="888"/>
      <c r="D18" s="888"/>
      <c r="E18" s="889"/>
      <c r="F18" s="890"/>
      <c r="G18" s="890"/>
      <c r="H18" s="890"/>
      <c r="I18" s="891"/>
      <c r="J18" s="886"/>
      <c r="K18" s="893"/>
      <c r="L18" s="562">
        <f>mergeValue(A18)</f>
        <v>1</v>
      </c>
      <c r="M18" s="610" t="s">
        <v>19</v>
      </c>
      <c r="N18" s="549"/>
      <c r="O18" s="1403"/>
      <c r="P18" s="1403"/>
      <c r="Q18" s="1403"/>
      <c r="R18" s="1403"/>
      <c r="S18" s="1403"/>
      <c r="T18" s="1403"/>
      <c r="U18" s="1403"/>
      <c r="V18" s="1403"/>
      <c r="W18" s="1128" t="s">
        <v>719</v>
      </c>
    </row>
    <row r="19" spans="1:34" ht="22.5">
      <c r="A19" s="1359"/>
      <c r="B19" s="1359">
        <v>1</v>
      </c>
      <c r="C19" s="888"/>
      <c r="D19" s="888"/>
      <c r="E19" s="890"/>
      <c r="F19" s="890"/>
      <c r="G19" s="890"/>
      <c r="H19" s="890"/>
      <c r="I19" s="885"/>
      <c r="J19" s="884"/>
      <c r="K19" s="887"/>
      <c r="L19" s="562" t="str">
        <f>mergeValue(A19) &amp;"."&amp; mergeValue(B19)</f>
        <v>1.1</v>
      </c>
      <c r="M19" s="516" t="s">
        <v>15</v>
      </c>
      <c r="N19" s="549"/>
      <c r="O19" s="1403"/>
      <c r="P19" s="1403"/>
      <c r="Q19" s="1403"/>
      <c r="R19" s="1403"/>
      <c r="S19" s="1403"/>
      <c r="T19" s="1403"/>
      <c r="U19" s="1403"/>
      <c r="V19" s="1403"/>
      <c r="W19" s="1128" t="s">
        <v>460</v>
      </c>
    </row>
    <row r="20" spans="1:34" ht="22.5">
      <c r="A20" s="1359"/>
      <c r="B20" s="1359"/>
      <c r="C20" s="1359">
        <v>1</v>
      </c>
      <c r="D20" s="888"/>
      <c r="E20" s="890"/>
      <c r="F20" s="890"/>
      <c r="G20" s="890"/>
      <c r="H20" s="890"/>
      <c r="I20" s="892"/>
      <c r="J20" s="884"/>
      <c r="K20" s="887"/>
      <c r="L20" s="562" t="str">
        <f>mergeValue(A20) &amp;"."&amp; mergeValue(B20)&amp;"."&amp; mergeValue(C20)</f>
        <v>1.1.1</v>
      </c>
      <c r="M20" s="517" t="s">
        <v>7</v>
      </c>
      <c r="N20" s="549"/>
      <c r="O20" s="1403"/>
      <c r="P20" s="1403"/>
      <c r="Q20" s="1403"/>
      <c r="R20" s="1403"/>
      <c r="S20" s="1403"/>
      <c r="T20" s="1403"/>
      <c r="U20" s="1403"/>
      <c r="V20" s="1403"/>
      <c r="W20" s="1128" t="s">
        <v>601</v>
      </c>
    </row>
    <row r="21" spans="1:34" ht="22.5">
      <c r="A21" s="1359"/>
      <c r="B21" s="1359"/>
      <c r="C21" s="1359"/>
      <c r="D21" s="1359">
        <v>1</v>
      </c>
      <c r="E21" s="890"/>
      <c r="F21" s="890"/>
      <c r="G21" s="890"/>
      <c r="H21" s="890"/>
      <c r="I21" s="892"/>
      <c r="J21" s="884"/>
      <c r="K21" s="887"/>
      <c r="L21" s="562" t="str">
        <f>mergeValue(A21) &amp;"."&amp; mergeValue(B21)&amp;"."&amp; mergeValue(C21)&amp;"."&amp; mergeValue(D21)</f>
        <v>1.1.1.1</v>
      </c>
      <c r="M21" s="518" t="s">
        <v>21</v>
      </c>
      <c r="N21" s="549"/>
      <c r="O21" s="1403"/>
      <c r="P21" s="1403"/>
      <c r="Q21" s="1403"/>
      <c r="R21" s="1403"/>
      <c r="S21" s="1403"/>
      <c r="T21" s="1403"/>
      <c r="U21" s="1403"/>
      <c r="V21" s="1403"/>
      <c r="W21" s="1128" t="s">
        <v>602</v>
      </c>
    </row>
    <row r="22" spans="1:34" ht="11.25" hidden="1" customHeight="1">
      <c r="A22" s="1359"/>
      <c r="B22" s="1359"/>
      <c r="C22" s="1359"/>
      <c r="D22" s="1359"/>
      <c r="E22" s="1359">
        <v>1</v>
      </c>
      <c r="F22" s="890"/>
      <c r="G22" s="890"/>
      <c r="H22" s="888">
        <v>1</v>
      </c>
      <c r="I22" s="1359">
        <v>1</v>
      </c>
      <c r="J22" s="890"/>
      <c r="K22" s="895"/>
      <c r="L22" s="562"/>
      <c r="M22" s="524"/>
      <c r="N22" s="550"/>
      <c r="O22" s="600"/>
      <c r="P22" s="600"/>
      <c r="Q22" s="600"/>
      <c r="R22" s="600"/>
      <c r="S22" s="600"/>
      <c r="T22" s="600"/>
      <c r="U22" s="600"/>
      <c r="V22" s="478"/>
      <c r="W22" s="1089"/>
    </row>
    <row r="23" spans="1:34" ht="33.75">
      <c r="A23" s="1359"/>
      <c r="B23" s="1359"/>
      <c r="C23" s="1359"/>
      <c r="D23" s="1359"/>
      <c r="E23" s="1359"/>
      <c r="F23" s="1359">
        <v>1</v>
      </c>
      <c r="G23" s="888"/>
      <c r="H23" s="888"/>
      <c r="I23" s="1359"/>
      <c r="J23" s="1359">
        <v>1</v>
      </c>
      <c r="K23" s="896"/>
      <c r="L23" s="562" t="str">
        <f>mergeValue(A23) &amp;"."&amp; mergeValue(B23)&amp;"."&amp; mergeValue(C23)&amp;"."&amp; mergeValue(D23)&amp;"."&amp;  mergeValue(F23)</f>
        <v>1.1.1.1.1</v>
      </c>
      <c r="M23" s="525" t="s">
        <v>9</v>
      </c>
      <c r="N23" s="550"/>
      <c r="O23" s="1361"/>
      <c r="P23" s="1361"/>
      <c r="Q23" s="1361"/>
      <c r="R23" s="1361"/>
      <c r="S23" s="1361"/>
      <c r="T23" s="1361"/>
      <c r="U23" s="1361"/>
      <c r="V23" s="1361"/>
      <c r="W23" s="1128" t="s">
        <v>721</v>
      </c>
      <c r="Y23" s="474" t="str">
        <f>strCheckUnique(Z23:Z26)</f>
        <v/>
      </c>
      <c r="AA23" s="474"/>
    </row>
    <row r="24" spans="1:34" ht="99" customHeight="1">
      <c r="A24" s="1359"/>
      <c r="B24" s="1359"/>
      <c r="C24" s="1359"/>
      <c r="D24" s="1359"/>
      <c r="E24" s="1359"/>
      <c r="F24" s="1359"/>
      <c r="G24" s="888">
        <v>1</v>
      </c>
      <c r="H24" s="888"/>
      <c r="I24" s="1359"/>
      <c r="J24" s="1359"/>
      <c r="K24" s="896">
        <v>1</v>
      </c>
      <c r="L24" s="562" t="str">
        <f>mergeValue(A24) &amp;"."&amp; mergeValue(B24)&amp;"."&amp; mergeValue(C24)&amp;"."&amp; mergeValue(D24)&amp;"."&amp; mergeValue(F24)&amp;"."&amp; mergeValue(G24)</f>
        <v>1.1.1.1.1.1</v>
      </c>
      <c r="M24" s="1088"/>
      <c r="N24" s="555"/>
      <c r="O24" s="532"/>
      <c r="P24" s="532"/>
      <c r="Q24" s="1040"/>
      <c r="R24" s="1365"/>
      <c r="S24" s="1367" t="s">
        <v>83</v>
      </c>
      <c r="T24" s="1365"/>
      <c r="U24" s="1367" t="s">
        <v>84</v>
      </c>
      <c r="V24" s="547"/>
      <c r="W24" s="1377" t="s">
        <v>734</v>
      </c>
      <c r="X24" s="470" t="str">
        <f>strCheckDate(O25:V25)</f>
        <v/>
      </c>
      <c r="Y24" s="474"/>
      <c r="Z24" s="474" t="str">
        <f>IF(M24="","",M24 )</f>
        <v/>
      </c>
      <c r="AA24" s="474"/>
      <c r="AB24" s="474"/>
      <c r="AC24" s="474"/>
    </row>
    <row r="25" spans="1:34" ht="11.25" hidden="1">
      <c r="A25" s="1359"/>
      <c r="B25" s="1359"/>
      <c r="C25" s="1359"/>
      <c r="D25" s="1359"/>
      <c r="E25" s="1359"/>
      <c r="F25" s="1359"/>
      <c r="G25" s="888"/>
      <c r="H25" s="888"/>
      <c r="I25" s="1359"/>
      <c r="J25" s="1359"/>
      <c r="K25" s="896"/>
      <c r="L25" s="569"/>
      <c r="M25" s="615"/>
      <c r="N25" s="555"/>
      <c r="O25" s="532"/>
      <c r="P25" s="532"/>
      <c r="Q25" s="553" t="str">
        <f>R24 &amp; "-" &amp; T24</f>
        <v>-</v>
      </c>
      <c r="R25" s="1366"/>
      <c r="S25" s="1367"/>
      <c r="T25" s="1366"/>
      <c r="U25" s="1367"/>
      <c r="V25" s="547"/>
      <c r="W25" s="1378"/>
    </row>
    <row r="26" spans="1:34" s="445" customFormat="1" ht="15" customHeight="1">
      <c r="A26" s="1359"/>
      <c r="B26" s="1359"/>
      <c r="C26" s="1359"/>
      <c r="D26" s="1359"/>
      <c r="E26" s="1359"/>
      <c r="F26" s="1359"/>
      <c r="G26" s="890"/>
      <c r="H26" s="888"/>
      <c r="I26" s="1359"/>
      <c r="J26" s="1359"/>
      <c r="K26" s="895"/>
      <c r="L26" s="508"/>
      <c r="M26" s="526" t="s">
        <v>24</v>
      </c>
      <c r="N26" s="521"/>
      <c r="O26" s="515"/>
      <c r="P26" s="515"/>
      <c r="Q26" s="515"/>
      <c r="R26" s="542"/>
      <c r="S26" s="534"/>
      <c r="T26" s="533"/>
      <c r="U26" s="521"/>
      <c r="V26" s="530"/>
      <c r="W26" s="1379"/>
      <c r="X26" s="471"/>
      <c r="Y26" s="471"/>
      <c r="Z26" s="471"/>
      <c r="AA26" s="471"/>
      <c r="AB26" s="471"/>
      <c r="AC26" s="471"/>
      <c r="AD26" s="471"/>
      <c r="AE26" s="471"/>
      <c r="AF26" s="471"/>
      <c r="AG26" s="471"/>
      <c r="AH26" s="471"/>
    </row>
    <row r="27" spans="1:34" s="445" customFormat="1" ht="15" customHeight="1">
      <c r="A27" s="1359"/>
      <c r="B27" s="1359"/>
      <c r="C27" s="1359"/>
      <c r="D27" s="1359"/>
      <c r="E27" s="1359"/>
      <c r="F27" s="890"/>
      <c r="G27" s="890"/>
      <c r="H27" s="888"/>
      <c r="I27" s="135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59"/>
      <c r="B28" s="1359"/>
      <c r="C28" s="1359"/>
      <c r="D28" s="135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59"/>
      <c r="B29" s="1359"/>
      <c r="C29" s="135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59"/>
      <c r="B30" s="135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5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352" t="s">
        <v>735</v>
      </c>
      <c r="N34" s="1352"/>
      <c r="O34" s="1352"/>
      <c r="P34" s="1352"/>
      <c r="Q34" s="1352"/>
      <c r="R34" s="1352"/>
      <c r="S34" s="1352"/>
      <c r="T34" s="1352"/>
      <c r="U34" s="1352"/>
      <c r="V34" s="1352"/>
      <c r="W34" s="1352"/>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07.05.2019</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4" t="s">
        <v>617</v>
      </c>
      <c r="M5" s="1374"/>
      <c r="N5" s="1374"/>
      <c r="O5" s="1374"/>
      <c r="P5" s="1374"/>
      <c r="Q5" s="1374"/>
      <c r="R5" s="1374"/>
      <c r="S5" s="1374"/>
      <c r="T5" s="1374"/>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405"/>
      <c r="P12" s="1405"/>
      <c r="Q12" s="1405"/>
      <c r="R12" s="1405"/>
      <c r="S12" s="1405"/>
      <c r="T12" s="1405"/>
      <c r="U12" s="1405"/>
    </row>
    <row r="13" spans="1:34">
      <c r="J13" s="451"/>
      <c r="K13" s="451"/>
      <c r="L13" s="1305" t="s">
        <v>445</v>
      </c>
      <c r="M13" s="1305"/>
      <c r="N13" s="1305"/>
      <c r="O13" s="1305"/>
      <c r="P13" s="1305"/>
      <c r="Q13" s="1305"/>
      <c r="R13" s="1305"/>
      <c r="S13" s="1305"/>
      <c r="T13" s="1305"/>
      <c r="U13" s="1305"/>
      <c r="V13" s="1305"/>
      <c r="W13" s="1305" t="s">
        <v>446</v>
      </c>
    </row>
    <row r="14" spans="1:34" ht="14.25" customHeight="1">
      <c r="J14" s="451"/>
      <c r="K14" s="451"/>
      <c r="L14" s="1388" t="s">
        <v>91</v>
      </c>
      <c r="M14" s="1388" t="s">
        <v>603</v>
      </c>
      <c r="N14" s="491"/>
      <c r="O14" s="1389" t="s">
        <v>605</v>
      </c>
      <c r="P14" s="1390"/>
      <c r="Q14" s="1390"/>
      <c r="R14" s="1390"/>
      <c r="S14" s="1390"/>
      <c r="T14" s="1391"/>
      <c r="U14" s="1371" t="s">
        <v>339</v>
      </c>
      <c r="V14" s="1385" t="s">
        <v>274</v>
      </c>
      <c r="W14" s="1305"/>
    </row>
    <row r="15" spans="1:34" s="493" customFormat="1" ht="14.25" customHeight="1">
      <c r="A15" s="554"/>
      <c r="B15" s="554"/>
      <c r="C15" s="554"/>
      <c r="D15" s="554"/>
      <c r="E15" s="554"/>
      <c r="F15" s="554"/>
      <c r="G15" s="560"/>
      <c r="H15" s="560"/>
      <c r="I15" s="501"/>
      <c r="J15" s="499"/>
      <c r="K15" s="499"/>
      <c r="L15" s="1388"/>
      <c r="M15" s="1388"/>
      <c r="N15" s="491"/>
      <c r="O15" s="1394" t="s">
        <v>676</v>
      </c>
      <c r="P15" s="1392" t="s">
        <v>270</v>
      </c>
      <c r="Q15" s="1393"/>
      <c r="R15" s="1369" t="s">
        <v>616</v>
      </c>
      <c r="S15" s="1369"/>
      <c r="T15" s="1370"/>
      <c r="U15" s="1372"/>
      <c r="V15" s="1386"/>
      <c r="W15" s="1305"/>
      <c r="X15" s="554"/>
      <c r="Y15" s="554"/>
      <c r="Z15" s="554"/>
      <c r="AA15" s="554"/>
      <c r="AB15" s="554"/>
      <c r="AC15" s="554"/>
      <c r="AD15" s="554"/>
      <c r="AE15" s="554"/>
      <c r="AF15" s="554"/>
      <c r="AG15" s="554"/>
      <c r="AH15" s="554"/>
    </row>
    <row r="16" spans="1:34" ht="33.75">
      <c r="J16" s="451"/>
      <c r="K16" s="451"/>
      <c r="L16" s="1388"/>
      <c r="M16" s="1388"/>
      <c r="N16" s="490"/>
      <c r="O16" s="1395"/>
      <c r="P16" s="505" t="s">
        <v>671</v>
      </c>
      <c r="Q16" s="505" t="s">
        <v>672</v>
      </c>
      <c r="R16" s="506" t="s">
        <v>273</v>
      </c>
      <c r="S16" s="1383" t="s">
        <v>272</v>
      </c>
      <c r="T16" s="1384"/>
      <c r="U16" s="1373"/>
      <c r="V16" s="1387"/>
      <c r="W16" s="1305"/>
    </row>
    <row r="17" spans="1:35">
      <c r="J17" s="451"/>
      <c r="K17" s="459">
        <v>1</v>
      </c>
      <c r="L17" s="495" t="s">
        <v>92</v>
      </c>
      <c r="M17" s="495" t="s">
        <v>48</v>
      </c>
      <c r="N17" s="466" t="s">
        <v>48</v>
      </c>
      <c r="O17" s="457">
        <f ca="1">OFFSET(O17,0,-1)+1</f>
        <v>3</v>
      </c>
      <c r="P17" s="457">
        <f ca="1">OFFSET(P17,0,-1)+1</f>
        <v>4</v>
      </c>
      <c r="Q17" s="457">
        <f ca="1">OFFSET(Q17,0,-1)+1</f>
        <v>5</v>
      </c>
      <c r="R17" s="457">
        <f ca="1">OFFSET(R17,0,-1)+1</f>
        <v>6</v>
      </c>
      <c r="S17" s="1376">
        <f ca="1">OFFSET(S17,0,-1)+1</f>
        <v>7</v>
      </c>
      <c r="T17" s="1376"/>
      <c r="U17" s="457">
        <f ca="1">OFFSET(U17,0,-2)+1</f>
        <v>8</v>
      </c>
      <c r="V17" s="620">
        <f ca="1">OFFSET(V17,0,-1)</f>
        <v>8</v>
      </c>
      <c r="W17" s="457">
        <f ca="1">OFFSET(W17,0,-1)+1</f>
        <v>9</v>
      </c>
    </row>
    <row r="18" spans="1:35" ht="22.5">
      <c r="A18" s="1359">
        <v>1</v>
      </c>
      <c r="B18" s="906"/>
      <c r="C18" s="906"/>
      <c r="D18" s="906"/>
      <c r="E18" s="907"/>
      <c r="F18" s="908"/>
      <c r="G18" s="908"/>
      <c r="H18" s="908"/>
      <c r="I18" s="909"/>
      <c r="J18" s="904"/>
      <c r="K18" s="911"/>
      <c r="L18" s="562">
        <f>mergeValue(A18)</f>
        <v>1</v>
      </c>
      <c r="M18" s="610" t="s">
        <v>19</v>
      </c>
      <c r="N18" s="549"/>
      <c r="O18" s="1403"/>
      <c r="P18" s="1403"/>
      <c r="Q18" s="1403"/>
      <c r="R18" s="1403"/>
      <c r="S18" s="1403"/>
      <c r="T18" s="1403"/>
      <c r="U18" s="1403"/>
      <c r="V18" s="1403"/>
      <c r="W18" s="1128" t="s">
        <v>719</v>
      </c>
    </row>
    <row r="19" spans="1:35" ht="22.5">
      <c r="A19" s="1359"/>
      <c r="B19" s="1359">
        <v>1</v>
      </c>
      <c r="C19" s="906"/>
      <c r="D19" s="906"/>
      <c r="E19" s="908"/>
      <c r="F19" s="908"/>
      <c r="G19" s="908"/>
      <c r="H19" s="908"/>
      <c r="I19" s="903"/>
      <c r="J19" s="902"/>
      <c r="K19" s="905"/>
      <c r="L19" s="562" t="str">
        <f>mergeValue(A19) &amp;"."&amp; mergeValue(B19)</f>
        <v>1.1</v>
      </c>
      <c r="M19" s="516" t="s">
        <v>15</v>
      </c>
      <c r="N19" s="549"/>
      <c r="O19" s="1403"/>
      <c r="P19" s="1403"/>
      <c r="Q19" s="1403"/>
      <c r="R19" s="1403"/>
      <c r="S19" s="1403"/>
      <c r="T19" s="1403"/>
      <c r="U19" s="1403"/>
      <c r="V19" s="1403"/>
      <c r="W19" s="1128" t="s">
        <v>460</v>
      </c>
    </row>
    <row r="20" spans="1:35" ht="22.5">
      <c r="A20" s="1359"/>
      <c r="B20" s="1359"/>
      <c r="C20" s="1359">
        <v>1</v>
      </c>
      <c r="D20" s="906"/>
      <c r="E20" s="908"/>
      <c r="F20" s="908"/>
      <c r="G20" s="908"/>
      <c r="H20" s="908"/>
      <c r="I20" s="910"/>
      <c r="J20" s="902"/>
      <c r="K20" s="905"/>
      <c r="L20" s="562" t="str">
        <f>mergeValue(A20) &amp;"."&amp; mergeValue(B20)&amp;"."&amp; mergeValue(C20)</f>
        <v>1.1.1</v>
      </c>
      <c r="M20" s="517" t="s">
        <v>7</v>
      </c>
      <c r="N20" s="549"/>
      <c r="O20" s="1403"/>
      <c r="P20" s="1403"/>
      <c r="Q20" s="1403"/>
      <c r="R20" s="1403"/>
      <c r="S20" s="1403"/>
      <c r="T20" s="1403"/>
      <c r="U20" s="1403"/>
      <c r="V20" s="1403"/>
      <c r="W20" s="1128" t="s">
        <v>601</v>
      </c>
    </row>
    <row r="21" spans="1:35" ht="22.5">
      <c r="A21" s="1359"/>
      <c r="B21" s="1359"/>
      <c r="C21" s="1359"/>
      <c r="D21" s="1359">
        <v>1</v>
      </c>
      <c r="E21" s="908"/>
      <c r="F21" s="908"/>
      <c r="G21" s="908"/>
      <c r="H21" s="908"/>
      <c r="I21" s="910"/>
      <c r="J21" s="902"/>
      <c r="K21" s="905"/>
      <c r="L21" s="562" t="str">
        <f>mergeValue(A21) &amp;"."&amp; mergeValue(B21)&amp;"."&amp; mergeValue(C21)&amp;"."&amp; mergeValue(D21)</f>
        <v>1.1.1.1</v>
      </c>
      <c r="M21" s="518" t="s">
        <v>21</v>
      </c>
      <c r="N21" s="549"/>
      <c r="O21" s="1403"/>
      <c r="P21" s="1403"/>
      <c r="Q21" s="1403"/>
      <c r="R21" s="1403"/>
      <c r="S21" s="1403"/>
      <c r="T21" s="1403"/>
      <c r="U21" s="1403"/>
      <c r="V21" s="1403"/>
      <c r="W21" s="1128" t="s">
        <v>602</v>
      </c>
    </row>
    <row r="22" spans="1:35" ht="11.25" hidden="1" customHeight="1">
      <c r="A22" s="1359"/>
      <c r="B22" s="1359"/>
      <c r="C22" s="1359"/>
      <c r="D22" s="1359"/>
      <c r="E22" s="1359">
        <v>1</v>
      </c>
      <c r="F22" s="908"/>
      <c r="G22" s="908"/>
      <c r="H22" s="906">
        <v>1</v>
      </c>
      <c r="I22" s="1359">
        <v>1</v>
      </c>
      <c r="J22" s="908"/>
      <c r="K22" s="913"/>
      <c r="L22" s="562"/>
      <c r="M22" s="524"/>
      <c r="N22" s="550"/>
      <c r="O22" s="600"/>
      <c r="P22" s="600"/>
      <c r="Q22" s="600"/>
      <c r="R22" s="600"/>
      <c r="S22" s="600"/>
      <c r="T22" s="600"/>
      <c r="U22" s="600"/>
      <c r="V22" s="478"/>
      <c r="W22" s="1089"/>
    </row>
    <row r="23" spans="1:35" ht="33.75">
      <c r="A23" s="1359"/>
      <c r="B23" s="1359"/>
      <c r="C23" s="1359"/>
      <c r="D23" s="1359"/>
      <c r="E23" s="1359"/>
      <c r="F23" s="1359">
        <v>1</v>
      </c>
      <c r="G23" s="906"/>
      <c r="H23" s="906"/>
      <c r="I23" s="1359"/>
      <c r="J23" s="1359">
        <v>1</v>
      </c>
      <c r="K23" s="914"/>
      <c r="L23" s="562" t="str">
        <f>mergeValue(A23) &amp;"."&amp; mergeValue(B23)&amp;"."&amp; mergeValue(C23)&amp;"."&amp; mergeValue(D23)&amp;"."&amp;  mergeValue(F23)</f>
        <v>1.1.1.1.1</v>
      </c>
      <c r="M23" s="525" t="s">
        <v>9</v>
      </c>
      <c r="N23" s="550"/>
      <c r="O23" s="1361"/>
      <c r="P23" s="1361"/>
      <c r="Q23" s="1361"/>
      <c r="R23" s="1361"/>
      <c r="S23" s="1361"/>
      <c r="T23" s="1361"/>
      <c r="U23" s="1361"/>
      <c r="V23" s="1361"/>
      <c r="W23" s="1128" t="s">
        <v>721</v>
      </c>
      <c r="Y23" s="474" t="str">
        <f>strCheckUnique(Z23:Z26)</f>
        <v/>
      </c>
      <c r="AA23" s="474"/>
    </row>
    <row r="24" spans="1:35" ht="99" customHeight="1">
      <c r="A24" s="1359"/>
      <c r="B24" s="1359"/>
      <c r="C24" s="1359"/>
      <c r="D24" s="1359"/>
      <c r="E24" s="1359"/>
      <c r="F24" s="1359"/>
      <c r="G24" s="906">
        <v>1</v>
      </c>
      <c r="H24" s="906"/>
      <c r="I24" s="1359"/>
      <c r="J24" s="1359"/>
      <c r="K24" s="914">
        <v>1</v>
      </c>
      <c r="L24" s="562" t="str">
        <f>mergeValue(A24) &amp;"."&amp; mergeValue(B24)&amp;"."&amp; mergeValue(C24)&amp;"."&amp; mergeValue(D24)&amp;"."&amp; mergeValue(F24)&amp;"."&amp; mergeValue(G24)</f>
        <v>1.1.1.1.1.1</v>
      </c>
      <c r="M24" s="1088"/>
      <c r="N24" s="555"/>
      <c r="O24" s="532"/>
      <c r="P24" s="532"/>
      <c r="Q24" s="1040"/>
      <c r="R24" s="1365"/>
      <c r="S24" s="1367" t="s">
        <v>83</v>
      </c>
      <c r="T24" s="1365"/>
      <c r="U24" s="1367" t="s">
        <v>84</v>
      </c>
      <c r="V24" s="547"/>
      <c r="W24" s="1377" t="s">
        <v>734</v>
      </c>
      <c r="X24" s="470" t="str">
        <f>strCheckDate(O25:V25)</f>
        <v/>
      </c>
      <c r="Y24" s="474"/>
      <c r="Z24" s="474" t="str">
        <f>IF(M24="","",M24 )</f>
        <v/>
      </c>
      <c r="AA24" s="474"/>
      <c r="AB24" s="474"/>
      <c r="AC24" s="474"/>
    </row>
    <row r="25" spans="1:35" ht="11.25" hidden="1">
      <c r="A25" s="1359"/>
      <c r="B25" s="1359"/>
      <c r="C25" s="1359"/>
      <c r="D25" s="1359"/>
      <c r="E25" s="1359"/>
      <c r="F25" s="1359"/>
      <c r="G25" s="906"/>
      <c r="H25" s="906"/>
      <c r="I25" s="1359"/>
      <c r="J25" s="1359"/>
      <c r="K25" s="914"/>
      <c r="L25" s="569"/>
      <c r="M25" s="615"/>
      <c r="N25" s="555"/>
      <c r="O25" s="532"/>
      <c r="P25" s="532"/>
      <c r="Q25" s="553" t="str">
        <f>R24 &amp; "-" &amp; T24</f>
        <v>-</v>
      </c>
      <c r="R25" s="1366"/>
      <c r="S25" s="1367"/>
      <c r="T25" s="1366"/>
      <c r="U25" s="1367"/>
      <c r="V25" s="547"/>
      <c r="W25" s="1378"/>
    </row>
    <row r="26" spans="1:35" s="445" customFormat="1" ht="15" customHeight="1">
      <c r="A26" s="1359"/>
      <c r="B26" s="1359"/>
      <c r="C26" s="1359"/>
      <c r="D26" s="1359"/>
      <c r="E26" s="1359"/>
      <c r="F26" s="1359"/>
      <c r="G26" s="908"/>
      <c r="H26" s="906"/>
      <c r="I26" s="1359"/>
      <c r="J26" s="1359"/>
      <c r="K26" s="913"/>
      <c r="L26" s="508"/>
      <c r="M26" s="526" t="s">
        <v>24</v>
      </c>
      <c r="N26" s="521"/>
      <c r="O26" s="515"/>
      <c r="P26" s="515"/>
      <c r="Q26" s="515"/>
      <c r="R26" s="542"/>
      <c r="S26" s="534"/>
      <c r="T26" s="533"/>
      <c r="U26" s="521"/>
      <c r="V26" s="530"/>
      <c r="W26" s="1379"/>
      <c r="X26" s="471"/>
      <c r="Y26" s="471"/>
      <c r="Z26" s="471"/>
      <c r="AA26" s="471"/>
      <c r="AB26" s="471"/>
      <c r="AC26" s="471"/>
      <c r="AD26" s="471"/>
      <c r="AE26" s="471"/>
      <c r="AF26" s="471"/>
      <c r="AG26" s="471"/>
      <c r="AH26" s="471"/>
    </row>
    <row r="27" spans="1:35" s="445" customFormat="1" ht="15" customHeight="1">
      <c r="A27" s="1359"/>
      <c r="B27" s="1359"/>
      <c r="C27" s="1359"/>
      <c r="D27" s="1359"/>
      <c r="E27" s="1359"/>
      <c r="F27" s="908"/>
      <c r="G27" s="908"/>
      <c r="H27" s="906"/>
      <c r="I27" s="135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59"/>
      <c r="B28" s="1359"/>
      <c r="C28" s="1359"/>
      <c r="D28" s="135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59"/>
      <c r="B29" s="1359"/>
      <c r="C29" s="135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59"/>
      <c r="B30" s="135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5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352" t="s">
        <v>735</v>
      </c>
      <c r="N34" s="1352"/>
      <c r="O34" s="1352"/>
      <c r="P34" s="1352"/>
      <c r="Q34" s="1352"/>
      <c r="R34" s="1352"/>
      <c r="S34" s="1352"/>
      <c r="T34" s="1352"/>
      <c r="U34" s="1352"/>
      <c r="V34" s="1352"/>
      <c r="W34" s="1352"/>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07.05.2019</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Ленинградская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74" t="s">
        <v>736</v>
      </c>
      <c r="M5" s="1374"/>
      <c r="N5" s="1374"/>
      <c r="O5" s="1374"/>
      <c r="P5" s="1374"/>
      <c r="Q5" s="1374"/>
      <c r="R5" s="1374"/>
      <c r="S5" s="1374"/>
      <c r="T5" s="137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635"/>
      <c r="V9" s="456"/>
      <c r="AC9" s="475"/>
      <c r="AD9" s="475"/>
      <c r="AE9" s="475"/>
      <c r="AF9" s="475"/>
      <c r="AG9" s="475"/>
    </row>
    <row r="10" spans="1:33"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402"/>
      <c r="P12" s="1402"/>
      <c r="Q12" s="1402"/>
      <c r="R12" s="1402"/>
      <c r="S12" s="1402"/>
      <c r="T12" s="1402"/>
      <c r="U12" s="1402"/>
      <c r="V12" s="1402"/>
      <c r="W12" s="1402"/>
      <c r="X12" s="1402"/>
      <c r="Y12" s="1402"/>
      <c r="Z12" s="1402"/>
    </row>
    <row r="13" spans="1:33" ht="14.25" customHeight="1">
      <c r="J13" s="451"/>
      <c r="K13" s="451"/>
      <c r="L13" s="1388" t="s">
        <v>445</v>
      </c>
      <c r="M13" s="1388"/>
      <c r="N13" s="1388"/>
      <c r="O13" s="1388"/>
      <c r="P13" s="1388"/>
      <c r="Q13" s="1388"/>
      <c r="R13" s="1388"/>
      <c r="S13" s="1388"/>
      <c r="T13" s="1388"/>
      <c r="U13" s="1388"/>
      <c r="V13" s="1388"/>
      <c r="W13" s="1388"/>
      <c r="X13" s="1388"/>
      <c r="Y13" s="1388"/>
      <c r="Z13" s="1388"/>
      <c r="AA13" s="1388"/>
      <c r="AB13" s="1305" t="s">
        <v>446</v>
      </c>
    </row>
    <row r="14" spans="1:33" ht="14.25" customHeight="1">
      <c r="J14" s="451"/>
      <c r="K14" s="451"/>
      <c r="L14" s="1388" t="s">
        <v>91</v>
      </c>
      <c r="M14" s="1388" t="s">
        <v>603</v>
      </c>
      <c r="N14" s="547"/>
      <c r="O14" s="1305" t="s">
        <v>605</v>
      </c>
      <c r="P14" s="1305"/>
      <c r="Q14" s="1305"/>
      <c r="R14" s="1305"/>
      <c r="S14" s="1305"/>
      <c r="T14" s="1305"/>
      <c r="U14" s="1305"/>
      <c r="V14" s="1305"/>
      <c r="W14" s="1305"/>
      <c r="X14" s="1305"/>
      <c r="Y14" s="1305"/>
      <c r="Z14" s="1388" t="s">
        <v>339</v>
      </c>
      <c r="AA14" s="1401" t="s">
        <v>274</v>
      </c>
      <c r="AB14" s="1305"/>
    </row>
    <row r="15" spans="1:33" s="493" customFormat="1" ht="14.25" customHeight="1">
      <c r="A15" s="554"/>
      <c r="B15" s="554"/>
      <c r="C15" s="554"/>
      <c r="D15" s="554"/>
      <c r="E15" s="554"/>
      <c r="F15" s="554"/>
      <c r="G15" s="560"/>
      <c r="H15" s="560"/>
      <c r="I15" s="501"/>
      <c r="J15" s="499"/>
      <c r="K15" s="499"/>
      <c r="L15" s="1388"/>
      <c r="M15" s="1388"/>
      <c r="N15" s="547"/>
      <c r="O15" s="1412" t="s">
        <v>618</v>
      </c>
      <c r="P15" s="1412" t="s">
        <v>590</v>
      </c>
      <c r="Q15" s="1412" t="s">
        <v>591</v>
      </c>
      <c r="R15" s="1412" t="s">
        <v>270</v>
      </c>
      <c r="S15" s="1412"/>
      <c r="T15" s="1412" t="s">
        <v>270</v>
      </c>
      <c r="U15" s="1412"/>
      <c r="V15" s="621"/>
      <c r="W15" s="1411" t="s">
        <v>616</v>
      </c>
      <c r="X15" s="1411"/>
      <c r="Y15" s="1411"/>
      <c r="Z15" s="1388"/>
      <c r="AA15" s="1401"/>
      <c r="AB15" s="1305"/>
      <c r="AC15" s="554"/>
      <c r="AD15" s="554"/>
      <c r="AE15" s="554"/>
      <c r="AF15" s="554"/>
      <c r="AG15" s="554"/>
    </row>
    <row r="16" spans="1:33" ht="56.25" customHeight="1">
      <c r="J16" s="451"/>
      <c r="K16" s="451"/>
      <c r="L16" s="1388"/>
      <c r="M16" s="1388"/>
      <c r="N16" s="547"/>
      <c r="O16" s="1412"/>
      <c r="P16" s="1412"/>
      <c r="Q16" s="1412"/>
      <c r="R16" s="505" t="s">
        <v>592</v>
      </c>
      <c r="S16" s="505" t="s">
        <v>593</v>
      </c>
      <c r="T16" s="505" t="s">
        <v>594</v>
      </c>
      <c r="U16" s="505" t="s">
        <v>595</v>
      </c>
      <c r="V16" s="505"/>
      <c r="W16" s="506" t="s">
        <v>273</v>
      </c>
      <c r="X16" s="1408" t="s">
        <v>272</v>
      </c>
      <c r="Y16" s="1408"/>
      <c r="Z16" s="1388"/>
      <c r="AA16" s="1401"/>
      <c r="AB16" s="130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76">
        <f ca="1">OFFSET(X17,0,-1)+1</f>
        <v>11</v>
      </c>
      <c r="Y17" s="1376"/>
      <c r="Z17" s="457">
        <f ca="1">OFFSET(Z17,0,-2)+1</f>
        <v>12</v>
      </c>
      <c r="AB17" s="457">
        <f ca="1">OFFSET(AB17,0,-2)+1</f>
        <v>13</v>
      </c>
    </row>
    <row r="18" spans="1:33" ht="22.5">
      <c r="A18" s="1359">
        <v>1</v>
      </c>
      <c r="B18" s="1000"/>
      <c r="C18" s="1000"/>
      <c r="D18" s="1000"/>
      <c r="E18" s="1001"/>
      <c r="F18" s="1002"/>
      <c r="G18" s="1000"/>
      <c r="H18" s="1000"/>
      <c r="I18" s="988"/>
      <c r="J18" s="993"/>
      <c r="K18" s="993"/>
      <c r="L18" s="562">
        <f>mergeValue(A18)</f>
        <v>1</v>
      </c>
      <c r="M18" s="610" t="s">
        <v>19</v>
      </c>
      <c r="N18" s="549"/>
      <c r="O18" s="1403"/>
      <c r="P18" s="1403"/>
      <c r="Q18" s="1403"/>
      <c r="R18" s="1403"/>
      <c r="S18" s="1403"/>
      <c r="T18" s="1403"/>
      <c r="U18" s="1403"/>
      <c r="V18" s="1403"/>
      <c r="W18" s="1403"/>
      <c r="X18" s="1403"/>
      <c r="Y18" s="1403"/>
      <c r="Z18" s="1403"/>
      <c r="AA18" s="1403"/>
      <c r="AB18" s="599" t="s">
        <v>719</v>
      </c>
    </row>
    <row r="19" spans="1:33" ht="22.5">
      <c r="A19" s="1359"/>
      <c r="B19" s="1359">
        <v>1</v>
      </c>
      <c r="C19" s="1000"/>
      <c r="D19" s="1000"/>
      <c r="E19" s="1002"/>
      <c r="F19" s="1002"/>
      <c r="G19" s="1000"/>
      <c r="H19" s="1000"/>
      <c r="I19" s="995"/>
      <c r="J19" s="990"/>
      <c r="K19" s="989"/>
      <c r="L19" s="562" t="str">
        <f>mergeValue(A19) &amp;"."&amp; mergeValue(B19)</f>
        <v>1.1</v>
      </c>
      <c r="M19" s="516" t="s">
        <v>15</v>
      </c>
      <c r="N19" s="549"/>
      <c r="O19" s="1403"/>
      <c r="P19" s="1403"/>
      <c r="Q19" s="1403"/>
      <c r="R19" s="1403"/>
      <c r="S19" s="1403"/>
      <c r="T19" s="1403"/>
      <c r="U19" s="1403"/>
      <c r="V19" s="1403"/>
      <c r="W19" s="1403"/>
      <c r="X19" s="1403"/>
      <c r="Y19" s="1403"/>
      <c r="Z19" s="1403"/>
      <c r="AA19" s="1403"/>
      <c r="AB19" s="599" t="s">
        <v>460</v>
      </c>
    </row>
    <row r="20" spans="1:33" ht="22.5">
      <c r="A20" s="1359"/>
      <c r="B20" s="1359"/>
      <c r="C20" s="1359">
        <v>1</v>
      </c>
      <c r="D20" s="1000"/>
      <c r="E20" s="1002"/>
      <c r="F20" s="1002"/>
      <c r="G20" s="1000"/>
      <c r="H20" s="1000"/>
      <c r="I20" s="995"/>
      <c r="J20" s="990"/>
      <c r="K20" s="989"/>
      <c r="L20" s="562" t="str">
        <f>mergeValue(A20) &amp;"."&amp; mergeValue(B20)&amp;"."&amp; mergeValue(C20)</f>
        <v>1.1.1</v>
      </c>
      <c r="M20" s="517" t="s">
        <v>7</v>
      </c>
      <c r="N20" s="549"/>
      <c r="O20" s="1403"/>
      <c r="P20" s="1403"/>
      <c r="Q20" s="1403"/>
      <c r="R20" s="1403"/>
      <c r="S20" s="1403"/>
      <c r="T20" s="1403"/>
      <c r="U20" s="1403"/>
      <c r="V20" s="1403"/>
      <c r="W20" s="1403"/>
      <c r="X20" s="1403"/>
      <c r="Y20" s="1403"/>
      <c r="Z20" s="1403"/>
      <c r="AA20" s="1403"/>
      <c r="AB20" s="599" t="s">
        <v>601</v>
      </c>
    </row>
    <row r="21" spans="1:33" ht="22.5">
      <c r="A21" s="1359"/>
      <c r="B21" s="1359"/>
      <c r="C21" s="1359"/>
      <c r="D21" s="1359">
        <v>1</v>
      </c>
      <c r="E21" s="1002"/>
      <c r="F21" s="1002"/>
      <c r="G21" s="1000"/>
      <c r="H21" s="1000"/>
      <c r="I21" s="995"/>
      <c r="J21" s="990"/>
      <c r="K21" s="989"/>
      <c r="L21" s="562" t="str">
        <f>mergeValue(A21) &amp;"."&amp; mergeValue(B21)&amp;"."&amp; mergeValue(C21)&amp;"."&amp; mergeValue(D21)</f>
        <v>1.1.1.1</v>
      </c>
      <c r="M21" s="518" t="s">
        <v>21</v>
      </c>
      <c r="N21" s="549"/>
      <c r="O21" s="1403"/>
      <c r="P21" s="1403"/>
      <c r="Q21" s="1403"/>
      <c r="R21" s="1403"/>
      <c r="S21" s="1403"/>
      <c r="T21" s="1403"/>
      <c r="U21" s="1403"/>
      <c r="V21" s="1403"/>
      <c r="W21" s="1403"/>
      <c r="X21" s="1403"/>
      <c r="Y21" s="1403"/>
      <c r="Z21" s="1403"/>
      <c r="AA21" s="1403"/>
      <c r="AB21" s="599" t="s">
        <v>602</v>
      </c>
    </row>
    <row r="22" spans="1:33" hidden="1">
      <c r="A22" s="1359"/>
      <c r="B22" s="1359"/>
      <c r="C22" s="1359"/>
      <c r="D22" s="1359"/>
      <c r="E22" s="135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59"/>
      <c r="B23" s="1359"/>
      <c r="C23" s="1359"/>
      <c r="D23" s="1359"/>
      <c r="E23" s="1359"/>
      <c r="F23" s="1359">
        <v>1</v>
      </c>
      <c r="G23" s="1000"/>
      <c r="H23" s="1000"/>
      <c r="I23" s="1409"/>
      <c r="J23" s="990"/>
      <c r="K23" s="989"/>
      <c r="L23" s="562" t="str">
        <f>mergeValue(A23) &amp;"."&amp; mergeValue(B23)&amp;"."&amp; mergeValue(C23)&amp;"."&amp; mergeValue(D23)&amp;"."&amp; mergeValue(F23)</f>
        <v>1.1.1.1.1</v>
      </c>
      <c r="M23" s="525" t="s">
        <v>9</v>
      </c>
      <c r="N23" s="550"/>
      <c r="O23" s="1362"/>
      <c r="P23" s="1363"/>
      <c r="Q23" s="1363"/>
      <c r="R23" s="1363"/>
      <c r="S23" s="1363"/>
      <c r="T23" s="1363"/>
      <c r="U23" s="1363"/>
      <c r="V23" s="1363"/>
      <c r="W23" s="1363"/>
      <c r="X23" s="1363"/>
      <c r="Y23" s="1363"/>
      <c r="Z23" s="1363"/>
      <c r="AA23" s="1364"/>
      <c r="AB23" s="599" t="s">
        <v>721</v>
      </c>
      <c r="AD23" s="474" t="str">
        <f>strCheckUnique(AE23:AE28)</f>
        <v/>
      </c>
      <c r="AF23" s="474"/>
    </row>
    <row r="24" spans="1:33" ht="56.25">
      <c r="A24" s="1359"/>
      <c r="B24" s="1359"/>
      <c r="C24" s="1359"/>
      <c r="D24" s="1359"/>
      <c r="E24" s="1359"/>
      <c r="F24" s="1359"/>
      <c r="G24" s="1359">
        <v>1</v>
      </c>
      <c r="H24" s="1000"/>
      <c r="I24" s="1409"/>
      <c r="J24" s="1410"/>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65"/>
      <c r="X24" s="1367" t="s">
        <v>83</v>
      </c>
      <c r="Y24" s="1365"/>
      <c r="Z24" s="1367"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59"/>
      <c r="B25" s="1359"/>
      <c r="C25" s="1359"/>
      <c r="D25" s="1359"/>
      <c r="E25" s="1359"/>
      <c r="F25" s="1359"/>
      <c r="G25" s="1359"/>
      <c r="H25" s="1000">
        <v>1</v>
      </c>
      <c r="I25" s="1409"/>
      <c r="J25" s="1410"/>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65"/>
      <c r="X25" s="1367"/>
      <c r="Y25" s="1365"/>
      <c r="Z25" s="1367"/>
      <c r="AA25" s="637"/>
      <c r="AB25" s="1377" t="s">
        <v>740</v>
      </c>
      <c r="AC25" s="470" t="str">
        <f>strCheckDate(O25:AA25)</f>
        <v/>
      </c>
      <c r="AF25" s="474"/>
    </row>
    <row r="26" spans="1:33" hidden="1">
      <c r="A26" s="1359"/>
      <c r="B26" s="1359"/>
      <c r="C26" s="1359"/>
      <c r="D26" s="1359"/>
      <c r="E26" s="1359"/>
      <c r="F26" s="1359"/>
      <c r="G26" s="1359"/>
      <c r="H26" s="1000"/>
      <c r="I26" s="1409"/>
      <c r="J26" s="1410"/>
      <c r="K26" s="996"/>
      <c r="L26" s="569"/>
      <c r="M26" s="615"/>
      <c r="N26" s="615"/>
      <c r="O26" s="532"/>
      <c r="P26" s="463"/>
      <c r="Q26" s="463"/>
      <c r="R26" s="463"/>
      <c r="S26" s="463"/>
      <c r="T26" s="463"/>
      <c r="U26" s="529"/>
      <c r="V26" s="553"/>
      <c r="W26" s="1366"/>
      <c r="X26" s="1367"/>
      <c r="Y26" s="1366"/>
      <c r="Z26" s="1367"/>
      <c r="AA26" s="507"/>
      <c r="AB26" s="1378"/>
      <c r="AF26" s="474">
        <f ca="1">OFFSET(AF26,-1,0)</f>
        <v>0</v>
      </c>
    </row>
    <row r="27" spans="1:33" s="445" customFormat="1" ht="15" customHeight="1">
      <c r="A27" s="1359"/>
      <c r="B27" s="1359"/>
      <c r="C27" s="1359"/>
      <c r="D27" s="1359"/>
      <c r="E27" s="1359"/>
      <c r="F27" s="1359"/>
      <c r="G27" s="1359"/>
      <c r="H27" s="1000"/>
      <c r="I27" s="1409"/>
      <c r="J27" s="1410"/>
      <c r="K27" s="997"/>
      <c r="L27" s="508"/>
      <c r="M27" s="527" t="s">
        <v>40</v>
      </c>
      <c r="N27" s="521"/>
      <c r="O27" s="515"/>
      <c r="P27" s="515"/>
      <c r="Q27" s="515"/>
      <c r="R27" s="515"/>
      <c r="S27" s="515"/>
      <c r="T27" s="515"/>
      <c r="U27" s="515"/>
      <c r="V27" s="515"/>
      <c r="W27" s="533"/>
      <c r="X27" s="534"/>
      <c r="Y27" s="533"/>
      <c r="Z27" s="521"/>
      <c r="AA27" s="530"/>
      <c r="AB27" s="1379"/>
      <c r="AC27" s="471"/>
      <c r="AD27" s="471"/>
      <c r="AE27" s="471"/>
      <c r="AF27" s="471"/>
      <c r="AG27" s="471"/>
    </row>
    <row r="28" spans="1:33" s="445" customFormat="1" ht="15" customHeight="1">
      <c r="A28" s="1359"/>
      <c r="B28" s="1359"/>
      <c r="C28" s="1359"/>
      <c r="D28" s="1359"/>
      <c r="E28" s="1359"/>
      <c r="F28" s="1359"/>
      <c r="G28" s="1000"/>
      <c r="H28" s="1000"/>
      <c r="I28" s="140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59"/>
      <c r="B29" s="1359"/>
      <c r="C29" s="1359"/>
      <c r="D29" s="1359"/>
      <c r="E29" s="135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59"/>
      <c r="B30" s="1359"/>
      <c r="C30" s="1359"/>
      <c r="D30" s="135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59"/>
      <c r="B31" s="1359"/>
      <c r="C31" s="135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59"/>
      <c r="B32" s="135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5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352" t="s">
        <v>741</v>
      </c>
      <c r="N36" s="1352"/>
      <c r="O36" s="1352"/>
      <c r="P36" s="1352"/>
      <c r="Q36" s="1352"/>
      <c r="R36" s="1352"/>
      <c r="S36" s="1352"/>
      <c r="T36" s="1352"/>
      <c r="U36" s="1352"/>
      <c r="V36" s="1352"/>
      <c r="W36" s="1352"/>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07.05.2019</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Ленинградская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15"/>
      <c r="G15" s="142" t="s">
        <v>401</v>
      </c>
      <c r="H15" s="316"/>
      <c r="I15" s="317"/>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74" t="s">
        <v>746</v>
      </c>
      <c r="M5" s="1374"/>
      <c r="N5" s="1374"/>
      <c r="O5" s="1374"/>
      <c r="P5" s="1374"/>
      <c r="Q5" s="1374"/>
      <c r="R5" s="1374"/>
      <c r="S5" s="1374"/>
      <c r="T5" s="137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37" s="461" customFormat="1" ht="18.75">
      <c r="A8" s="475"/>
      <c r="B8" s="475"/>
      <c r="C8" s="475"/>
      <c r="D8" s="475"/>
      <c r="E8" s="475"/>
      <c r="F8" s="475"/>
      <c r="G8" s="475"/>
      <c r="H8" s="475"/>
      <c r="L8" s="469"/>
      <c r="M8" s="1157" t="str">
        <f>"Дата подачи заявления об "&amp;IF(datePr_ch="","утверждении","изменении") &amp; " тарифов"</f>
        <v>Дата подачи заявления об утверждении тарифов</v>
      </c>
      <c r="N8" s="1381" t="str">
        <f>IF(datePr_ch="",IF(datePr="","",datePr),datePr_ch)</f>
        <v>29.04.2019</v>
      </c>
      <c r="O8" s="1381"/>
      <c r="P8" s="1381"/>
      <c r="Q8" s="1381"/>
      <c r="R8" s="1381"/>
      <c r="S8" s="1381"/>
      <c r="T8" s="1381"/>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7" t="str">
        <f>"Номер подачи заявления об "&amp;IF(numberPr_ch="","утверждении","изменении") &amp; " тарифов"</f>
        <v>Номер подачи заявления об утверждении тарифов</v>
      </c>
      <c r="N9" s="1381" t="str">
        <f>IF(numberPr_ch="",IF(numberPr="","",numberPr),numberPr_ch)</f>
        <v>01-13/16683</v>
      </c>
      <c r="O9" s="1381"/>
      <c r="P9" s="1381"/>
      <c r="Q9" s="1381"/>
      <c r="R9" s="1381"/>
      <c r="S9" s="1381"/>
      <c r="T9" s="1381"/>
      <c r="U9" s="635"/>
      <c r="V9" s="539"/>
      <c r="W9" s="539"/>
      <c r="X9" s="539"/>
      <c r="Y9" s="539"/>
      <c r="Z9" s="539"/>
      <c r="AA9" s="539"/>
      <c r="AH9" s="475"/>
      <c r="AI9" s="475"/>
      <c r="AJ9" s="475"/>
      <c r="AK9" s="475"/>
    </row>
    <row r="10" spans="1:37"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75"/>
      <c r="M12" s="1375"/>
      <c r="N12" s="536"/>
      <c r="O12" s="1407"/>
      <c r="P12" s="1407"/>
      <c r="Q12" s="1407"/>
      <c r="R12" s="1407"/>
      <c r="S12" s="1407"/>
      <c r="T12" s="1407"/>
      <c r="U12" s="456"/>
      <c r="AE12" s="473" t="s">
        <v>371</v>
      </c>
      <c r="AH12" s="475"/>
      <c r="AI12" s="475"/>
      <c r="AJ12" s="475"/>
      <c r="AK12" s="475"/>
    </row>
    <row r="13" spans="1:37">
      <c r="J13" s="451"/>
      <c r="K13" s="451"/>
      <c r="L13" s="447"/>
      <c r="M13" s="447"/>
      <c r="N13" s="447"/>
      <c r="O13" s="1402"/>
      <c r="P13" s="1402"/>
      <c r="Q13" s="1402"/>
      <c r="R13" s="1402"/>
      <c r="S13" s="1402"/>
      <c r="T13" s="1402"/>
      <c r="U13" s="568"/>
      <c r="Z13" s="1402"/>
      <c r="AA13" s="1402"/>
      <c r="AB13" s="1402"/>
      <c r="AC13" s="1402"/>
      <c r="AD13" s="1402"/>
      <c r="AE13" s="1402"/>
    </row>
    <row r="14" spans="1:37">
      <c r="J14" s="451"/>
      <c r="K14" s="451"/>
      <c r="L14" s="1305" t="s">
        <v>445</v>
      </c>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t="s">
        <v>446</v>
      </c>
    </row>
    <row r="15" spans="1:37" ht="14.25" customHeight="1">
      <c r="J15" s="451"/>
      <c r="K15" s="451"/>
      <c r="L15" s="1388" t="s">
        <v>91</v>
      </c>
      <c r="M15" s="1388" t="s">
        <v>619</v>
      </c>
      <c r="N15" s="1413" t="s">
        <v>598</v>
      </c>
      <c r="O15" s="1413"/>
      <c r="P15" s="1413"/>
      <c r="Q15" s="1413"/>
      <c r="R15" s="1413" t="s">
        <v>599</v>
      </c>
      <c r="S15" s="1413"/>
      <c r="T15" s="1413"/>
      <c r="U15" s="1413"/>
      <c r="V15" s="1413" t="s">
        <v>600</v>
      </c>
      <c r="W15" s="1413"/>
      <c r="X15" s="1413"/>
      <c r="Y15" s="1413"/>
      <c r="Z15" s="1388" t="s">
        <v>605</v>
      </c>
      <c r="AA15" s="1388"/>
      <c r="AB15" s="1388"/>
      <c r="AC15" s="1388"/>
      <c r="AD15" s="1388"/>
      <c r="AE15" s="1388" t="s">
        <v>339</v>
      </c>
      <c r="AF15" s="1401" t="s">
        <v>274</v>
      </c>
      <c r="AG15" s="1305"/>
    </row>
    <row r="16" spans="1:37" s="493" customFormat="1" ht="27.75" customHeight="1">
      <c r="A16" s="554"/>
      <c r="B16" s="554"/>
      <c r="C16" s="554"/>
      <c r="D16" s="554"/>
      <c r="E16" s="554"/>
      <c r="F16" s="554"/>
      <c r="G16" s="560"/>
      <c r="H16" s="560"/>
      <c r="I16" s="501"/>
      <c r="J16" s="499"/>
      <c r="K16" s="499"/>
      <c r="L16" s="1388"/>
      <c r="M16" s="1388"/>
      <c r="N16" s="1413"/>
      <c r="O16" s="1413"/>
      <c r="P16" s="1413"/>
      <c r="Q16" s="1413"/>
      <c r="R16" s="1413"/>
      <c r="S16" s="1413"/>
      <c r="T16" s="1413"/>
      <c r="U16" s="1413"/>
      <c r="V16" s="1413"/>
      <c r="W16" s="1413"/>
      <c r="X16" s="1413"/>
      <c r="Y16" s="1413"/>
      <c r="Z16" s="1305" t="s">
        <v>622</v>
      </c>
      <c r="AA16" s="1305"/>
      <c r="AB16" s="1305" t="s">
        <v>616</v>
      </c>
      <c r="AC16" s="1305"/>
      <c r="AD16" s="1305"/>
      <c r="AE16" s="1388"/>
      <c r="AF16" s="1401"/>
      <c r="AG16" s="1305"/>
      <c r="AH16" s="554"/>
      <c r="AI16" s="554"/>
      <c r="AJ16" s="554"/>
      <c r="AK16" s="554"/>
    </row>
    <row r="17" spans="1:37" ht="14.25" customHeight="1">
      <c r="J17" s="451"/>
      <c r="K17" s="451"/>
      <c r="L17" s="1388"/>
      <c r="M17" s="1388"/>
      <c r="N17" s="1413"/>
      <c r="O17" s="1413"/>
      <c r="P17" s="1413"/>
      <c r="Q17" s="1413"/>
      <c r="R17" s="1413"/>
      <c r="S17" s="1413"/>
      <c r="T17" s="1413"/>
      <c r="U17" s="1413"/>
      <c r="V17" s="1413"/>
      <c r="W17" s="1413"/>
      <c r="X17" s="1413"/>
      <c r="Y17" s="1413"/>
      <c r="Z17" s="504" t="s">
        <v>620</v>
      </c>
      <c r="AA17" s="504" t="s">
        <v>621</v>
      </c>
      <c r="AB17" s="506" t="s">
        <v>273</v>
      </c>
      <c r="AC17" s="1408" t="s">
        <v>272</v>
      </c>
      <c r="AD17" s="1408"/>
      <c r="AE17" s="1388"/>
      <c r="AF17" s="1401"/>
      <c r="AG17" s="1305"/>
    </row>
    <row r="18" spans="1:37">
      <c r="J18" s="451"/>
      <c r="K18" s="459">
        <v>1</v>
      </c>
      <c r="L18" s="448" t="s">
        <v>92</v>
      </c>
      <c r="M18" s="448" t="s">
        <v>48</v>
      </c>
      <c r="N18" s="1414">
        <f ca="1">OFFSET(N18,0,-1)+1</f>
        <v>3</v>
      </c>
      <c r="O18" s="1414"/>
      <c r="P18" s="1414"/>
      <c r="Q18" s="1414"/>
      <c r="R18" s="1414">
        <f ca="1">OFFSET(N18,0,0)+1</f>
        <v>4</v>
      </c>
      <c r="S18" s="1414"/>
      <c r="T18" s="1414"/>
      <c r="U18" s="1414"/>
      <c r="V18" s="640"/>
      <c r="W18" s="640"/>
      <c r="X18" s="640"/>
      <c r="Y18" s="641">
        <f ca="1">OFFSET(R18,0,0)+1</f>
        <v>5</v>
      </c>
      <c r="Z18" s="457">
        <f ca="1">OFFSET(Z18,0,-1)+1</f>
        <v>6</v>
      </c>
      <c r="AA18" s="457">
        <f ca="1">OFFSET(AA18,0,-1)+1</f>
        <v>7</v>
      </c>
      <c r="AB18" s="457">
        <f ca="1">OFFSET(AB18,0,-1)+1</f>
        <v>8</v>
      </c>
      <c r="AC18" s="1414">
        <f ca="1">OFFSET(AC18,0,-1)+1</f>
        <v>9</v>
      </c>
      <c r="AD18" s="1414"/>
      <c r="AE18" s="457">
        <f ca="1">OFFSET(AE18,0,-2)+1</f>
        <v>10</v>
      </c>
      <c r="AF18" s="493"/>
      <c r="AG18" s="457">
        <f ca="1">OFFSET(AG18,0,-2)+1</f>
        <v>11</v>
      </c>
    </row>
    <row r="19" spans="1:37" ht="22.5">
      <c r="A19" s="1359">
        <v>1</v>
      </c>
      <c r="B19" s="963"/>
      <c r="C19" s="963"/>
      <c r="D19" s="963"/>
      <c r="E19" s="963"/>
      <c r="F19" s="956"/>
      <c r="G19" s="962"/>
      <c r="H19" s="962"/>
      <c r="I19" s="944"/>
      <c r="J19" s="943"/>
      <c r="K19" s="943"/>
      <c r="L19" s="562">
        <f>mergeValue(A19)</f>
        <v>1</v>
      </c>
      <c r="M19" s="610" t="s">
        <v>19</v>
      </c>
      <c r="N19" s="1415"/>
      <c r="O19" s="1415"/>
      <c r="P19" s="1415"/>
      <c r="Q19" s="1415"/>
      <c r="R19" s="1415"/>
      <c r="S19" s="1415"/>
      <c r="T19" s="1415"/>
      <c r="U19" s="1415"/>
      <c r="V19" s="1415"/>
      <c r="W19" s="1415"/>
      <c r="X19" s="1415"/>
      <c r="Y19" s="1415"/>
      <c r="Z19" s="1415"/>
      <c r="AA19" s="1415"/>
      <c r="AB19" s="1415"/>
      <c r="AC19" s="1415"/>
      <c r="AD19" s="1415"/>
      <c r="AE19" s="1415"/>
      <c r="AF19" s="1415"/>
      <c r="AG19" s="550" t="s">
        <v>719</v>
      </c>
    </row>
    <row r="20" spans="1:37" ht="22.5">
      <c r="A20" s="1359"/>
      <c r="B20" s="1359">
        <v>1</v>
      </c>
      <c r="C20" s="963"/>
      <c r="D20" s="963"/>
      <c r="E20" s="963"/>
      <c r="F20" s="956"/>
      <c r="G20" s="965"/>
      <c r="H20" s="966"/>
      <c r="I20" s="945"/>
      <c r="J20" s="940"/>
      <c r="K20" s="938"/>
      <c r="L20" s="562" t="str">
        <f>mergeValue(A20) &amp;"."&amp; mergeValue(B20)</f>
        <v>1.1</v>
      </c>
      <c r="M20" s="516" t="s">
        <v>15</v>
      </c>
      <c r="N20" s="1416"/>
      <c r="O20" s="1416"/>
      <c r="P20" s="1416"/>
      <c r="Q20" s="1416"/>
      <c r="R20" s="1416"/>
      <c r="S20" s="1416"/>
      <c r="T20" s="1416"/>
      <c r="U20" s="1416"/>
      <c r="V20" s="1416"/>
      <c r="W20" s="1416"/>
      <c r="X20" s="1416"/>
      <c r="Y20" s="1416"/>
      <c r="Z20" s="1416"/>
      <c r="AA20" s="1416"/>
      <c r="AB20" s="1416"/>
      <c r="AC20" s="1416"/>
      <c r="AD20" s="1416"/>
      <c r="AE20" s="1416"/>
      <c r="AF20" s="1416"/>
      <c r="AG20" s="550" t="s">
        <v>460</v>
      </c>
    </row>
    <row r="21" spans="1:37" ht="22.5">
      <c r="A21" s="1359"/>
      <c r="B21" s="1359"/>
      <c r="C21" s="1359">
        <v>1</v>
      </c>
      <c r="D21" s="963"/>
      <c r="E21" s="963"/>
      <c r="F21" s="956"/>
      <c r="G21" s="965"/>
      <c r="H21" s="966"/>
      <c r="I21" s="945"/>
      <c r="J21" s="940"/>
      <c r="K21" s="938"/>
      <c r="L21" s="562" t="str">
        <f>mergeValue(A21) &amp;"."&amp; mergeValue(B21)&amp;"."&amp; mergeValue(C21)</f>
        <v>1.1.1</v>
      </c>
      <c r="M21" s="517" t="s">
        <v>7</v>
      </c>
      <c r="N21" s="1416"/>
      <c r="O21" s="1416"/>
      <c r="P21" s="1416"/>
      <c r="Q21" s="1416"/>
      <c r="R21" s="1416"/>
      <c r="S21" s="1416"/>
      <c r="T21" s="1416"/>
      <c r="U21" s="1416"/>
      <c r="V21" s="1416"/>
      <c r="W21" s="1416"/>
      <c r="X21" s="1416"/>
      <c r="Y21" s="1416"/>
      <c r="Z21" s="1416"/>
      <c r="AA21" s="1416"/>
      <c r="AB21" s="1416"/>
      <c r="AC21" s="1416"/>
      <c r="AD21" s="1416"/>
      <c r="AE21" s="1416"/>
      <c r="AF21" s="1416"/>
      <c r="AG21" s="550" t="s">
        <v>601</v>
      </c>
    </row>
    <row r="22" spans="1:37" ht="15" customHeight="1">
      <c r="A22" s="1359"/>
      <c r="B22" s="1359"/>
      <c r="C22" s="1359"/>
      <c r="D22" s="1359">
        <v>1</v>
      </c>
      <c r="E22" s="963"/>
      <c r="F22" s="956"/>
      <c r="G22" s="965"/>
      <c r="H22" s="966"/>
      <c r="I22" s="945"/>
      <c r="J22" s="940"/>
      <c r="K22" s="938"/>
      <c r="L22" s="562" t="str">
        <f>mergeValue(A22) &amp;"."&amp; mergeValue(B22)&amp;"."&amp; mergeValue(C22)&amp;"."&amp; mergeValue(D22)</f>
        <v>1.1.1.1</v>
      </c>
      <c r="M22" s="518" t="s">
        <v>21</v>
      </c>
      <c r="N22" s="1416"/>
      <c r="O22" s="1416"/>
      <c r="P22" s="1416"/>
      <c r="Q22" s="1416"/>
      <c r="R22" s="1416"/>
      <c r="S22" s="1416"/>
      <c r="T22" s="1416"/>
      <c r="U22" s="1416"/>
      <c r="V22" s="1416"/>
      <c r="W22" s="1416"/>
      <c r="X22" s="1416"/>
      <c r="Y22" s="1416"/>
      <c r="Z22" s="1416"/>
      <c r="AA22" s="1416"/>
      <c r="AB22" s="1416"/>
      <c r="AC22" s="1416"/>
      <c r="AD22" s="1416"/>
      <c r="AE22" s="1416"/>
      <c r="AF22" s="1416"/>
      <c r="AG22" s="550" t="s">
        <v>624</v>
      </c>
    </row>
    <row r="23" spans="1:37" ht="20.100000000000001" customHeight="1">
      <c r="A23" s="1359"/>
      <c r="B23" s="1359"/>
      <c r="C23" s="1359"/>
      <c r="D23" s="1359"/>
      <c r="E23" s="1359">
        <v>1</v>
      </c>
      <c r="F23" s="956"/>
      <c r="G23" s="965"/>
      <c r="H23" s="966"/>
      <c r="I23" s="967"/>
      <c r="J23" s="957"/>
      <c r="K23" s="1304"/>
      <c r="L23" s="1419" t="str">
        <f>mergeValue(A23) &amp;"."&amp; mergeValue(B23)&amp;"."&amp; mergeValue(C23)&amp;"."&amp; mergeValue(D23)&amp;"."&amp; mergeValue(E23)</f>
        <v>1.1.1.1.1</v>
      </c>
      <c r="M23" s="1420"/>
      <c r="N23" s="1367" t="s">
        <v>84</v>
      </c>
      <c r="O23" s="1426"/>
      <c r="P23" s="1424">
        <v>1</v>
      </c>
      <c r="Q23" s="1417"/>
      <c r="R23" s="1367" t="s">
        <v>84</v>
      </c>
      <c r="S23" s="1426"/>
      <c r="T23" s="1424">
        <v>1</v>
      </c>
      <c r="U23" s="1417"/>
      <c r="V23" s="1367" t="s">
        <v>84</v>
      </c>
      <c r="W23" s="531"/>
      <c r="X23" s="509">
        <v>1</v>
      </c>
      <c r="Y23" s="1042"/>
      <c r="Z23" s="638"/>
      <c r="AA23" s="638"/>
      <c r="AB23" s="1365"/>
      <c r="AC23" s="1367" t="s">
        <v>83</v>
      </c>
      <c r="AD23" s="1365"/>
      <c r="AE23" s="1367" t="s">
        <v>84</v>
      </c>
      <c r="AF23" s="547"/>
      <c r="AG23" s="1421" t="s">
        <v>623</v>
      </c>
      <c r="AH23" s="470" t="str">
        <f>strCheckDate(Z24:AF24)</f>
        <v/>
      </c>
      <c r="AI23" s="474" t="str">
        <f>IF(AND(COUNTIF(AJ18:AJ27,AJ23)&gt;1,AJ23&lt;&gt;""),"ErrUnique:HasDoubleConn","")</f>
        <v/>
      </c>
      <c r="AJ23" s="474"/>
      <c r="AK23" s="474"/>
    </row>
    <row r="24" spans="1:37" ht="20.100000000000001" customHeight="1">
      <c r="A24" s="1359"/>
      <c r="B24" s="1359"/>
      <c r="C24" s="1359"/>
      <c r="D24" s="1359"/>
      <c r="E24" s="1359"/>
      <c r="F24" s="956"/>
      <c r="G24" s="965"/>
      <c r="H24" s="966"/>
      <c r="I24" s="967"/>
      <c r="J24" s="957"/>
      <c r="K24" s="1304"/>
      <c r="L24" s="1419"/>
      <c r="M24" s="1420"/>
      <c r="N24" s="1367"/>
      <c r="O24" s="1426"/>
      <c r="P24" s="1424"/>
      <c r="Q24" s="1425"/>
      <c r="R24" s="1367"/>
      <c r="S24" s="1426"/>
      <c r="T24" s="1424"/>
      <c r="U24" s="1418"/>
      <c r="V24" s="1367"/>
      <c r="W24" s="570"/>
      <c r="X24" s="535"/>
      <c r="Y24" s="535"/>
      <c r="Z24" s="541"/>
      <c r="AA24" s="572" t="str">
        <f>AB23 &amp; "-" &amp; AD23</f>
        <v>-</v>
      </c>
      <c r="AB24" s="1366"/>
      <c r="AC24" s="1367"/>
      <c r="AD24" s="1366"/>
      <c r="AE24" s="1367"/>
      <c r="AF24" s="639"/>
      <c r="AG24" s="1422"/>
      <c r="AI24" s="474"/>
      <c r="AJ24" s="474"/>
      <c r="AK24" s="474"/>
    </row>
    <row r="25" spans="1:37" ht="20.100000000000001" customHeight="1">
      <c r="A25" s="1359"/>
      <c r="B25" s="1359"/>
      <c r="C25" s="1359"/>
      <c r="D25" s="1359"/>
      <c r="E25" s="1359"/>
      <c r="F25" s="956"/>
      <c r="G25" s="965"/>
      <c r="H25" s="966"/>
      <c r="I25" s="967"/>
      <c r="J25" s="957"/>
      <c r="K25" s="1304"/>
      <c r="L25" s="1419"/>
      <c r="M25" s="1420"/>
      <c r="N25" s="1367"/>
      <c r="O25" s="1426"/>
      <c r="P25" s="1424"/>
      <c r="Q25" s="1418"/>
      <c r="R25" s="1367"/>
      <c r="S25" s="571"/>
      <c r="T25" s="528"/>
      <c r="U25" s="535"/>
      <c r="V25" s="540"/>
      <c r="W25" s="540"/>
      <c r="X25" s="540"/>
      <c r="Y25" s="540"/>
      <c r="Z25" s="541"/>
      <c r="AA25" s="541"/>
      <c r="AB25" s="542"/>
      <c r="AC25" s="534"/>
      <c r="AD25" s="534"/>
      <c r="AE25" s="542"/>
      <c r="AF25" s="534"/>
      <c r="AG25" s="1422"/>
      <c r="AI25" s="474"/>
      <c r="AJ25" s="474"/>
      <c r="AK25" s="474"/>
    </row>
    <row r="26" spans="1:37" ht="20.100000000000001" customHeight="1">
      <c r="A26" s="1359"/>
      <c r="B26" s="1359"/>
      <c r="C26" s="1359"/>
      <c r="D26" s="1359"/>
      <c r="E26" s="1359"/>
      <c r="F26" s="956"/>
      <c r="G26" s="965"/>
      <c r="H26" s="966"/>
      <c r="I26" s="967"/>
      <c r="J26" s="957"/>
      <c r="K26" s="1304"/>
      <c r="L26" s="1419"/>
      <c r="M26" s="1420"/>
      <c r="N26" s="1367"/>
      <c r="O26" s="543"/>
      <c r="P26" s="545"/>
      <c r="Q26" s="544"/>
      <c r="R26" s="540"/>
      <c r="S26" s="540"/>
      <c r="T26" s="540"/>
      <c r="U26" s="540"/>
      <c r="V26" s="540"/>
      <c r="W26" s="540"/>
      <c r="X26" s="540"/>
      <c r="Y26" s="540"/>
      <c r="Z26" s="541"/>
      <c r="AA26" s="541"/>
      <c r="AB26" s="542"/>
      <c r="AC26" s="534"/>
      <c r="AD26" s="534"/>
      <c r="AE26" s="542"/>
      <c r="AF26" s="534"/>
      <c r="AG26" s="1422"/>
      <c r="AI26" s="474"/>
      <c r="AJ26" s="474"/>
      <c r="AK26" s="474"/>
    </row>
    <row r="27" spans="1:37" s="445" customFormat="1" ht="15" customHeight="1">
      <c r="A27" s="1359"/>
      <c r="B27" s="1359"/>
      <c r="C27" s="1359"/>
      <c r="D27" s="135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423"/>
      <c r="AH27" s="471"/>
      <c r="AI27" s="471"/>
      <c r="AJ27" s="205"/>
      <c r="AK27" s="205"/>
    </row>
    <row r="28" spans="1:37" s="445" customFormat="1" ht="15" customHeight="1">
      <c r="A28" s="1359"/>
      <c r="B28" s="1359"/>
      <c r="C28" s="135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59"/>
      <c r="B29" s="135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5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352" t="s">
        <v>748</v>
      </c>
      <c r="N33" s="1352"/>
      <c r="O33" s="1352"/>
      <c r="P33" s="1352"/>
      <c r="Q33" s="1352"/>
      <c r="R33" s="1352"/>
      <c r="S33" s="1352"/>
      <c r="T33" s="1352"/>
      <c r="U33" s="1352"/>
      <c r="V33" s="1352"/>
      <c r="W33" s="1352"/>
      <c r="X33" s="1352"/>
      <c r="Y33" s="1352"/>
      <c r="Z33" s="1352"/>
      <c r="AA33" s="1352"/>
      <c r="AB33" s="1352"/>
      <c r="AC33" s="1352"/>
      <c r="AD33" s="1352"/>
      <c r="AE33" s="1352"/>
      <c r="AF33" s="1352"/>
      <c r="AG33" s="135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07.05.2019</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Ленинградская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7">
        <v>43592.559282407405</v>
      </c>
      <c r="B2" s="12" t="s">
        <v>758</v>
      </c>
      <c r="C2" s="12" t="s">
        <v>439</v>
      </c>
    </row>
    <row r="3" spans="1:4">
      <c r="A3" s="1177">
        <v>43592.559293981481</v>
      </c>
      <c r="B3" s="12" t="s">
        <v>759</v>
      </c>
      <c r="C3" s="12" t="s">
        <v>439</v>
      </c>
    </row>
    <row r="4" spans="1:4" ht="22.5">
      <c r="A4" s="1177">
        <v>43592.559293981481</v>
      </c>
      <c r="B4" s="12" t="s">
        <v>760</v>
      </c>
      <c r="C4" s="12" t="s">
        <v>439</v>
      </c>
    </row>
    <row r="5" spans="1:4">
      <c r="A5" s="1177">
        <v>43592.559293981481</v>
      </c>
      <c r="B5" s="12" t="s">
        <v>761</v>
      </c>
      <c r="C5" s="12" t="s">
        <v>439</v>
      </c>
    </row>
    <row r="6" spans="1:4">
      <c r="A6" s="1177">
        <v>43592.559305555558</v>
      </c>
      <c r="B6" s="12" t="s">
        <v>762</v>
      </c>
      <c r="C6" s="12" t="s">
        <v>439</v>
      </c>
    </row>
    <row r="7" spans="1:4" ht="22.5">
      <c r="A7" s="1177">
        <v>43592.559374999997</v>
      </c>
      <c r="B7" s="12" t="s">
        <v>763</v>
      </c>
      <c r="C7" s="12" t="s">
        <v>439</v>
      </c>
    </row>
    <row r="8" spans="1:4" ht="22.5">
      <c r="A8" s="1177">
        <v>43592.559398148151</v>
      </c>
      <c r="B8" s="12" t="s">
        <v>764</v>
      </c>
      <c r="C8" s="12" t="s">
        <v>439</v>
      </c>
    </row>
    <row r="9" spans="1:4">
      <c r="A9" s="1177">
        <v>43592.559398148151</v>
      </c>
      <c r="B9" s="12" t="s">
        <v>765</v>
      </c>
      <c r="C9" s="12" t="s">
        <v>439</v>
      </c>
    </row>
    <row r="10" spans="1:4" ht="22.5">
      <c r="A10" s="1177">
        <v>43592.559421296297</v>
      </c>
      <c r="B10" s="12" t="s">
        <v>766</v>
      </c>
      <c r="C10" s="12" t="s">
        <v>439</v>
      </c>
    </row>
    <row r="11" spans="1:4">
      <c r="A11" s="1177">
        <v>43592.560891203706</v>
      </c>
      <c r="B11" s="12" t="s">
        <v>758</v>
      </c>
      <c r="C11" s="12" t="s">
        <v>439</v>
      </c>
    </row>
    <row r="12" spans="1:4">
      <c r="A12" s="1177">
        <v>43592.560902777775</v>
      </c>
      <c r="B12" s="12" t="s">
        <v>769</v>
      </c>
      <c r="C12" s="12" t="s">
        <v>439</v>
      </c>
    </row>
    <row r="13" spans="1:4">
      <c r="A13" s="1177">
        <v>43592.56108796296</v>
      </c>
      <c r="B13" s="12" t="s">
        <v>758</v>
      </c>
      <c r="C13" s="12" t="s">
        <v>439</v>
      </c>
    </row>
    <row r="14" spans="1:4">
      <c r="A14" s="1177">
        <v>43592.561099537037</v>
      </c>
      <c r="B14" s="12" t="s">
        <v>769</v>
      </c>
      <c r="C14" s="12" t="s">
        <v>439</v>
      </c>
    </row>
    <row r="15" spans="1:4">
      <c r="A15" s="1177">
        <v>43592.562303240738</v>
      </c>
      <c r="B15" s="12" t="s">
        <v>758</v>
      </c>
      <c r="C15" s="12" t="s">
        <v>439</v>
      </c>
    </row>
    <row r="16" spans="1:4">
      <c r="A16" s="1177">
        <v>43592.562314814815</v>
      </c>
      <c r="B16" s="12" t="s">
        <v>769</v>
      </c>
      <c r="C16" s="12" t="s">
        <v>439</v>
      </c>
    </row>
    <row r="17" spans="1:3">
      <c r="A17" s="1177">
        <v>43592.566250000003</v>
      </c>
      <c r="B17" s="12" t="s">
        <v>758</v>
      </c>
      <c r="C17" s="12" t="s">
        <v>439</v>
      </c>
    </row>
    <row r="18" spans="1:3">
      <c r="A18" s="1177">
        <v>43592.566261574073</v>
      </c>
      <c r="B18" s="12" t="s">
        <v>769</v>
      </c>
      <c r="C18" s="12" t="s">
        <v>439</v>
      </c>
    </row>
    <row r="19" spans="1:3">
      <c r="A19" s="1177">
        <v>43592.62699074074</v>
      </c>
      <c r="B19" s="12" t="s">
        <v>758</v>
      </c>
      <c r="C19" s="12" t="s">
        <v>439</v>
      </c>
    </row>
    <row r="20" spans="1:3">
      <c r="A20" s="1177">
        <v>43592.627013888887</v>
      </c>
      <c r="B20" s="12" t="s">
        <v>769</v>
      </c>
      <c r="C20" s="12" t="s">
        <v>439</v>
      </c>
    </row>
    <row r="21" spans="1:3">
      <c r="A21" s="1177">
        <v>43592.647175925929</v>
      </c>
      <c r="B21" s="12" t="s">
        <v>758</v>
      </c>
      <c r="C21" s="12" t="s">
        <v>439</v>
      </c>
    </row>
    <row r="22" spans="1:3">
      <c r="A22" s="1177">
        <v>43592.647187499999</v>
      </c>
      <c r="B22" s="12" t="s">
        <v>769</v>
      </c>
      <c r="C22" s="12" t="s">
        <v>439</v>
      </c>
    </row>
    <row r="23" spans="1:3">
      <c r="A23" s="1177">
        <v>43592.653437499997</v>
      </c>
      <c r="B23" s="12" t="s">
        <v>758</v>
      </c>
      <c r="C23" s="12" t="s">
        <v>439</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74" t="s">
        <v>745</v>
      </c>
      <c r="M5" s="1374"/>
      <c r="N5" s="1374"/>
      <c r="O5" s="1374"/>
      <c r="P5" s="1374"/>
      <c r="Q5" s="1374"/>
      <c r="R5" s="1374"/>
      <c r="S5" s="1374"/>
      <c r="T5" s="1374"/>
      <c r="U5" s="548"/>
      <c r="V5" s="467"/>
    </row>
    <row r="6" spans="1:29" ht="3" customHeight="1">
      <c r="J6" s="451"/>
      <c r="K6" s="451"/>
      <c r="L6" s="447"/>
      <c r="M6" s="447"/>
      <c r="N6" s="447"/>
      <c r="O6" s="450"/>
      <c r="P6" s="450"/>
      <c r="Q6" s="450"/>
      <c r="R6" s="450"/>
      <c r="S6" s="450"/>
      <c r="T6" s="450"/>
      <c r="U6" s="447"/>
    </row>
    <row r="7" spans="1:29"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635"/>
      <c r="Y9" s="961"/>
      <c r="Z9" s="475"/>
      <c r="AA9" s="475"/>
      <c r="AB9" s="475"/>
      <c r="AC9" s="475"/>
    </row>
    <row r="10" spans="1:29" s="746" customFormat="1" ht="5.25" hidden="1">
      <c r="A10" s="1120"/>
      <c r="B10" s="1120"/>
      <c r="C10" s="1120"/>
      <c r="D10" s="1120"/>
      <c r="E10" s="1120"/>
      <c r="F10" s="1120"/>
      <c r="G10" s="1120"/>
      <c r="H10" s="1120"/>
      <c r="L10" s="1170"/>
      <c r="M10" s="1046"/>
      <c r="O10" s="1380"/>
      <c r="P10" s="1380"/>
      <c r="Q10" s="1380"/>
      <c r="R10" s="1380"/>
      <c r="S10" s="1380"/>
      <c r="T10" s="1380"/>
      <c r="U10" s="780"/>
      <c r="V10" s="780"/>
      <c r="X10" s="1120"/>
      <c r="Y10" s="1120"/>
      <c r="Z10" s="1120"/>
      <c r="AA10" s="1120"/>
      <c r="AB10" s="1120"/>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75"/>
      <c r="M12" s="137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402"/>
      <c r="R13" s="1402"/>
      <c r="S13" s="1402"/>
      <c r="T13" s="1402"/>
      <c r="U13" s="1402"/>
      <c r="V13" s="1402"/>
    </row>
    <row r="14" spans="1:29">
      <c r="J14" s="451"/>
      <c r="K14" s="451"/>
      <c r="L14" s="1305" t="s">
        <v>445</v>
      </c>
      <c r="M14" s="1305"/>
      <c r="N14" s="1305"/>
      <c r="O14" s="1305"/>
      <c r="P14" s="1305"/>
      <c r="Q14" s="1305"/>
      <c r="R14" s="1305"/>
      <c r="S14" s="1305"/>
      <c r="T14" s="1305"/>
      <c r="U14" s="1305"/>
      <c r="V14" s="1305"/>
      <c r="W14" s="1305"/>
      <c r="X14" s="1305" t="s">
        <v>446</v>
      </c>
    </row>
    <row r="15" spans="1:29" ht="14.25" customHeight="1">
      <c r="J15" s="451"/>
      <c r="K15" s="451"/>
      <c r="L15" s="1388" t="s">
        <v>91</v>
      </c>
      <c r="M15" s="1388" t="s">
        <v>596</v>
      </c>
      <c r="N15" s="504"/>
      <c r="O15" s="1388" t="s">
        <v>597</v>
      </c>
      <c r="P15" s="1413" t="s">
        <v>598</v>
      </c>
      <c r="Q15" s="1413" t="s">
        <v>605</v>
      </c>
      <c r="R15" s="1413"/>
      <c r="S15" s="1413"/>
      <c r="T15" s="1413"/>
      <c r="U15" s="1413"/>
      <c r="V15" s="1388" t="s">
        <v>339</v>
      </c>
      <c r="W15" s="1401" t="s">
        <v>274</v>
      </c>
      <c r="X15" s="1305"/>
    </row>
    <row r="16" spans="1:29" s="493" customFormat="1" ht="25.5" customHeight="1">
      <c r="A16" s="554"/>
      <c r="B16" s="554"/>
      <c r="C16" s="554"/>
      <c r="D16" s="554"/>
      <c r="E16" s="554"/>
      <c r="F16" s="554"/>
      <c r="G16" s="560"/>
      <c r="H16" s="560"/>
      <c r="I16" s="501"/>
      <c r="J16" s="499"/>
      <c r="K16" s="499"/>
      <c r="L16" s="1388"/>
      <c r="M16" s="1388"/>
      <c r="N16" s="504"/>
      <c r="O16" s="1388"/>
      <c r="P16" s="1413"/>
      <c r="Q16" s="1413" t="s">
        <v>622</v>
      </c>
      <c r="R16" s="1413"/>
      <c r="S16" s="1411" t="s">
        <v>616</v>
      </c>
      <c r="T16" s="1411"/>
      <c r="U16" s="1411"/>
      <c r="V16" s="1388"/>
      <c r="W16" s="1401"/>
      <c r="X16" s="1305"/>
      <c r="Y16" s="956"/>
      <c r="Z16" s="554"/>
      <c r="AA16" s="554"/>
      <c r="AB16" s="554"/>
      <c r="AC16" s="554"/>
    </row>
    <row r="17" spans="1:29" ht="14.25" customHeight="1">
      <c r="J17" s="451"/>
      <c r="K17" s="451"/>
      <c r="L17" s="1388"/>
      <c r="M17" s="1388"/>
      <c r="N17" s="504"/>
      <c r="O17" s="1388"/>
      <c r="P17" s="1413"/>
      <c r="Q17" s="504" t="s">
        <v>620</v>
      </c>
      <c r="R17" s="504" t="s">
        <v>621</v>
      </c>
      <c r="S17" s="506" t="s">
        <v>273</v>
      </c>
      <c r="T17" s="1408" t="s">
        <v>272</v>
      </c>
      <c r="U17" s="1408"/>
      <c r="V17" s="1388"/>
      <c r="W17" s="1401"/>
      <c r="X17" s="130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414">
        <f t="shared" ca="1" si="0"/>
        <v>8</v>
      </c>
      <c r="U18" s="1414"/>
      <c r="V18" s="457">
        <f ca="1">OFFSET(V18,0,-2)+1</f>
        <v>9</v>
      </c>
      <c r="W18" s="493"/>
      <c r="X18" s="457">
        <f ca="1">OFFSET(X18,0,-2)+1</f>
        <v>10</v>
      </c>
    </row>
    <row r="19" spans="1:29" ht="22.5">
      <c r="A19" s="1359">
        <v>1</v>
      </c>
      <c r="B19" s="928"/>
      <c r="C19" s="928"/>
      <c r="D19" s="928"/>
      <c r="E19" s="928"/>
      <c r="F19" s="928"/>
      <c r="G19" s="929"/>
      <c r="H19" s="929"/>
      <c r="I19" s="931"/>
      <c r="J19" s="923"/>
      <c r="K19" s="923"/>
      <c r="L19" s="562">
        <f>mergeValue(A19)</f>
        <v>1</v>
      </c>
      <c r="M19" s="610" t="s">
        <v>19</v>
      </c>
      <c r="N19" s="549"/>
      <c r="O19" s="1403"/>
      <c r="P19" s="1403"/>
      <c r="Q19" s="1403"/>
      <c r="R19" s="1403"/>
      <c r="S19" s="1403"/>
      <c r="T19" s="1403"/>
      <c r="U19" s="1403"/>
      <c r="V19" s="1403"/>
      <c r="W19" s="1403"/>
      <c r="X19" s="550" t="s">
        <v>719</v>
      </c>
    </row>
    <row r="20" spans="1:29" ht="22.5">
      <c r="A20" s="1359"/>
      <c r="B20" s="1359">
        <v>1</v>
      </c>
      <c r="C20" s="928"/>
      <c r="D20" s="928"/>
      <c r="E20" s="928"/>
      <c r="F20" s="928"/>
      <c r="G20" s="933"/>
      <c r="H20" s="930"/>
      <c r="I20" s="935"/>
      <c r="J20" s="920"/>
      <c r="K20" s="919"/>
      <c r="L20" s="562" t="str">
        <f>mergeValue(A20) &amp;"."&amp; mergeValue(B20)</f>
        <v>1.1</v>
      </c>
      <c r="M20" s="516" t="s">
        <v>15</v>
      </c>
      <c r="N20" s="549"/>
      <c r="O20" s="1403"/>
      <c r="P20" s="1403"/>
      <c r="Q20" s="1403"/>
      <c r="R20" s="1403"/>
      <c r="S20" s="1403"/>
      <c r="T20" s="1403"/>
      <c r="U20" s="1403"/>
      <c r="V20" s="1403"/>
      <c r="W20" s="1403"/>
      <c r="X20" s="550" t="s">
        <v>460</v>
      </c>
    </row>
    <row r="21" spans="1:29" ht="22.5">
      <c r="A21" s="1359"/>
      <c r="B21" s="1359"/>
      <c r="C21" s="1359">
        <v>1</v>
      </c>
      <c r="D21" s="928"/>
      <c r="E21" s="928"/>
      <c r="F21" s="928"/>
      <c r="G21" s="933"/>
      <c r="H21" s="930"/>
      <c r="I21" s="936"/>
      <c r="J21" s="920"/>
      <c r="K21" s="919"/>
      <c r="L21" s="562" t="str">
        <f>mergeValue(A21) &amp;"."&amp; mergeValue(B21)&amp;"."&amp; mergeValue(C21)</f>
        <v>1.1.1</v>
      </c>
      <c r="M21" s="517" t="s">
        <v>7</v>
      </c>
      <c r="N21" s="549"/>
      <c r="O21" s="1403"/>
      <c r="P21" s="1403"/>
      <c r="Q21" s="1403"/>
      <c r="R21" s="1403"/>
      <c r="S21" s="1403"/>
      <c r="T21" s="1403"/>
      <c r="U21" s="1403"/>
      <c r="V21" s="1403"/>
      <c r="W21" s="1403"/>
      <c r="X21" s="550" t="s">
        <v>601</v>
      </c>
    </row>
    <row r="22" spans="1:29">
      <c r="A22" s="1359"/>
      <c r="B22" s="1359"/>
      <c r="C22" s="1359"/>
      <c r="D22" s="1359">
        <v>1</v>
      </c>
      <c r="E22" s="928"/>
      <c r="F22" s="928"/>
      <c r="G22" s="933"/>
      <c r="H22" s="930"/>
      <c r="I22" s="936"/>
      <c r="J22" s="934"/>
      <c r="K22" s="919"/>
      <c r="L22" s="562" t="str">
        <f>mergeValue(A22) &amp;"."&amp; mergeValue(B22)&amp;"."&amp; mergeValue(C22)&amp;"."&amp; mergeValue(D22)</f>
        <v>1.1.1.1</v>
      </c>
      <c r="M22" s="518" t="s">
        <v>21</v>
      </c>
      <c r="N22" s="549"/>
      <c r="O22" s="1403"/>
      <c r="P22" s="1403"/>
      <c r="Q22" s="1403"/>
      <c r="R22" s="1403"/>
      <c r="S22" s="1403"/>
      <c r="T22" s="1403"/>
      <c r="U22" s="1403"/>
      <c r="V22" s="1403"/>
      <c r="W22" s="1403"/>
      <c r="X22" s="968" t="s">
        <v>624</v>
      </c>
    </row>
    <row r="23" spans="1:29" ht="42.95" customHeight="1">
      <c r="A23" s="1359"/>
      <c r="B23" s="1359"/>
      <c r="C23" s="1359"/>
      <c r="D23" s="1359"/>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377" t="s">
        <v>749</v>
      </c>
      <c r="Y23" s="956" t="str">
        <f>strCheckDateTwo(N23:W23)</f>
        <v/>
      </c>
    </row>
    <row r="24" spans="1:29" hidden="1">
      <c r="A24" s="1359"/>
      <c r="B24" s="1359"/>
      <c r="C24" s="1359"/>
      <c r="D24" s="1359"/>
      <c r="E24" s="928"/>
      <c r="F24" s="928"/>
      <c r="G24" s="933"/>
      <c r="H24" s="930"/>
      <c r="I24" s="936"/>
      <c r="J24" s="934"/>
      <c r="K24" s="924"/>
      <c r="L24" s="600"/>
      <c r="M24" s="531"/>
      <c r="N24" s="615"/>
      <c r="O24" s="615"/>
      <c r="P24" s="615"/>
      <c r="Q24" s="615"/>
      <c r="R24" s="553" t="str">
        <f>S23 &amp; "-" &amp; U23</f>
        <v>-</v>
      </c>
      <c r="S24" s="482"/>
      <c r="T24" s="555"/>
      <c r="U24" s="482"/>
      <c r="V24" s="615"/>
      <c r="W24" s="786"/>
      <c r="X24" s="1378"/>
    </row>
    <row r="25" spans="1:29" ht="15" customHeight="1">
      <c r="A25" s="1359"/>
      <c r="B25" s="1359"/>
      <c r="C25" s="1359"/>
      <c r="D25" s="1359"/>
      <c r="E25" s="928"/>
      <c r="F25" s="928"/>
      <c r="G25" s="933"/>
      <c r="H25" s="930"/>
      <c r="I25" s="936"/>
      <c r="J25" s="934"/>
      <c r="K25" s="924"/>
      <c r="L25" s="508"/>
      <c r="M25" s="521" t="s">
        <v>5</v>
      </c>
      <c r="N25" s="519"/>
      <c r="O25" s="515"/>
      <c r="P25" s="515"/>
      <c r="Q25" s="515"/>
      <c r="R25" s="515"/>
      <c r="S25" s="542"/>
      <c r="T25" s="534"/>
      <c r="U25" s="533"/>
      <c r="V25" s="519"/>
      <c r="W25" s="519"/>
      <c r="X25" s="1379"/>
    </row>
    <row r="26" spans="1:29" s="445" customFormat="1" ht="15" customHeight="1">
      <c r="A26" s="1359"/>
      <c r="B26" s="1359"/>
      <c r="C26" s="135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59"/>
      <c r="B27" s="135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5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352" t="s">
        <v>750</v>
      </c>
      <c r="N31" s="1352"/>
      <c r="O31" s="1352"/>
      <c r="P31" s="1352"/>
      <c r="Q31" s="1352"/>
      <c r="R31" s="1352"/>
      <c r="S31" s="1352"/>
      <c r="T31" s="1352"/>
      <c r="U31" s="1352"/>
      <c r="V31" s="1352"/>
      <c r="W31" s="1352"/>
      <c r="X31" s="135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8"/>
    <col min="12" max="12" width="11.140625" style="1098" customWidth="1"/>
    <col min="13" max="20" width="10.5703125" style="1098"/>
    <col min="21" max="16384" width="10.5703125" style="1074"/>
  </cols>
  <sheetData>
    <row r="1" spans="1:20" ht="3" customHeight="1">
      <c r="A1" s="1101" t="s">
        <v>209</v>
      </c>
    </row>
    <row r="2" spans="1:20" ht="22.5">
      <c r="F2" s="1353" t="s">
        <v>471</v>
      </c>
      <c r="G2" s="1354"/>
      <c r="H2" s="1355"/>
      <c r="I2" s="1135"/>
    </row>
    <row r="3" spans="1:20" ht="3" customHeight="1"/>
    <row r="4" spans="1:20" s="1095" customFormat="1" ht="11.25">
      <c r="A4" s="1100"/>
      <c r="B4" s="1100"/>
      <c r="C4" s="1100"/>
      <c r="D4" s="1100"/>
      <c r="F4" s="1305" t="s">
        <v>445</v>
      </c>
      <c r="G4" s="1305"/>
      <c r="H4" s="1305"/>
      <c r="I4" s="1356"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356"/>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472</v>
      </c>
      <c r="H7" s="1110" t="str">
        <f>IF(dateCh="","",dateCh)</f>
        <v>07.05.2019</v>
      </c>
      <c r="I7" s="1096" t="s">
        <v>473</v>
      </c>
      <c r="J7" s="1121"/>
      <c r="K7" s="1100"/>
      <c r="L7" s="1100"/>
      <c r="M7" s="1100"/>
      <c r="N7" s="1100"/>
      <c r="O7" s="1100"/>
      <c r="P7" s="1100"/>
      <c r="Q7" s="1100"/>
      <c r="R7" s="1100"/>
      <c r="S7" s="1100"/>
      <c r="T7" s="1100"/>
    </row>
    <row r="8" spans="1:20" s="1095" customFormat="1" ht="45">
      <c r="A8" s="1357">
        <v>1</v>
      </c>
      <c r="B8" s="1100"/>
      <c r="C8" s="1100"/>
      <c r="D8" s="1100"/>
      <c r="F8" s="1122" t="str">
        <f>"2." &amp;mergeValue(A8)</f>
        <v>2.1</v>
      </c>
      <c r="G8" s="1131" t="s">
        <v>474</v>
      </c>
      <c r="H8" s="1110" t="str">
        <f>IF('Перечень тарифов'!R21="","наименование отсутствует","" &amp; 'Перечень тарифов'!R21 &amp; "")</f>
        <v>наименование отсутствует</v>
      </c>
      <c r="I8" s="1096" t="s">
        <v>569</v>
      </c>
      <c r="J8" s="1121"/>
      <c r="K8" s="1100"/>
      <c r="L8" s="1100"/>
      <c r="M8" s="1100"/>
      <c r="N8" s="1100"/>
      <c r="O8" s="1100"/>
      <c r="P8" s="1100"/>
      <c r="Q8" s="1100"/>
      <c r="R8" s="1100"/>
      <c r="S8" s="1100"/>
      <c r="T8" s="1100"/>
    </row>
    <row r="9" spans="1:20" s="1095" customFormat="1" ht="22.5">
      <c r="A9" s="1357"/>
      <c r="B9" s="1100"/>
      <c r="C9" s="1100"/>
      <c r="D9" s="1100"/>
      <c r="F9" s="1122" t="str">
        <f>"3." &amp;mergeValue(A9)</f>
        <v>3.1</v>
      </c>
      <c r="G9" s="1131" t="s">
        <v>475</v>
      </c>
      <c r="H9"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6" t="s">
        <v>567</v>
      </c>
      <c r="J9" s="1121"/>
      <c r="K9" s="1100"/>
      <c r="L9" s="1100"/>
      <c r="M9" s="1100"/>
      <c r="N9" s="1100"/>
      <c r="O9" s="1100"/>
      <c r="P9" s="1100"/>
      <c r="Q9" s="1100"/>
      <c r="R9" s="1100"/>
      <c r="S9" s="1100"/>
      <c r="T9" s="1100"/>
    </row>
    <row r="10" spans="1:20" s="1095" customFormat="1" ht="22.5">
      <c r="A10" s="1357"/>
      <c r="B10" s="1100"/>
      <c r="C10" s="1100"/>
      <c r="D10" s="1100"/>
      <c r="F10" s="1122" t="str">
        <f>"4."&amp;mergeValue(A10)</f>
        <v>4.1</v>
      </c>
      <c r="G10" s="1131" t="s">
        <v>476</v>
      </c>
      <c r="H10" s="1111" t="s">
        <v>449</v>
      </c>
      <c r="I10" s="1096"/>
      <c r="J10" s="1121"/>
      <c r="K10" s="1100"/>
      <c r="L10" s="1100"/>
      <c r="M10" s="1100"/>
      <c r="N10" s="1100"/>
      <c r="O10" s="1100"/>
      <c r="P10" s="1100"/>
      <c r="Q10" s="1100"/>
      <c r="R10" s="1100"/>
      <c r="S10" s="1100"/>
      <c r="T10" s="1100"/>
    </row>
    <row r="11" spans="1:20" s="1095" customFormat="1" ht="18.75">
      <c r="A11" s="1357"/>
      <c r="B11" s="1357">
        <v>1</v>
      </c>
      <c r="C11" s="1127"/>
      <c r="D11" s="1127"/>
      <c r="F11" s="1122" t="str">
        <f>"4."&amp;mergeValue(A11) &amp;"."&amp;mergeValue(B11)</f>
        <v>4.1.1</v>
      </c>
      <c r="G11" s="1117" t="s">
        <v>571</v>
      </c>
      <c r="H11" s="1110" t="str">
        <f>IF(region_name="","",region_name)</f>
        <v>Ленинградская область</v>
      </c>
      <c r="I11" s="1096" t="s">
        <v>479</v>
      </c>
      <c r="J11" s="1121"/>
      <c r="K11" s="1100"/>
      <c r="L11" s="1100"/>
      <c r="M11" s="1100"/>
      <c r="N11" s="1100"/>
      <c r="O11" s="1100"/>
      <c r="P11" s="1100"/>
      <c r="Q11" s="1100"/>
      <c r="R11" s="1100"/>
      <c r="S11" s="1100"/>
      <c r="T11" s="1100"/>
    </row>
    <row r="12" spans="1:20" s="1095" customFormat="1" ht="22.5">
      <c r="A12" s="1357"/>
      <c r="B12" s="1357"/>
      <c r="C12" s="1357">
        <v>1</v>
      </c>
      <c r="D12" s="1127"/>
      <c r="F12" s="1122" t="str">
        <f>"4."&amp;mergeValue(A12) &amp;"."&amp;mergeValue(B12)&amp;"."&amp;mergeValue(C12)</f>
        <v>4.1.1.1</v>
      </c>
      <c r="G12" s="1126" t="s">
        <v>477</v>
      </c>
      <c r="H12" s="1110" t="str">
        <f>IF(Территории!H13="","","" &amp; Территории!H13 &amp; "")</f>
        <v>Ломоносовский муниципальный район</v>
      </c>
      <c r="I12" s="1096" t="s">
        <v>480</v>
      </c>
      <c r="J12" s="1121"/>
      <c r="K12" s="1100"/>
      <c r="L12" s="1100"/>
      <c r="M12" s="1100"/>
      <c r="N12" s="1100"/>
      <c r="O12" s="1100"/>
      <c r="P12" s="1100"/>
      <c r="Q12" s="1100"/>
      <c r="R12" s="1100"/>
      <c r="S12" s="1100"/>
      <c r="T12" s="1100"/>
    </row>
    <row r="13" spans="1:20" s="1095" customFormat="1" ht="56.25">
      <c r="A13" s="1357"/>
      <c r="B13" s="1357"/>
      <c r="C13" s="1357"/>
      <c r="D13" s="1127">
        <v>1</v>
      </c>
      <c r="F13" s="1122" t="str">
        <f>"4."&amp;mergeValue(A13) &amp;"."&amp;mergeValue(B13)&amp;"."&amp;mergeValue(C13)&amp;"."&amp;mergeValue(D13)</f>
        <v>4.1.1.1.1</v>
      </c>
      <c r="G13" s="1134" t="s">
        <v>478</v>
      </c>
      <c r="H13" s="1110" t="str">
        <f>IF(Территории!R14="","","" &amp; Территории!R14 &amp; "")</f>
        <v>Виллозское (41630157)</v>
      </c>
      <c r="I13" s="1270" t="s">
        <v>570</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352" t="s">
        <v>572</v>
      </c>
      <c r="H15" s="1352"/>
      <c r="I15" s="1103"/>
      <c r="J15" s="1120"/>
      <c r="K15" s="1120"/>
      <c r="L15" s="1120"/>
      <c r="M15" s="1120"/>
      <c r="N15" s="1120"/>
      <c r="O15" s="1120"/>
      <c r="P15" s="1120"/>
      <c r="Q15" s="1120"/>
      <c r="R15" s="1120"/>
      <c r="S15" s="1120"/>
      <c r="T15" s="1120"/>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099"/>
    <col min="12" max="16384" width="10.5703125" style="1074"/>
  </cols>
  <sheetData>
    <row r="1" spans="1:17" hidden="1">
      <c r="N1" s="1148"/>
      <c r="O1" s="1148"/>
      <c r="Q1" s="1148"/>
    </row>
    <row r="2" spans="1:17" hidden="1"/>
    <row r="3" spans="1:17" hidden="1"/>
    <row r="4" spans="1:17" ht="3" customHeight="1">
      <c r="C4" s="1080"/>
      <c r="D4" s="1075"/>
      <c r="E4" s="1075"/>
      <c r="F4" s="1075"/>
      <c r="G4" s="1139"/>
      <c r="H4" s="1139"/>
    </row>
    <row r="5" spans="1:17" ht="26.1" customHeight="1">
      <c r="C5" s="1080"/>
      <c r="D5" s="1374" t="s">
        <v>696</v>
      </c>
      <c r="E5" s="1374"/>
      <c r="F5" s="1374"/>
      <c r="G5" s="1374"/>
      <c r="H5" s="1136"/>
    </row>
    <row r="6" spans="1:17" ht="3" customHeight="1">
      <c r="C6" s="1080"/>
      <c r="D6" s="1075"/>
      <c r="E6" s="1140"/>
      <c r="F6" s="1140"/>
      <c r="G6" s="1079"/>
      <c r="H6" s="1141"/>
    </row>
    <row r="7" spans="1:17">
      <c r="C7" s="1080"/>
      <c r="D7" s="1388" t="s">
        <v>445</v>
      </c>
      <c r="E7" s="1388"/>
      <c r="F7" s="1388"/>
      <c r="G7" s="1388"/>
      <c r="H7" s="1427" t="s">
        <v>446</v>
      </c>
    </row>
    <row r="8" spans="1:17">
      <c r="C8" s="1080"/>
      <c r="D8" s="1084" t="s">
        <v>91</v>
      </c>
      <c r="E8" s="1085" t="s">
        <v>448</v>
      </c>
      <c r="F8" s="1085" t="s">
        <v>439</v>
      </c>
      <c r="G8" s="1085" t="s">
        <v>447</v>
      </c>
      <c r="H8" s="1427"/>
    </row>
    <row r="9" spans="1:17" ht="12" customHeight="1">
      <c r="C9" s="1080"/>
      <c r="D9" s="1076" t="s">
        <v>92</v>
      </c>
      <c r="E9" s="1076" t="s">
        <v>48</v>
      </c>
      <c r="F9" s="1076" t="s">
        <v>49</v>
      </c>
      <c r="G9" s="1076" t="s">
        <v>50</v>
      </c>
      <c r="H9" s="1076" t="s">
        <v>67</v>
      </c>
    </row>
    <row r="10" spans="1:17" ht="21" customHeight="1">
      <c r="A10" s="1104"/>
      <c r="C10" s="1080"/>
      <c r="D10" s="1094" t="s">
        <v>92</v>
      </c>
      <c r="E10" s="1149" t="s">
        <v>699</v>
      </c>
      <c r="F10" s="1129"/>
      <c r="G10" s="1109"/>
      <c r="H10" s="1377" t="s">
        <v>701</v>
      </c>
    </row>
    <row r="11" spans="1:17" ht="21" customHeight="1">
      <c r="A11" s="1104"/>
      <c r="C11" s="1080"/>
      <c r="D11" s="1094" t="s">
        <v>48</v>
      </c>
      <c r="E11" s="1149" t="s">
        <v>700</v>
      </c>
      <c r="F11" s="1129"/>
      <c r="G11" s="1109"/>
      <c r="H11" s="1378"/>
    </row>
    <row r="12" spans="1:17" ht="21" customHeight="1">
      <c r="A12" s="1083"/>
      <c r="C12" s="1078"/>
      <c r="D12" s="1094" t="s">
        <v>49</v>
      </c>
      <c r="E12" s="1149" t="s">
        <v>683</v>
      </c>
      <c r="F12" s="1129"/>
      <c r="G12" s="1109"/>
      <c r="H12" s="1378"/>
      <c r="I12" s="1099"/>
      <c r="K12" s="1074"/>
    </row>
    <row r="13" spans="1:17" ht="21" customHeight="1">
      <c r="A13" s="1083"/>
      <c r="C13" s="1078"/>
      <c r="D13" s="1094" t="s">
        <v>50</v>
      </c>
      <c r="E13" s="1149" t="s">
        <v>684</v>
      </c>
      <c r="F13" s="1129"/>
      <c r="G13" s="1109"/>
      <c r="H13" s="1378"/>
      <c r="I13" s="1099"/>
      <c r="K13" s="1074"/>
    </row>
    <row r="14" spans="1:17" ht="15" customHeight="1">
      <c r="A14" s="1104"/>
      <c r="C14" s="1080"/>
      <c r="D14" s="1086"/>
      <c r="E14" s="1151" t="s">
        <v>327</v>
      </c>
      <c r="F14" s="1146"/>
      <c r="G14" s="1144"/>
      <c r="H14" s="1379"/>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203" hidden="1" customWidth="1"/>
    <col min="2" max="4" width="3.7109375" style="1199" hidden="1" customWidth="1"/>
    <col min="5" max="5" width="3.7109375" style="1182" customWidth="1"/>
    <col min="6" max="6" width="9.7109375" style="1181" customWidth="1"/>
    <col min="7" max="7" width="37.7109375" style="1181" customWidth="1"/>
    <col min="8" max="8" width="66.85546875" style="1181" customWidth="1"/>
    <col min="9" max="9" width="115.7109375" style="1181" customWidth="1"/>
    <col min="10" max="11" width="10.5703125" style="1199"/>
    <col min="12" max="12" width="11.140625" style="1199" customWidth="1"/>
    <col min="13" max="20" width="10.5703125" style="1199"/>
    <col min="21" max="16384" width="10.5703125" style="1181"/>
  </cols>
  <sheetData>
    <row r="1" spans="1:20" ht="3" customHeight="1">
      <c r="A1" s="1203" t="s">
        <v>209</v>
      </c>
    </row>
    <row r="2" spans="1:20" ht="22.5">
      <c r="F2" s="1353" t="s">
        <v>471</v>
      </c>
      <c r="G2" s="1354"/>
      <c r="H2" s="1355"/>
      <c r="I2" s="1240"/>
    </row>
    <row r="3" spans="1:20" ht="3" customHeight="1"/>
    <row r="4" spans="1:20" s="1197" customFormat="1" ht="11.25">
      <c r="A4" s="1202"/>
      <c r="B4" s="1202"/>
      <c r="C4" s="1202"/>
      <c r="D4" s="1202"/>
      <c r="F4" s="1305" t="s">
        <v>445</v>
      </c>
      <c r="G4" s="1305"/>
      <c r="H4" s="1305"/>
      <c r="I4" s="1356" t="s">
        <v>446</v>
      </c>
      <c r="J4" s="1202"/>
      <c r="K4" s="1202"/>
      <c r="L4" s="1202"/>
      <c r="M4" s="1202"/>
      <c r="N4" s="1202"/>
      <c r="O4" s="1202"/>
      <c r="P4" s="1202"/>
      <c r="Q4" s="1202"/>
      <c r="R4" s="1202"/>
      <c r="S4" s="1202"/>
      <c r="T4" s="1202"/>
    </row>
    <row r="5" spans="1:20" s="1197" customFormat="1" ht="11.25" customHeight="1">
      <c r="A5" s="1202"/>
      <c r="B5" s="1202"/>
      <c r="C5" s="1202"/>
      <c r="D5" s="1202"/>
      <c r="F5" s="1218" t="s">
        <v>91</v>
      </c>
      <c r="G5" s="1229" t="s">
        <v>448</v>
      </c>
      <c r="H5" s="1217" t="s">
        <v>439</v>
      </c>
      <c r="I5" s="1356"/>
      <c r="J5" s="1202"/>
      <c r="K5" s="1202"/>
      <c r="L5" s="1202"/>
      <c r="M5" s="1202"/>
      <c r="N5" s="1202"/>
      <c r="O5" s="1202"/>
      <c r="P5" s="1202"/>
      <c r="Q5" s="1202"/>
      <c r="R5" s="1202"/>
      <c r="S5" s="1202"/>
      <c r="T5" s="1202"/>
    </row>
    <row r="6" spans="1:20" s="1197" customFormat="1" ht="12" customHeight="1">
      <c r="A6" s="1202"/>
      <c r="B6" s="1202"/>
      <c r="C6" s="1202"/>
      <c r="D6" s="1202"/>
      <c r="F6" s="1219" t="s">
        <v>92</v>
      </c>
      <c r="G6" s="1221">
        <v>2</v>
      </c>
      <c r="H6" s="1222">
        <v>3</v>
      </c>
      <c r="I6" s="1220">
        <v>4</v>
      </c>
      <c r="J6" s="1202">
        <v>4</v>
      </c>
      <c r="K6" s="1202"/>
      <c r="L6" s="1202"/>
      <c r="M6" s="1202"/>
      <c r="N6" s="1202"/>
      <c r="O6" s="1202"/>
      <c r="P6" s="1202"/>
      <c r="Q6" s="1202"/>
      <c r="R6" s="1202"/>
      <c r="S6" s="1202"/>
      <c r="T6" s="1202"/>
    </row>
    <row r="7" spans="1:20" s="1197" customFormat="1" ht="18.75">
      <c r="A7" s="1202"/>
      <c r="B7" s="1202"/>
      <c r="C7" s="1202"/>
      <c r="D7" s="1202"/>
      <c r="F7" s="1228">
        <v>1</v>
      </c>
      <c r="G7" s="1236" t="s">
        <v>472</v>
      </c>
      <c r="H7" s="1216" t="str">
        <f>IF(dateCh="","",dateCh)</f>
        <v>07.05.2019</v>
      </c>
      <c r="I7" s="1198" t="s">
        <v>473</v>
      </c>
      <c r="J7" s="1227"/>
      <c r="K7" s="1202"/>
      <c r="L7" s="1202"/>
      <c r="M7" s="1202"/>
      <c r="N7" s="1202"/>
      <c r="O7" s="1202"/>
      <c r="P7" s="1202"/>
      <c r="Q7" s="1202"/>
      <c r="R7" s="1202"/>
      <c r="S7" s="1202"/>
      <c r="T7" s="1202"/>
    </row>
    <row r="8" spans="1:20" s="1197" customFormat="1" ht="45">
      <c r="A8" s="1357">
        <v>1</v>
      </c>
      <c r="B8" s="1202"/>
      <c r="C8" s="1202"/>
      <c r="D8" s="1202"/>
      <c r="F8" s="1228" t="str">
        <f>"2." &amp;mergeValue(A8)</f>
        <v>2.1</v>
      </c>
      <c r="G8" s="1236" t="s">
        <v>474</v>
      </c>
      <c r="H8" s="1216" t="str">
        <f>IF('Перечень тарифов'!R21="","наименование отсутствует","" &amp; 'Перечень тарифов'!R21 &amp; "")</f>
        <v>наименование отсутствует</v>
      </c>
      <c r="I8" s="1198" t="s">
        <v>569</v>
      </c>
      <c r="J8" s="1227"/>
      <c r="K8" s="1202"/>
      <c r="L8" s="1202"/>
      <c r="M8" s="1202"/>
      <c r="N8" s="1202"/>
      <c r="O8" s="1202"/>
      <c r="P8" s="1202"/>
      <c r="Q8" s="1202"/>
      <c r="R8" s="1202"/>
      <c r="S8" s="1202"/>
      <c r="T8" s="1202"/>
    </row>
    <row r="9" spans="1:20" s="1197" customFormat="1" ht="22.5">
      <c r="A9" s="1357"/>
      <c r="B9" s="1202"/>
      <c r="C9" s="1202"/>
      <c r="D9" s="1202"/>
      <c r="F9" s="1228" t="str">
        <f>"3." &amp;mergeValue(A9)</f>
        <v>3.1</v>
      </c>
      <c r="G9" s="1236" t="s">
        <v>475</v>
      </c>
      <c r="H9" s="12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198" t="s">
        <v>567</v>
      </c>
      <c r="J9" s="1227"/>
      <c r="K9" s="1202"/>
      <c r="L9" s="1202"/>
      <c r="M9" s="1202"/>
      <c r="N9" s="1202"/>
      <c r="O9" s="1202"/>
      <c r="P9" s="1202"/>
      <c r="Q9" s="1202"/>
      <c r="R9" s="1202"/>
      <c r="S9" s="1202"/>
      <c r="T9" s="1202"/>
    </row>
    <row r="10" spans="1:20" s="1197" customFormat="1" ht="22.5">
      <c r="A10" s="1357"/>
      <c r="B10" s="1202"/>
      <c r="C10" s="1202"/>
      <c r="D10" s="1202"/>
      <c r="F10" s="1228" t="str">
        <f>"4."&amp;mergeValue(A10)</f>
        <v>4.1</v>
      </c>
      <c r="G10" s="1236" t="s">
        <v>476</v>
      </c>
      <c r="H10" s="1217" t="s">
        <v>449</v>
      </c>
      <c r="I10" s="1198"/>
      <c r="J10" s="1227"/>
      <c r="K10" s="1202"/>
      <c r="L10" s="1202"/>
      <c r="M10" s="1202"/>
      <c r="N10" s="1202"/>
      <c r="O10" s="1202"/>
      <c r="P10" s="1202"/>
      <c r="Q10" s="1202"/>
      <c r="R10" s="1202"/>
      <c r="S10" s="1202"/>
      <c r="T10" s="1202"/>
    </row>
    <row r="11" spans="1:20" s="1197" customFormat="1" ht="18.75">
      <c r="A11" s="1357"/>
      <c r="B11" s="1357">
        <v>1</v>
      </c>
      <c r="C11" s="1231"/>
      <c r="D11" s="1231"/>
      <c r="F11" s="1228" t="str">
        <f>"4."&amp;mergeValue(A11) &amp;"."&amp;mergeValue(B11)</f>
        <v>4.1.1</v>
      </c>
      <c r="G11" s="1223" t="s">
        <v>571</v>
      </c>
      <c r="H11" s="1216" t="str">
        <f>IF(region_name="","",region_name)</f>
        <v>Ленинградская область</v>
      </c>
      <c r="I11" s="1198" t="s">
        <v>479</v>
      </c>
      <c r="J11" s="1227"/>
      <c r="K11" s="1202"/>
      <c r="L11" s="1202"/>
      <c r="M11" s="1202"/>
      <c r="N11" s="1202"/>
      <c r="O11" s="1202"/>
      <c r="P11" s="1202"/>
      <c r="Q11" s="1202"/>
      <c r="R11" s="1202"/>
      <c r="S11" s="1202"/>
      <c r="T11" s="1202"/>
    </row>
    <row r="12" spans="1:20" s="1197" customFormat="1" ht="22.5">
      <c r="A12" s="1357"/>
      <c r="B12" s="1357"/>
      <c r="C12" s="1357">
        <v>1</v>
      </c>
      <c r="D12" s="1231"/>
      <c r="F12" s="1228" t="str">
        <f>"4."&amp;mergeValue(A12) &amp;"."&amp;mergeValue(B12)&amp;"."&amp;mergeValue(C12)</f>
        <v>4.1.1.1</v>
      </c>
      <c r="G12" s="1230" t="s">
        <v>477</v>
      </c>
      <c r="H12" s="1216" t="str">
        <f>IF(Территории!H13="","","" &amp; Территории!H13 &amp; "")</f>
        <v>Ломоносовский муниципальный район</v>
      </c>
      <c r="I12" s="1198" t="s">
        <v>480</v>
      </c>
      <c r="J12" s="1227"/>
      <c r="K12" s="1202"/>
      <c r="L12" s="1202"/>
      <c r="M12" s="1202"/>
      <c r="N12" s="1202"/>
      <c r="O12" s="1202"/>
      <c r="P12" s="1202"/>
      <c r="Q12" s="1202"/>
      <c r="R12" s="1202"/>
      <c r="S12" s="1202"/>
      <c r="T12" s="1202"/>
    </row>
    <row r="13" spans="1:20" s="1197" customFormat="1" ht="56.25">
      <c r="A13" s="1357"/>
      <c r="B13" s="1357"/>
      <c r="C13" s="1357"/>
      <c r="D13" s="1231">
        <v>1</v>
      </c>
      <c r="F13" s="1228" t="str">
        <f>"4."&amp;mergeValue(A13) &amp;"."&amp;mergeValue(B13)&amp;"."&amp;mergeValue(C13)&amp;"."&amp;mergeValue(D13)</f>
        <v>4.1.1.1.1</v>
      </c>
      <c r="G13" s="1239" t="s">
        <v>478</v>
      </c>
      <c r="H13" s="1216" t="str">
        <f>IF(Территории!R14="","","" &amp; Территории!R14 &amp; "")</f>
        <v>Виллозское (41630157)</v>
      </c>
      <c r="I13" s="1270" t="s">
        <v>570</v>
      </c>
      <c r="J13" s="1227"/>
      <c r="K13" s="1202"/>
      <c r="L13" s="1202"/>
      <c r="M13" s="1202"/>
      <c r="N13" s="1202"/>
      <c r="O13" s="1202"/>
      <c r="P13" s="1202"/>
      <c r="Q13" s="1202"/>
      <c r="R13" s="1202"/>
      <c r="S13" s="1202"/>
      <c r="T13" s="1202"/>
    </row>
    <row r="14" spans="1:20" s="1225" customFormat="1" ht="3" customHeight="1">
      <c r="A14" s="1226"/>
      <c r="B14" s="1226"/>
      <c r="C14" s="1226"/>
      <c r="D14" s="1226"/>
      <c r="F14" s="1224"/>
      <c r="G14" s="1237"/>
      <c r="H14" s="1238"/>
      <c r="I14" s="1205"/>
      <c r="J14" s="1226"/>
      <c r="K14" s="1226"/>
      <c r="L14" s="1226"/>
      <c r="M14" s="1226"/>
      <c r="N14" s="1226"/>
      <c r="O14" s="1226"/>
      <c r="P14" s="1226"/>
      <c r="Q14" s="1226"/>
      <c r="R14" s="1226"/>
      <c r="S14" s="1226"/>
      <c r="T14" s="1226"/>
    </row>
    <row r="15" spans="1:20" s="1225" customFormat="1" ht="15" customHeight="1">
      <c r="A15" s="1226"/>
      <c r="B15" s="1226"/>
      <c r="C15" s="1226"/>
      <c r="D15" s="1226"/>
      <c r="F15" s="1224"/>
      <c r="G15" s="1352" t="s">
        <v>572</v>
      </c>
      <c r="H15" s="1352"/>
      <c r="I15" s="1205"/>
      <c r="J15" s="1226"/>
      <c r="K15" s="1226"/>
      <c r="L15" s="1226"/>
      <c r="M15" s="1226"/>
      <c r="N15" s="1226"/>
      <c r="O15" s="1226"/>
      <c r="P15" s="1226"/>
      <c r="Q15" s="1226"/>
      <c r="R15" s="1226"/>
      <c r="S15" s="1226"/>
      <c r="T15" s="12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6"/>
  <sheetViews>
    <sheetView showGridLines="0" topLeftCell="D4" zoomScaleNormal="100" workbookViewId="0">
      <selection activeCell="L20" sqref="L20"/>
    </sheetView>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099"/>
    <col min="16" max="16384" width="10.5703125" style="1074"/>
  </cols>
  <sheetData>
    <row r="1" spans="1:32" hidden="1">
      <c r="S1" s="1147"/>
      <c r="AF1" s="1148"/>
    </row>
    <row r="2" spans="1:32" hidden="1"/>
    <row r="3" spans="1:32" hidden="1"/>
    <row r="4" spans="1:32" ht="3" customHeight="1">
      <c r="C4" s="1080"/>
      <c r="D4" s="1075"/>
      <c r="E4" s="1075"/>
      <c r="F4" s="1075"/>
      <c r="G4" s="1075"/>
      <c r="H4" s="1075"/>
      <c r="I4" s="1075"/>
      <c r="J4" s="1075"/>
      <c r="K4" s="1139"/>
      <c r="L4" s="1139"/>
    </row>
    <row r="5" spans="1:32" ht="26.1" customHeight="1">
      <c r="C5" s="1080"/>
      <c r="D5" s="1374" t="s">
        <v>708</v>
      </c>
      <c r="E5" s="1374"/>
      <c r="F5" s="1374"/>
      <c r="G5" s="1374"/>
      <c r="H5" s="1374"/>
      <c r="I5" s="1374"/>
      <c r="J5" s="1374"/>
      <c r="K5" s="1374"/>
      <c r="L5" s="1123"/>
    </row>
    <row r="6" spans="1:32" ht="3" customHeight="1">
      <c r="C6" s="1080"/>
      <c r="D6" s="1075"/>
      <c r="E6" s="1140"/>
      <c r="F6" s="1140"/>
      <c r="G6" s="1140"/>
      <c r="H6" s="1140"/>
      <c r="I6" s="1140"/>
      <c r="J6" s="1140"/>
      <c r="K6" s="1079"/>
      <c r="L6" s="1141"/>
    </row>
    <row r="7" spans="1:32" ht="18.75">
      <c r="C7" s="1080"/>
      <c r="D7" s="1075"/>
      <c r="E7" s="1157" t="str">
        <f>"Дата подачи заявления об "&amp;IF(datePr_ch="","утверждении","изменении") &amp; " тарифов"</f>
        <v>Дата подачи заявления об утверждении тарифов</v>
      </c>
      <c r="F7" s="1381" t="str">
        <f>IF(datePr_ch="",IF(datePr="","",datePr),datePr_ch)</f>
        <v>29.04.2019</v>
      </c>
      <c r="G7" s="1381"/>
      <c r="H7" s="1381"/>
      <c r="I7" s="1381"/>
      <c r="J7" s="1381"/>
      <c r="K7" s="1381"/>
      <c r="L7" s="1168"/>
      <c r="M7" s="1097"/>
    </row>
    <row r="8" spans="1:32" ht="18.75">
      <c r="C8" s="1080"/>
      <c r="D8" s="1075"/>
      <c r="E8" s="1157" t="str">
        <f>"Номер подачи заявления об "&amp;IF(numberPr_ch="","утверждении","изменении") &amp; " тарифов"</f>
        <v>Номер подачи заявления об утверждении тарифов</v>
      </c>
      <c r="F8" s="1381" t="str">
        <f>IF(numberPr_ch="",IF(numberPr="","",numberPr),numberPr_ch)</f>
        <v>01-13/16683</v>
      </c>
      <c r="G8" s="1381"/>
      <c r="H8" s="1381"/>
      <c r="I8" s="1381"/>
      <c r="J8" s="1381"/>
      <c r="K8" s="1381"/>
      <c r="L8" s="1168"/>
      <c r="M8" s="1097"/>
    </row>
    <row r="9" spans="1:32">
      <c r="C9" s="1080"/>
      <c r="D9" s="1075"/>
      <c r="E9" s="1140"/>
      <c r="F9" s="1140"/>
      <c r="G9" s="1140"/>
      <c r="H9" s="1140"/>
      <c r="I9" s="1140"/>
      <c r="J9" s="1140"/>
      <c r="K9" s="1079"/>
      <c r="L9" s="1141"/>
    </row>
    <row r="10" spans="1:32" ht="21" customHeight="1">
      <c r="C10" s="1080"/>
      <c r="D10" s="1388" t="s">
        <v>445</v>
      </c>
      <c r="E10" s="1388"/>
      <c r="F10" s="1388"/>
      <c r="G10" s="1388"/>
      <c r="H10" s="1388"/>
      <c r="I10" s="1388"/>
      <c r="J10" s="1388"/>
      <c r="K10" s="1388"/>
      <c r="L10" s="1427" t="s">
        <v>446</v>
      </c>
    </row>
    <row r="11" spans="1:32" ht="21" customHeight="1">
      <c r="C11" s="1080"/>
      <c r="D11" s="1371" t="s">
        <v>91</v>
      </c>
      <c r="E11" s="1428" t="s">
        <v>296</v>
      </c>
      <c r="F11" s="1428" t="s">
        <v>19</v>
      </c>
      <c r="G11" s="1430" t="s">
        <v>685</v>
      </c>
      <c r="H11" s="1431"/>
      <c r="I11" s="1432"/>
      <c r="J11" s="1428" t="s">
        <v>439</v>
      </c>
      <c r="K11" s="1428" t="s">
        <v>447</v>
      </c>
      <c r="L11" s="1427"/>
    </row>
    <row r="12" spans="1:32" ht="21" customHeight="1">
      <c r="C12" s="1080"/>
      <c r="D12" s="1373"/>
      <c r="E12" s="1429"/>
      <c r="F12" s="1429"/>
      <c r="G12" s="1434" t="s">
        <v>686</v>
      </c>
      <c r="H12" s="1435"/>
      <c r="I12" s="1085" t="s">
        <v>687</v>
      </c>
      <c r="J12" s="1429"/>
      <c r="K12" s="1429"/>
      <c r="L12" s="1427"/>
    </row>
    <row r="13" spans="1:32" ht="12" customHeight="1">
      <c r="C13" s="1080"/>
      <c r="D13" s="1076" t="s">
        <v>92</v>
      </c>
      <c r="E13" s="1076" t="s">
        <v>48</v>
      </c>
      <c r="F13" s="1076" t="s">
        <v>49</v>
      </c>
      <c r="G13" s="1436" t="s">
        <v>50</v>
      </c>
      <c r="H13" s="1436"/>
      <c r="I13" s="1076" t="s">
        <v>67</v>
      </c>
      <c r="J13" s="1076" t="s">
        <v>68</v>
      </c>
      <c r="K13" s="1076" t="s">
        <v>182</v>
      </c>
      <c r="L13" s="1076" t="s">
        <v>183</v>
      </c>
    </row>
    <row r="14" spans="1:32" ht="14.25" customHeight="1">
      <c r="A14" s="1104"/>
      <c r="C14" s="1080"/>
      <c r="D14" s="1152">
        <v>1</v>
      </c>
      <c r="E14" s="1433" t="s">
        <v>688</v>
      </c>
      <c r="F14" s="1437"/>
      <c r="G14" s="1437"/>
      <c r="H14" s="1437"/>
      <c r="I14" s="1437"/>
      <c r="J14" s="1437"/>
      <c r="K14" s="1437"/>
      <c r="L14" s="1089"/>
      <c r="M14" s="1154"/>
    </row>
    <row r="15" spans="1:32" ht="56.25">
      <c r="A15" s="1104"/>
      <c r="C15" s="1080"/>
      <c r="D15" s="1152" t="s">
        <v>294</v>
      </c>
      <c r="E15" s="1107" t="s">
        <v>449</v>
      </c>
      <c r="F15" s="1107" t="s">
        <v>449</v>
      </c>
      <c r="G15" s="1438" t="s">
        <v>449</v>
      </c>
      <c r="H15" s="1439"/>
      <c r="I15" s="1107" t="s">
        <v>449</v>
      </c>
      <c r="J15" s="1129" t="s">
        <v>1870</v>
      </c>
      <c r="K15" s="1037" t="s">
        <v>1875</v>
      </c>
      <c r="L15" s="1096" t="s">
        <v>689</v>
      </c>
      <c r="M15" s="1154"/>
    </row>
    <row r="16" spans="1:32" ht="18.75">
      <c r="A16" s="1104"/>
      <c r="B16" s="1093">
        <v>3</v>
      </c>
      <c r="C16" s="1080"/>
      <c r="D16" s="1155">
        <v>2</v>
      </c>
      <c r="E16" s="1440" t="s">
        <v>690</v>
      </c>
      <c r="F16" s="1441"/>
      <c r="G16" s="1441"/>
      <c r="H16" s="1442"/>
      <c r="I16" s="1442"/>
      <c r="J16" s="1442" t="s">
        <v>449</v>
      </c>
      <c r="K16" s="1442"/>
      <c r="L16" s="1150"/>
      <c r="M16" s="1154"/>
    </row>
    <row r="17" spans="1:15" ht="77.099999999999994" customHeight="1">
      <c r="A17" s="1104"/>
      <c r="C17" s="1443"/>
      <c r="D17" s="1444" t="s">
        <v>691</v>
      </c>
      <c r="E17" s="14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446" t="str">
        <f>IF('Перечень тарифов'!J21="","наименование отсутствует","" &amp; 'Перечень тарифов'!J21 &amp; "")</f>
        <v>Тарифы на тепловую энергию, поставляемую потребителям (кроме населения)</v>
      </c>
      <c r="G17" s="1107"/>
      <c r="H17" s="1166" t="s">
        <v>1218</v>
      </c>
      <c r="I17" s="1164" t="s">
        <v>1219</v>
      </c>
      <c r="J17" s="1129" t="s">
        <v>247</v>
      </c>
      <c r="K17" s="1107" t="s">
        <v>449</v>
      </c>
      <c r="L17" s="1377" t="s">
        <v>712</v>
      </c>
      <c r="M17" s="1154"/>
    </row>
    <row r="18" spans="1:15" ht="18.95" customHeight="1">
      <c r="A18" s="1104"/>
      <c r="C18" s="1443"/>
      <c r="D18" s="1444"/>
      <c r="E18" s="1445"/>
      <c r="F18" s="1446"/>
      <c r="G18" s="1156"/>
      <c r="H18" s="1151" t="s">
        <v>274</v>
      </c>
      <c r="I18" s="1146"/>
      <c r="J18" s="1146"/>
      <c r="K18" s="1144"/>
      <c r="L18" s="1378"/>
      <c r="M18" s="1154"/>
    </row>
    <row r="19" spans="1:15" ht="18.75">
      <c r="A19" s="1104"/>
      <c r="B19" s="1093">
        <v>3</v>
      </c>
      <c r="C19" s="1080"/>
      <c r="D19" s="1094" t="s">
        <v>49</v>
      </c>
      <c r="E19" s="1433" t="s">
        <v>692</v>
      </c>
      <c r="F19" s="1433"/>
      <c r="G19" s="1433"/>
      <c r="H19" s="1433"/>
      <c r="I19" s="1433"/>
      <c r="J19" s="1433"/>
      <c r="K19" s="1433"/>
      <c r="L19" s="1128"/>
      <c r="M19" s="1154"/>
    </row>
    <row r="20" spans="1:15" ht="33.75">
      <c r="A20" s="1104"/>
      <c r="C20" s="1080"/>
      <c r="D20" s="1152" t="s">
        <v>440</v>
      </c>
      <c r="E20" s="1107" t="s">
        <v>449</v>
      </c>
      <c r="F20" s="1107" t="s">
        <v>449</v>
      </c>
      <c r="G20" s="1438" t="s">
        <v>449</v>
      </c>
      <c r="H20" s="1439"/>
      <c r="I20" s="1107" t="s">
        <v>449</v>
      </c>
      <c r="J20" s="1107" t="s">
        <v>449</v>
      </c>
      <c r="K20" s="1277" t="s">
        <v>1876</v>
      </c>
      <c r="L20" s="1096" t="s">
        <v>693</v>
      </c>
      <c r="M20" s="1154"/>
    </row>
    <row r="21" spans="1:15" ht="18.75">
      <c r="A21" s="1104"/>
      <c r="B21" s="1093">
        <v>3</v>
      </c>
      <c r="C21" s="1080"/>
      <c r="D21" s="1094" t="s">
        <v>50</v>
      </c>
      <c r="E21" s="1433" t="s">
        <v>694</v>
      </c>
      <c r="F21" s="1433"/>
      <c r="G21" s="1433"/>
      <c r="H21" s="1433"/>
      <c r="I21" s="1433"/>
      <c r="J21" s="1433"/>
      <c r="K21" s="1433"/>
      <c r="L21" s="1128"/>
      <c r="M21" s="1154"/>
    </row>
    <row r="22" spans="1:15" ht="54.95" customHeight="1">
      <c r="A22" s="1104"/>
      <c r="C22" s="1443"/>
      <c r="D22" s="1444" t="s">
        <v>441</v>
      </c>
      <c r="E22" s="14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446" t="str">
        <f>IF('Перечень тарифов'!J21="","наименование отсутствует","" &amp; 'Перечень тарифов'!J21 &amp; "")</f>
        <v>Тарифы на тепловую энергию, поставляемую потребителям (кроме населения)</v>
      </c>
      <c r="G22" s="1107"/>
      <c r="H22" s="1164" t="s">
        <v>1218</v>
      </c>
      <c r="I22" s="1164" t="s">
        <v>1868</v>
      </c>
      <c r="J22" s="1169">
        <v>94308.29</v>
      </c>
      <c r="K22" s="1107" t="s">
        <v>449</v>
      </c>
      <c r="L22" s="1377" t="s">
        <v>713</v>
      </c>
      <c r="M22" s="1154"/>
    </row>
    <row r="23" spans="1:15" s="1071" customFormat="1" ht="18.95" customHeight="1">
      <c r="A23" s="1104"/>
      <c r="B23" s="1195"/>
      <c r="C23" s="1443"/>
      <c r="D23" s="1444"/>
      <c r="E23" s="1445"/>
      <c r="F23" s="1446"/>
      <c r="G23" s="1179" t="s">
        <v>1864</v>
      </c>
      <c r="H23" s="1166" t="s">
        <v>1869</v>
      </c>
      <c r="I23" s="1164" t="s">
        <v>1219</v>
      </c>
      <c r="J23" s="1169">
        <v>99446.89</v>
      </c>
      <c r="K23" s="1107" t="s">
        <v>449</v>
      </c>
      <c r="L23" s="1378"/>
      <c r="M23" s="1154"/>
      <c r="N23" s="1201"/>
      <c r="O23" s="1201"/>
    </row>
    <row r="24" spans="1:15" ht="15" customHeight="1">
      <c r="A24" s="1104"/>
      <c r="C24" s="1443"/>
      <c r="D24" s="1444"/>
      <c r="E24" s="1445"/>
      <c r="F24" s="1446"/>
      <c r="G24" s="1156"/>
      <c r="H24" s="1151" t="s">
        <v>274</v>
      </c>
      <c r="I24" s="1143"/>
      <c r="J24" s="1143"/>
      <c r="K24" s="1144"/>
      <c r="L24" s="1379"/>
      <c r="M24" s="1154"/>
    </row>
    <row r="25" spans="1:15" ht="18.75">
      <c r="A25" s="1104"/>
      <c r="C25" s="1080"/>
      <c r="D25" s="1094" t="s">
        <v>67</v>
      </c>
      <c r="E25" s="1433" t="s">
        <v>767</v>
      </c>
      <c r="F25" s="1433"/>
      <c r="G25" s="1433"/>
      <c r="H25" s="1433"/>
      <c r="I25" s="1433"/>
      <c r="J25" s="1433"/>
      <c r="K25" s="1433"/>
      <c r="L25" s="1128"/>
      <c r="M25" s="1154"/>
    </row>
    <row r="26" spans="1:15" ht="77.099999999999994" customHeight="1">
      <c r="A26" s="1104"/>
      <c r="C26" s="1443"/>
      <c r="D26" s="1447" t="s">
        <v>442</v>
      </c>
      <c r="E26" s="14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446" t="str">
        <f>IF('Перечень тарифов'!J21="","наименование отсутствует","" &amp; 'Перечень тарифов'!J21 &amp; "")</f>
        <v>Тарифы на тепловую энергию, поставляемую потребителям (кроме населения)</v>
      </c>
      <c r="G26" s="1107"/>
      <c r="H26" s="1166" t="s">
        <v>1218</v>
      </c>
      <c r="I26" s="1164" t="s">
        <v>1868</v>
      </c>
      <c r="J26" s="1169">
        <v>30.26</v>
      </c>
      <c r="K26" s="1107" t="s">
        <v>449</v>
      </c>
      <c r="L26" s="1377" t="s">
        <v>768</v>
      </c>
      <c r="M26" s="1154"/>
    </row>
    <row r="27" spans="1:15" s="1071" customFormat="1" ht="18.95" customHeight="1">
      <c r="A27" s="1104"/>
      <c r="B27" s="1195"/>
      <c r="C27" s="1443"/>
      <c r="D27" s="1448"/>
      <c r="E27" s="1445"/>
      <c r="F27" s="1446"/>
      <c r="G27" s="1179" t="s">
        <v>1864</v>
      </c>
      <c r="H27" s="1166" t="s">
        <v>1869</v>
      </c>
      <c r="I27" s="1164" t="s">
        <v>1219</v>
      </c>
      <c r="J27" s="1169">
        <v>32.880000000000003</v>
      </c>
      <c r="K27" s="1107" t="s">
        <v>449</v>
      </c>
      <c r="L27" s="1378"/>
      <c r="M27" s="1154"/>
      <c r="N27" s="1201"/>
      <c r="O27" s="1201"/>
    </row>
    <row r="28" spans="1:15" ht="15" customHeight="1">
      <c r="A28" s="1104"/>
      <c r="C28" s="1443"/>
      <c r="D28" s="1449"/>
      <c r="E28" s="1445"/>
      <c r="F28" s="1446"/>
      <c r="G28" s="1156"/>
      <c r="H28" s="1151" t="s">
        <v>274</v>
      </c>
      <c r="I28" s="1143"/>
      <c r="J28" s="1143"/>
      <c r="K28" s="1144"/>
      <c r="L28" s="1379"/>
      <c r="M28" s="1154"/>
    </row>
    <row r="29" spans="1:15" ht="26.1" customHeight="1">
      <c r="A29" s="1104"/>
      <c r="C29" s="1080"/>
      <c r="D29" s="1094" t="s">
        <v>68</v>
      </c>
      <c r="E29" s="1433" t="s">
        <v>715</v>
      </c>
      <c r="F29" s="1433"/>
      <c r="G29" s="1433"/>
      <c r="H29" s="1433"/>
      <c r="I29" s="1433"/>
      <c r="J29" s="1433"/>
      <c r="K29" s="1433"/>
      <c r="L29" s="1128"/>
      <c r="M29" s="1154"/>
    </row>
    <row r="30" spans="1:15" ht="101.25" customHeight="1">
      <c r="A30" s="1104"/>
      <c r="C30" s="1443"/>
      <c r="D30" s="1447" t="s">
        <v>443</v>
      </c>
      <c r="E30" s="14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0" s="1446" t="str">
        <f>IF('Перечень тарифов'!J21="","наименование отсутствует","" &amp; 'Перечень тарифов'!J21 &amp; "")</f>
        <v>Тарифы на тепловую энергию, поставляемую потребителям (кроме населения)</v>
      </c>
      <c r="G30" s="1107"/>
      <c r="H30" s="1166" t="s">
        <v>1218</v>
      </c>
      <c r="I30" s="1164" t="s">
        <v>1219</v>
      </c>
      <c r="J30" s="1169">
        <v>0</v>
      </c>
      <c r="K30" s="1107" t="s">
        <v>449</v>
      </c>
      <c r="L30" s="1377" t="s">
        <v>716</v>
      </c>
      <c r="M30" s="1154"/>
      <c r="O30" s="1099" t="s">
        <v>554</v>
      </c>
    </row>
    <row r="31" spans="1:15" ht="18.75">
      <c r="A31" s="1104"/>
      <c r="C31" s="1443"/>
      <c r="D31" s="1449"/>
      <c r="E31" s="1445"/>
      <c r="F31" s="1446"/>
      <c r="G31" s="1156"/>
      <c r="H31" s="1151" t="s">
        <v>274</v>
      </c>
      <c r="I31" s="1143"/>
      <c r="J31" s="1143"/>
      <c r="K31" s="1144"/>
      <c r="L31" s="1379"/>
      <c r="M31" s="1154"/>
    </row>
    <row r="32" spans="1:15" ht="25.5" customHeight="1">
      <c r="A32" s="1104"/>
      <c r="B32" s="1093">
        <v>3</v>
      </c>
      <c r="C32" s="1080"/>
      <c r="D32" s="1094" t="s">
        <v>182</v>
      </c>
      <c r="E32" s="1433" t="s">
        <v>714</v>
      </c>
      <c r="F32" s="1433"/>
      <c r="G32" s="1433"/>
      <c r="H32" s="1433"/>
      <c r="I32" s="1433"/>
      <c r="J32" s="1433"/>
      <c r="K32" s="1433"/>
      <c r="L32" s="1128"/>
      <c r="M32" s="1154"/>
    </row>
    <row r="33" spans="1:15" ht="112.5" customHeight="1">
      <c r="A33" s="1104"/>
      <c r="C33" s="1443"/>
      <c r="D33" s="1447" t="s">
        <v>695</v>
      </c>
      <c r="E33" s="14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446" t="str">
        <f>IF('Перечень тарифов'!J21="","наименование отсутствует","" &amp; 'Перечень тарифов'!J21 &amp; "")</f>
        <v>Тарифы на тепловую энергию, поставляемую потребителям (кроме населения)</v>
      </c>
      <c r="G33" s="1107"/>
      <c r="H33" s="1166" t="s">
        <v>1218</v>
      </c>
      <c r="I33" s="1164" t="s">
        <v>1219</v>
      </c>
      <c r="J33" s="1169">
        <v>0</v>
      </c>
      <c r="K33" s="1107" t="s">
        <v>449</v>
      </c>
      <c r="L33" s="1377" t="s">
        <v>717</v>
      </c>
      <c r="M33" s="1154"/>
    </row>
    <row r="34" spans="1:15" ht="18.75">
      <c r="A34" s="1104"/>
      <c r="C34" s="1443"/>
      <c r="D34" s="1449"/>
      <c r="E34" s="1445"/>
      <c r="F34" s="1446"/>
      <c r="G34" s="1156"/>
      <c r="H34" s="1151" t="s">
        <v>274</v>
      </c>
      <c r="I34" s="1143"/>
      <c r="J34" s="1143"/>
      <c r="K34" s="1144"/>
      <c r="L34" s="1379"/>
      <c r="M34" s="1154"/>
    </row>
    <row r="35" spans="1:15" s="1091" customFormat="1" ht="3" customHeight="1">
      <c r="A35" s="1104"/>
      <c r="D35" s="1158"/>
      <c r="E35" s="1158"/>
      <c r="F35" s="1158"/>
      <c r="G35" s="1158"/>
      <c r="H35" s="1158"/>
      <c r="I35" s="1158"/>
      <c r="J35" s="1158"/>
      <c r="K35" s="1158"/>
      <c r="L35" s="1158"/>
      <c r="N35" s="1142"/>
      <c r="O35" s="1142"/>
    </row>
    <row r="36" spans="1:15" ht="24.75" customHeight="1">
      <c r="D36" s="1145">
        <v>1</v>
      </c>
      <c r="E36" s="1352" t="s">
        <v>711</v>
      </c>
      <c r="F36" s="1352"/>
      <c r="G36" s="1352"/>
      <c r="H36" s="1352"/>
      <c r="I36" s="1352"/>
      <c r="J36" s="1352"/>
      <c r="K36" s="1352"/>
      <c r="L36" s="1352"/>
    </row>
  </sheetData>
  <sheetProtection password="FA9C" sheet="1" objects="1" scenarios="1" formatColumns="0" formatRows="0"/>
  <mergeCells count="48">
    <mergeCell ref="E36:L36"/>
    <mergeCell ref="E32:K32"/>
    <mergeCell ref="C33:C34"/>
    <mergeCell ref="D33:D34"/>
    <mergeCell ref="E33:E34"/>
    <mergeCell ref="F33:F34"/>
    <mergeCell ref="L33:L34"/>
    <mergeCell ref="L30:L31"/>
    <mergeCell ref="L22:L24"/>
    <mergeCell ref="E25:K25"/>
    <mergeCell ref="C26:C28"/>
    <mergeCell ref="D26:D28"/>
    <mergeCell ref="E26:E28"/>
    <mergeCell ref="F26:F28"/>
    <mergeCell ref="L26:L28"/>
    <mergeCell ref="E29:K29"/>
    <mergeCell ref="C30:C31"/>
    <mergeCell ref="D30:D31"/>
    <mergeCell ref="E30:E31"/>
    <mergeCell ref="F30:F31"/>
    <mergeCell ref="G20:H20"/>
    <mergeCell ref="E21:K21"/>
    <mergeCell ref="C22:C24"/>
    <mergeCell ref="D22:D24"/>
    <mergeCell ref="E22:E24"/>
    <mergeCell ref="F22:F24"/>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30 L16:L17 L33 L2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0:I30 H17:I17 H33:I33 H22:I23 H26:I27"/>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3 J30 J33 J26:J2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c6a57933-7ed8-4258-a693-35d0b87649e6"/>
    <hyperlink ref="K20" location="'Форма 4.10.1'!$K$20" tooltip="Кликните по гиперссылке, чтобы перейти по гиперссылке или отредактировать её" display="https://portal.eias.ru/Portal/DownloadPage.aspx?type=12&amp;guid=4a18f1b8-69e2-415d-ba0a-cbf74e112c49"/>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50" t="s">
        <v>461</v>
      </c>
      <c r="E5" s="1450"/>
      <c r="F5" s="1450"/>
      <c r="G5" s="1450"/>
      <c r="H5" s="1450"/>
      <c r="I5" s="1450"/>
      <c r="J5" s="145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52" t="s">
        <v>445</v>
      </c>
      <c r="E8" s="1452"/>
      <c r="F8" s="1452"/>
      <c r="G8" s="1452"/>
      <c r="H8" s="1452"/>
      <c r="I8" s="1452"/>
      <c r="J8" s="1452"/>
      <c r="K8" s="1452" t="s">
        <v>446</v>
      </c>
    </row>
    <row r="9" spans="1:14">
      <c r="D9" s="1452" t="s">
        <v>91</v>
      </c>
      <c r="E9" s="1452" t="s">
        <v>463</v>
      </c>
      <c r="F9" s="1452"/>
      <c r="G9" s="1452" t="s">
        <v>464</v>
      </c>
      <c r="H9" s="1452"/>
      <c r="I9" s="1452"/>
      <c r="J9" s="1452"/>
      <c r="K9" s="1452"/>
    </row>
    <row r="10" spans="1:14" ht="22.5">
      <c r="D10" s="1452"/>
      <c r="E10" s="131" t="s">
        <v>465</v>
      </c>
      <c r="F10" s="131" t="s">
        <v>398</v>
      </c>
      <c r="G10" s="131" t="s">
        <v>398</v>
      </c>
      <c r="H10" s="131" t="s">
        <v>465</v>
      </c>
      <c r="I10" s="131" t="s">
        <v>466</v>
      </c>
      <c r="J10" s="131" t="s">
        <v>447</v>
      </c>
      <c r="K10" s="145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7"/>
      <c r="K12" s="1377"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79"/>
    </row>
    <row r="14" spans="1:14" ht="3" customHeight="1">
      <c r="A14" s="125"/>
      <c r="B14" s="125"/>
      <c r="C14" s="125"/>
    </row>
    <row r="15" spans="1:14" ht="27.75" customHeight="1">
      <c r="E15" s="1451" t="s">
        <v>573</v>
      </c>
      <c r="F15" s="1451"/>
      <c r="G15" s="1451"/>
      <c r="H15" s="1451"/>
      <c r="I15" s="1451"/>
      <c r="J15" s="145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314" t="s">
        <v>313</v>
      </c>
      <c r="E7" s="131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0"/>
    </row>
    <row r="13" spans="3:9" ht="12" customHeight="1">
      <c r="C13" s="47"/>
      <c r="D13" s="401"/>
      <c r="E13" s="402" t="s">
        <v>176</v>
      </c>
    </row>
    <row r="14" spans="3:9" ht="3" customHeight="1"/>
    <row r="15" spans="3:9" ht="22.5" customHeight="1">
      <c r="C15" s="161"/>
      <c r="D15" s="1453" t="s">
        <v>314</v>
      </c>
      <c r="E15" s="145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6"/>
  <sheetViews>
    <sheetView showGridLines="0" topLeftCell="C6" zoomScaleNormal="100" workbookViewId="0">
      <selection activeCell="E16" sqref="E16"/>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50" t="s">
        <v>54</v>
      </c>
      <c r="E7" s="145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ht="25.5" customHeight="1">
      <c r="C12" s="160" t="s">
        <v>1864</v>
      </c>
      <c r="D12" s="117">
        <v>1</v>
      </c>
      <c r="E12" s="118" t="s">
        <v>1871</v>
      </c>
    </row>
    <row r="13" spans="3:12" ht="45" customHeight="1">
      <c r="C13" s="160" t="s">
        <v>1864</v>
      </c>
      <c r="D13" s="117">
        <v>2</v>
      </c>
      <c r="E13" s="118" t="s">
        <v>1872</v>
      </c>
    </row>
    <row r="14" spans="3:12" ht="26.25" customHeight="1">
      <c r="C14" s="160" t="s">
        <v>1864</v>
      </c>
      <c r="D14" s="117">
        <v>3</v>
      </c>
      <c r="E14" s="118" t="s">
        <v>1873</v>
      </c>
    </row>
    <row r="15" spans="3:12" ht="17.100000000000001" customHeight="1">
      <c r="C15" s="160" t="s">
        <v>1864</v>
      </c>
      <c r="D15" s="117">
        <v>4</v>
      </c>
      <c r="E15" s="118" t="s">
        <v>1874</v>
      </c>
    </row>
    <row r="16" spans="3:12">
      <c r="C16" s="47"/>
      <c r="D16" s="108"/>
      <c r="E16"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54" t="s">
        <v>55</v>
      </c>
      <c r="C2" s="1454"/>
      <c r="D2" s="1454"/>
      <c r="E2" s="410"/>
    </row>
    <row r="3" spans="2:5" ht="3" customHeight="1"/>
    <row r="4" spans="2:5" ht="21.75" customHeight="1" thickBot="1">
      <c r="B4" s="1276" t="s">
        <v>1</v>
      </c>
      <c r="C4" s="1276" t="s">
        <v>90</v>
      </c>
      <c r="D4" s="1276" t="s">
        <v>71</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326">
        <v>1</v>
      </c>
      <c r="E9" s="1487"/>
      <c r="F9" s="1489"/>
      <c r="G9" s="1477" t="s">
        <v>84</v>
      </c>
      <c r="H9" s="1326"/>
      <c r="I9" s="1326">
        <v>1</v>
      </c>
      <c r="J9" s="1483"/>
      <c r="K9" s="1367" t="s">
        <v>84</v>
      </c>
      <c r="L9" s="1320"/>
      <c r="M9" s="1320" t="s">
        <v>92</v>
      </c>
      <c r="N9" s="1486"/>
      <c r="O9" s="1367" t="s">
        <v>84</v>
      </c>
      <c r="P9" s="1320"/>
      <c r="Q9" s="1320" t="s">
        <v>92</v>
      </c>
      <c r="R9" s="1481"/>
      <c r="S9" s="1367" t="s">
        <v>84</v>
      </c>
      <c r="T9" s="1034"/>
      <c r="U9" s="1034" t="s">
        <v>92</v>
      </c>
      <c r="V9" s="1180"/>
      <c r="W9" s="288"/>
    </row>
    <row r="10" spans="1:23" s="702" customFormat="1" ht="17.100000000000001" customHeight="1">
      <c r="A10" s="197"/>
      <c r="C10" s="152"/>
      <c r="D10" s="1326"/>
      <c r="E10" s="1487"/>
      <c r="F10" s="1489"/>
      <c r="G10" s="1477"/>
      <c r="H10" s="1326"/>
      <c r="I10" s="1326"/>
      <c r="J10" s="1483"/>
      <c r="K10" s="1367"/>
      <c r="L10" s="1320"/>
      <c r="M10" s="1320"/>
      <c r="N10" s="1486"/>
      <c r="O10" s="1367"/>
      <c r="P10" s="1320"/>
      <c r="Q10" s="1320"/>
      <c r="R10" s="1481"/>
      <c r="S10" s="1367"/>
      <c r="T10" s="1036"/>
      <c r="U10" s="707"/>
      <c r="V10" s="708" t="s">
        <v>631</v>
      </c>
      <c r="W10" s="709"/>
    </row>
    <row r="11" spans="1:23" s="96" customFormat="1" ht="17.100000000000001" customHeight="1">
      <c r="A11" s="197"/>
      <c r="C11" s="152"/>
      <c r="D11" s="1324"/>
      <c r="E11" s="1488"/>
      <c r="F11" s="1490"/>
      <c r="G11" s="1324"/>
      <c r="H11" s="1324"/>
      <c r="I11" s="1324"/>
      <c r="J11" s="1484"/>
      <c r="K11" s="1324"/>
      <c r="L11" s="1324"/>
      <c r="M11" s="1324"/>
      <c r="N11" s="1481"/>
      <c r="O11" s="1324"/>
      <c r="P11" s="1035"/>
      <c r="Q11" s="707"/>
      <c r="R11" s="708" t="s">
        <v>630</v>
      </c>
      <c r="S11" s="704"/>
      <c r="T11" s="704"/>
      <c r="U11" s="704"/>
      <c r="V11" s="704"/>
      <c r="W11" s="709"/>
    </row>
    <row r="12" spans="1:23" s="96" customFormat="1" ht="17.100000000000001" customHeight="1">
      <c r="A12" s="197"/>
      <c r="C12" s="152"/>
      <c r="D12" s="1324"/>
      <c r="E12" s="1488"/>
      <c r="F12" s="1490"/>
      <c r="G12" s="1324"/>
      <c r="H12" s="1324"/>
      <c r="I12" s="1324"/>
      <c r="J12" s="1484"/>
      <c r="K12" s="1324"/>
      <c r="L12" s="707"/>
      <c r="M12" s="708"/>
      <c r="N12" s="708" t="s">
        <v>410</v>
      </c>
      <c r="O12" s="708"/>
      <c r="P12" s="708"/>
      <c r="Q12" s="708"/>
      <c r="R12" s="708"/>
      <c r="S12" s="704"/>
      <c r="T12" s="704"/>
      <c r="U12" s="704"/>
      <c r="V12" s="704"/>
      <c r="W12" s="709"/>
    </row>
    <row r="13" spans="1:23" s="96" customFormat="1" ht="17.25" customHeight="1">
      <c r="A13" s="197"/>
      <c r="C13" s="152"/>
      <c r="D13" s="1324"/>
      <c r="E13" s="1488"/>
      <c r="F13" s="1490"/>
      <c r="G13" s="132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82"/>
      <c r="E15" s="1491"/>
      <c r="F15" s="1476"/>
      <c r="G15" s="1478"/>
      <c r="H15" s="1326"/>
      <c r="I15" s="1326">
        <v>1</v>
      </c>
      <c r="J15" s="1483"/>
      <c r="K15" s="1367" t="s">
        <v>84</v>
      </c>
      <c r="L15" s="1320"/>
      <c r="M15" s="1320" t="s">
        <v>92</v>
      </c>
      <c r="N15" s="1486"/>
      <c r="O15" s="1367" t="s">
        <v>84</v>
      </c>
      <c r="P15" s="1320"/>
      <c r="Q15" s="1320" t="s">
        <v>92</v>
      </c>
      <c r="R15" s="1481"/>
      <c r="S15" s="1367" t="s">
        <v>84</v>
      </c>
      <c r="T15" s="1034"/>
      <c r="U15" s="1034" t="s">
        <v>92</v>
      </c>
      <c r="V15" s="1180"/>
      <c r="W15" s="288"/>
    </row>
    <row r="16" spans="1:23" s="705" customFormat="1" ht="16.5" customHeight="1">
      <c r="A16" s="711"/>
      <c r="B16" s="706"/>
      <c r="C16" s="710"/>
      <c r="D16" s="1482"/>
      <c r="E16" s="1491"/>
      <c r="F16" s="1476"/>
      <c r="G16" s="1478"/>
      <c r="H16" s="1326"/>
      <c r="I16" s="1326"/>
      <c r="J16" s="1483"/>
      <c r="K16" s="1367"/>
      <c r="L16" s="1320"/>
      <c r="M16" s="1320"/>
      <c r="N16" s="1486"/>
      <c r="O16" s="1367"/>
      <c r="P16" s="1320"/>
      <c r="Q16" s="1320"/>
      <c r="R16" s="1481"/>
      <c r="S16" s="1367"/>
      <c r="T16" s="1036"/>
      <c r="U16" s="707"/>
      <c r="V16" s="708" t="s">
        <v>631</v>
      </c>
      <c r="W16" s="709"/>
    </row>
    <row r="17" spans="1:36" ht="17.100000000000001" customHeight="1">
      <c r="A17" s="197"/>
      <c r="B17" s="96"/>
      <c r="C17" s="152"/>
      <c r="D17" s="1482"/>
      <c r="E17" s="1491"/>
      <c r="F17" s="1476"/>
      <c r="G17" s="1478"/>
      <c r="H17" s="1326"/>
      <c r="I17" s="1326"/>
      <c r="J17" s="1484"/>
      <c r="K17" s="1367"/>
      <c r="L17" s="1320"/>
      <c r="M17" s="1320"/>
      <c r="N17" s="1481"/>
      <c r="O17" s="1367"/>
      <c r="P17" s="1035"/>
      <c r="Q17" s="707"/>
      <c r="R17" s="708" t="s">
        <v>630</v>
      </c>
      <c r="S17" s="704"/>
      <c r="T17" s="704"/>
      <c r="U17" s="704"/>
      <c r="V17" s="704"/>
      <c r="W17" s="709"/>
    </row>
    <row r="18" spans="1:36" ht="17.100000000000001" customHeight="1">
      <c r="A18" s="197"/>
      <c r="B18" s="96"/>
      <c r="C18" s="152"/>
      <c r="D18" s="1482"/>
      <c r="E18" s="1491"/>
      <c r="F18" s="1476"/>
      <c r="G18" s="1478"/>
      <c r="H18" s="1326"/>
      <c r="I18" s="1326"/>
      <c r="J18" s="1484"/>
      <c r="K18" s="1367"/>
      <c r="L18" s="707"/>
      <c r="M18" s="708"/>
      <c r="N18" s="708" t="s">
        <v>410</v>
      </c>
      <c r="O18" s="708"/>
      <c r="P18" s="708"/>
      <c r="Q18" s="708"/>
      <c r="R18" s="708"/>
      <c r="S18" s="704"/>
      <c r="T18" s="704"/>
      <c r="U18" s="704"/>
      <c r="V18" s="704"/>
      <c r="W18" s="709"/>
    </row>
    <row r="19" spans="1:36" ht="17.100000000000001" customHeight="1">
      <c r="A19" s="197"/>
      <c r="B19" s="96"/>
      <c r="C19" s="152"/>
      <c r="D19" s="1482"/>
      <c r="E19" s="1491"/>
      <c r="F19" s="1476"/>
      <c r="G19" s="147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85" t="s">
        <v>297</v>
      </c>
      <c r="P27" s="1485"/>
      <c r="Q27" s="1485"/>
      <c r="R27" s="1411" t="s">
        <v>269</v>
      </c>
      <c r="S27" s="1411"/>
      <c r="T27" s="1411"/>
      <c r="U27" s="1388" t="s">
        <v>339</v>
      </c>
      <c r="W27" s="1479"/>
    </row>
    <row r="28" spans="1:36" ht="17.100000000000001" customHeight="1">
      <c r="O28" s="1412" t="s">
        <v>579</v>
      </c>
      <c r="P28" s="1412" t="s">
        <v>270</v>
      </c>
      <c r="Q28" s="1412"/>
      <c r="R28" s="1411"/>
      <c r="S28" s="1411"/>
      <c r="T28" s="1411"/>
      <c r="U28" s="1388"/>
      <c r="W28" s="1479"/>
    </row>
    <row r="29" spans="1:36" ht="37.5" customHeight="1">
      <c r="O29" s="1412"/>
      <c r="P29" s="98" t="s">
        <v>580</v>
      </c>
      <c r="Q29" s="98" t="s">
        <v>6</v>
      </c>
      <c r="R29" s="99" t="s">
        <v>273</v>
      </c>
      <c r="S29" s="1408" t="s">
        <v>272</v>
      </c>
      <c r="T29" s="1408"/>
      <c r="U29" s="1388"/>
      <c r="W29" s="1479"/>
    </row>
    <row r="30" spans="1:36" ht="17.100000000000001" customHeight="1">
      <c r="G30" s="150"/>
      <c r="H30" s="150"/>
      <c r="I30" s="150"/>
      <c r="J30" s="150"/>
      <c r="K30" s="150"/>
      <c r="L30" s="116"/>
      <c r="M30" s="404" t="s">
        <v>182</v>
      </c>
      <c r="N30" s="405"/>
      <c r="O30" s="1480"/>
      <c r="P30" s="1480"/>
      <c r="Q30" s="1480"/>
      <c r="R30" s="1480"/>
      <c r="S30" s="1480"/>
      <c r="T30" s="1480"/>
      <c r="U30" s="1480"/>
      <c r="V30" s="116"/>
      <c r="W30" s="116"/>
      <c r="X30" s="196"/>
      <c r="Y30" s="196"/>
      <c r="Z30" s="196"/>
      <c r="AA30" s="196"/>
      <c r="AB30" s="196"/>
      <c r="AC30" s="196"/>
      <c r="AD30" s="196"/>
      <c r="AE30" s="196"/>
      <c r="AF30" s="196"/>
      <c r="AG30" s="196"/>
      <c r="AH30" s="196"/>
      <c r="AI30" s="196"/>
      <c r="AJ30" s="196"/>
    </row>
    <row r="31" spans="1:36" s="493" customFormat="1" ht="22.5">
      <c r="A31" s="1359">
        <v>1</v>
      </c>
      <c r="B31" s="795"/>
      <c r="C31" s="795"/>
      <c r="D31" s="795"/>
      <c r="E31" s="796"/>
      <c r="F31" s="797"/>
      <c r="G31" s="797"/>
      <c r="H31" s="797"/>
      <c r="I31" s="798"/>
      <c r="J31" s="793"/>
      <c r="K31" s="800"/>
      <c r="L31" s="562">
        <f>mergeValue(A31)</f>
        <v>1</v>
      </c>
      <c r="M31" s="610" t="s">
        <v>19</v>
      </c>
      <c r="N31" s="615"/>
      <c r="O31" s="1458"/>
      <c r="P31" s="1459"/>
      <c r="Q31" s="1459"/>
      <c r="R31" s="1459"/>
      <c r="S31" s="1459"/>
      <c r="T31" s="1459"/>
      <c r="U31" s="1459"/>
      <c r="V31" s="1460"/>
      <c r="W31" s="1128"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59"/>
      <c r="B32" s="1359">
        <v>1</v>
      </c>
      <c r="C32" s="795"/>
      <c r="D32" s="795"/>
      <c r="E32" s="797"/>
      <c r="F32" s="797"/>
      <c r="G32" s="797"/>
      <c r="H32" s="797"/>
      <c r="I32" s="792"/>
      <c r="J32" s="791"/>
      <c r="K32" s="794"/>
      <c r="L32" s="562" t="str">
        <f>mergeValue(A32) &amp;"."&amp; mergeValue(B32)</f>
        <v>1.1</v>
      </c>
      <c r="M32" s="516" t="s">
        <v>15</v>
      </c>
      <c r="N32" s="615"/>
      <c r="O32" s="1458"/>
      <c r="P32" s="1459"/>
      <c r="Q32" s="1459"/>
      <c r="R32" s="1459"/>
      <c r="S32" s="1459"/>
      <c r="T32" s="1459"/>
      <c r="U32" s="1459"/>
      <c r="V32" s="1460"/>
      <c r="W32" s="1128"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59"/>
      <c r="B33" s="1359"/>
      <c r="C33" s="1359">
        <v>1</v>
      </c>
      <c r="D33" s="795"/>
      <c r="E33" s="797"/>
      <c r="F33" s="797"/>
      <c r="G33" s="797"/>
      <c r="H33" s="797"/>
      <c r="I33" s="799"/>
      <c r="J33" s="791"/>
      <c r="K33" s="794"/>
      <c r="L33" s="562" t="str">
        <f>mergeValue(A33) &amp;"."&amp; mergeValue(B33)&amp;"."&amp; mergeValue(C33)</f>
        <v>1.1.1</v>
      </c>
      <c r="M33" s="517" t="s">
        <v>7</v>
      </c>
      <c r="N33" s="615"/>
      <c r="O33" s="1458"/>
      <c r="P33" s="1459"/>
      <c r="Q33" s="1459"/>
      <c r="R33" s="1459"/>
      <c r="S33" s="1459"/>
      <c r="T33" s="1459"/>
      <c r="U33" s="1459"/>
      <c r="V33" s="1460"/>
      <c r="W33" s="1128"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59"/>
      <c r="B34" s="1359"/>
      <c r="C34" s="1359"/>
      <c r="D34" s="1359">
        <v>1</v>
      </c>
      <c r="E34" s="797"/>
      <c r="F34" s="797"/>
      <c r="G34" s="797"/>
      <c r="H34" s="797"/>
      <c r="I34" s="799"/>
      <c r="J34" s="791"/>
      <c r="K34" s="794"/>
      <c r="L34" s="562" t="str">
        <f>mergeValue(A34) &amp;"."&amp; mergeValue(B34)&amp;"."&amp; mergeValue(C34)&amp;"."&amp; mergeValue(D34)</f>
        <v>1.1.1.1</v>
      </c>
      <c r="M34" s="518" t="s">
        <v>21</v>
      </c>
      <c r="N34" s="615"/>
      <c r="O34" s="1458"/>
      <c r="P34" s="1459"/>
      <c r="Q34" s="1459"/>
      <c r="R34" s="1459"/>
      <c r="S34" s="1459"/>
      <c r="T34" s="1459"/>
      <c r="U34" s="1459"/>
      <c r="V34" s="1460"/>
      <c r="W34" s="1128"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59"/>
      <c r="B35" s="1359"/>
      <c r="C35" s="1359"/>
      <c r="D35" s="1359"/>
      <c r="E35" s="1359">
        <v>1</v>
      </c>
      <c r="F35" s="797"/>
      <c r="G35" s="797"/>
      <c r="H35" s="795">
        <v>1</v>
      </c>
      <c r="I35" s="1359">
        <v>1</v>
      </c>
      <c r="J35" s="797"/>
      <c r="K35" s="802"/>
      <c r="L35" s="562" t="str">
        <f>mergeValue(A35) &amp;"."&amp; mergeValue(B35)&amp;"."&amp; mergeValue(C35)&amp;"."&amp; mergeValue(D35)&amp;"."&amp; mergeValue(E35)</f>
        <v>1.1.1.1.1</v>
      </c>
      <c r="M35" s="524" t="s">
        <v>8</v>
      </c>
      <c r="N35" s="615"/>
      <c r="O35" s="1362"/>
      <c r="P35" s="1363"/>
      <c r="Q35" s="1363"/>
      <c r="R35" s="1363"/>
      <c r="S35" s="1363"/>
      <c r="T35" s="1363"/>
      <c r="U35" s="1363"/>
      <c r="V35" s="1364"/>
      <c r="W35" s="1128"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59"/>
      <c r="B36" s="1359"/>
      <c r="C36" s="1359"/>
      <c r="D36" s="1359"/>
      <c r="E36" s="1359"/>
      <c r="F36" s="1359">
        <v>1</v>
      </c>
      <c r="G36" s="795"/>
      <c r="H36" s="795"/>
      <c r="I36" s="1359"/>
      <c r="J36" s="1359">
        <v>1</v>
      </c>
      <c r="K36" s="803"/>
      <c r="L36" s="562" t="str">
        <f>mergeValue(A36) &amp;"."&amp; mergeValue(B36)&amp;"."&amp; mergeValue(C36)&amp;"."&amp; mergeValue(D36)&amp;"."&amp; mergeValue(E36)&amp;"."&amp; mergeValue(F36)</f>
        <v>1.1.1.1.1.1</v>
      </c>
      <c r="M36" s="525" t="s">
        <v>9</v>
      </c>
      <c r="N36" s="615"/>
      <c r="O36" s="1362"/>
      <c r="P36" s="1363"/>
      <c r="Q36" s="1363"/>
      <c r="R36" s="1363"/>
      <c r="S36" s="1363"/>
      <c r="T36" s="1363"/>
      <c r="U36" s="1363"/>
      <c r="V36" s="1364"/>
      <c r="W36" s="1128"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59"/>
      <c r="B37" s="1359"/>
      <c r="C37" s="1359"/>
      <c r="D37" s="1359"/>
      <c r="E37" s="1359"/>
      <c r="F37" s="1359"/>
      <c r="G37" s="795">
        <v>1</v>
      </c>
      <c r="H37" s="795"/>
      <c r="I37" s="1359"/>
      <c r="J37" s="1359"/>
      <c r="K37" s="803">
        <v>1</v>
      </c>
      <c r="L37" s="562" t="str">
        <f>mergeValue(A37) &amp;"."&amp; mergeValue(B37)&amp;"."&amp; mergeValue(C37)&amp;"."&amp; mergeValue(D37)&amp;"."&amp; mergeValue(E37)&amp;"."&amp; mergeValue(F37)&amp;"."&amp; mergeValue(G37)</f>
        <v>1.1.1.1.1.1.1</v>
      </c>
      <c r="M37" s="1016"/>
      <c r="N37" s="615"/>
      <c r="O37" s="532"/>
      <c r="P37" s="532"/>
      <c r="Q37" s="1040"/>
      <c r="R37" s="1366"/>
      <c r="S37" s="1367" t="s">
        <v>83</v>
      </c>
      <c r="T37" s="1366"/>
      <c r="U37" s="1367" t="s">
        <v>83</v>
      </c>
      <c r="V37" s="532"/>
      <c r="W37" s="1377"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59"/>
      <c r="B38" s="1359"/>
      <c r="C38" s="1359"/>
      <c r="D38" s="1359"/>
      <c r="E38" s="1359"/>
      <c r="F38" s="1359"/>
      <c r="G38" s="795"/>
      <c r="H38" s="795"/>
      <c r="I38" s="1359"/>
      <c r="J38" s="1359"/>
      <c r="K38" s="803"/>
      <c r="L38" s="569"/>
      <c r="M38" s="615"/>
      <c r="N38" s="615"/>
      <c r="O38" s="532"/>
      <c r="P38" s="532"/>
      <c r="Q38" s="553" t="str">
        <f>R37 &amp; "-" &amp; T37</f>
        <v>-</v>
      </c>
      <c r="R38" s="1366"/>
      <c r="S38" s="1367"/>
      <c r="T38" s="1366"/>
      <c r="U38" s="1367"/>
      <c r="V38" s="532"/>
      <c r="W38" s="1378"/>
      <c r="X38" s="554"/>
      <c r="Y38" s="558"/>
      <c r="Z38" s="558" t="str">
        <f t="shared" si="0"/>
        <v/>
      </c>
      <c r="AA38" s="558"/>
      <c r="AB38" s="558"/>
      <c r="AC38" s="558"/>
      <c r="AD38" s="554"/>
      <c r="AE38" s="554"/>
      <c r="AF38" s="554"/>
      <c r="AG38" s="554"/>
      <c r="AH38" s="554"/>
      <c r="AI38" s="554"/>
      <c r="AJ38" s="554"/>
    </row>
    <row r="39" spans="1:36" s="493" customFormat="1" ht="15" customHeight="1">
      <c r="A39" s="1359"/>
      <c r="B39" s="1359"/>
      <c r="C39" s="1359"/>
      <c r="D39" s="1359"/>
      <c r="E39" s="1359"/>
      <c r="F39" s="1359"/>
      <c r="G39" s="797"/>
      <c r="H39" s="795"/>
      <c r="I39" s="1359"/>
      <c r="J39" s="1359"/>
      <c r="K39" s="802"/>
      <c r="L39" s="508"/>
      <c r="M39" s="527" t="s">
        <v>24</v>
      </c>
      <c r="N39" s="534"/>
      <c r="O39" s="534"/>
      <c r="P39" s="534"/>
      <c r="Q39" s="534"/>
      <c r="R39" s="534"/>
      <c r="S39" s="534"/>
      <c r="T39" s="534"/>
      <c r="U39" s="534"/>
      <c r="V39" s="530"/>
      <c r="W39" s="137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59"/>
      <c r="B40" s="1359"/>
      <c r="C40" s="1359"/>
      <c r="D40" s="1359"/>
      <c r="E40" s="1359"/>
      <c r="F40" s="797"/>
      <c r="G40" s="797"/>
      <c r="H40" s="795"/>
      <c r="I40" s="135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59"/>
      <c r="B41" s="1359"/>
      <c r="C41" s="1359"/>
      <c r="D41" s="135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59"/>
      <c r="B42" s="1359"/>
      <c r="C42" s="135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59"/>
      <c r="B43" s="135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5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59">
        <v>1</v>
      </c>
      <c r="B49" s="813"/>
      <c r="C49" s="813"/>
      <c r="D49" s="813"/>
      <c r="E49" s="814"/>
      <c r="F49" s="815"/>
      <c r="G49" s="815"/>
      <c r="H49" s="815"/>
      <c r="I49" s="816"/>
      <c r="J49" s="811"/>
      <c r="K49" s="818"/>
      <c r="L49" s="562">
        <f>mergeValue(A49)</f>
        <v>1</v>
      </c>
      <c r="M49" s="610" t="s">
        <v>19</v>
      </c>
      <c r="N49" s="615"/>
      <c r="O49" s="1458"/>
      <c r="P49" s="1459"/>
      <c r="Q49" s="1459"/>
      <c r="R49" s="1459"/>
      <c r="S49" s="1459"/>
      <c r="T49" s="1459"/>
      <c r="U49" s="1459"/>
      <c r="V49" s="1460"/>
      <c r="W49" s="1128"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59"/>
      <c r="B50" s="1359">
        <v>1</v>
      </c>
      <c r="C50" s="813"/>
      <c r="D50" s="813"/>
      <c r="E50" s="815"/>
      <c r="F50" s="815"/>
      <c r="G50" s="815"/>
      <c r="H50" s="815"/>
      <c r="I50" s="810"/>
      <c r="J50" s="809"/>
      <c r="K50" s="812"/>
      <c r="L50" s="562" t="str">
        <f>mergeValue(A50) &amp;"."&amp; mergeValue(B50)</f>
        <v>1.1</v>
      </c>
      <c r="M50" s="516" t="s">
        <v>15</v>
      </c>
      <c r="N50" s="615"/>
      <c r="O50" s="1458"/>
      <c r="P50" s="1459"/>
      <c r="Q50" s="1459"/>
      <c r="R50" s="1459"/>
      <c r="S50" s="1459"/>
      <c r="T50" s="1459"/>
      <c r="U50" s="1459"/>
      <c r="V50" s="1460"/>
      <c r="W50" s="1128"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59"/>
      <c r="B51" s="1359"/>
      <c r="C51" s="1359">
        <v>1</v>
      </c>
      <c r="D51" s="813"/>
      <c r="E51" s="815"/>
      <c r="F51" s="815"/>
      <c r="G51" s="815"/>
      <c r="H51" s="815"/>
      <c r="I51" s="817"/>
      <c r="J51" s="809"/>
      <c r="K51" s="812"/>
      <c r="L51" s="562" t="str">
        <f>mergeValue(A51) &amp;"."&amp; mergeValue(B51)&amp;"."&amp; mergeValue(C51)</f>
        <v>1.1.1</v>
      </c>
      <c r="M51" s="517" t="s">
        <v>7</v>
      </c>
      <c r="N51" s="615"/>
      <c r="O51" s="1458"/>
      <c r="P51" s="1459"/>
      <c r="Q51" s="1459"/>
      <c r="R51" s="1459"/>
      <c r="S51" s="1459"/>
      <c r="T51" s="1459"/>
      <c r="U51" s="1459"/>
      <c r="V51" s="1460"/>
      <c r="W51" s="1128"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59"/>
      <c r="B52" s="1359"/>
      <c r="C52" s="1359"/>
      <c r="D52" s="1359">
        <v>1</v>
      </c>
      <c r="E52" s="815"/>
      <c r="F52" s="815"/>
      <c r="G52" s="815"/>
      <c r="H52" s="815"/>
      <c r="I52" s="817"/>
      <c r="J52" s="809"/>
      <c r="K52" s="812"/>
      <c r="L52" s="562" t="str">
        <f>mergeValue(A52) &amp;"."&amp; mergeValue(B52)&amp;"."&amp; mergeValue(C52)&amp;"."&amp; mergeValue(D52)</f>
        <v>1.1.1.1</v>
      </c>
      <c r="M52" s="518" t="s">
        <v>21</v>
      </c>
      <c r="N52" s="615"/>
      <c r="O52" s="1458"/>
      <c r="P52" s="1459"/>
      <c r="Q52" s="1459"/>
      <c r="R52" s="1459"/>
      <c r="S52" s="1459"/>
      <c r="T52" s="1459"/>
      <c r="U52" s="1459"/>
      <c r="V52" s="1460"/>
      <c r="W52" s="1128"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59"/>
      <c r="B53" s="1359"/>
      <c r="C53" s="1359"/>
      <c r="D53" s="1359"/>
      <c r="E53" s="1359">
        <v>1</v>
      </c>
      <c r="F53" s="815"/>
      <c r="G53" s="815"/>
      <c r="H53" s="813">
        <v>1</v>
      </c>
      <c r="I53" s="1359">
        <v>1</v>
      </c>
      <c r="J53" s="815"/>
      <c r="K53" s="820"/>
      <c r="L53" s="562" t="str">
        <f>mergeValue(A53) &amp;"."&amp; mergeValue(B53)&amp;"."&amp; mergeValue(C53)&amp;"."&amp; mergeValue(D53)&amp;"."&amp; mergeValue(E53)</f>
        <v>1.1.1.1.1</v>
      </c>
      <c r="M53" s="524" t="s">
        <v>8</v>
      </c>
      <c r="N53" s="615"/>
      <c r="O53" s="1362"/>
      <c r="P53" s="1363"/>
      <c r="Q53" s="1363"/>
      <c r="R53" s="1363"/>
      <c r="S53" s="1363"/>
      <c r="T53" s="1363"/>
      <c r="U53" s="1363"/>
      <c r="V53" s="1364"/>
      <c r="W53" s="1128"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59"/>
      <c r="B54" s="1359"/>
      <c r="C54" s="1359"/>
      <c r="D54" s="1359"/>
      <c r="E54" s="1359"/>
      <c r="F54" s="1359">
        <v>1</v>
      </c>
      <c r="G54" s="813"/>
      <c r="H54" s="813"/>
      <c r="I54" s="1359"/>
      <c r="J54" s="1359">
        <v>1</v>
      </c>
      <c r="K54" s="821"/>
      <c r="L54" s="562" t="str">
        <f>mergeValue(A54) &amp;"."&amp; mergeValue(B54)&amp;"."&amp; mergeValue(C54)&amp;"."&amp; mergeValue(D54)&amp;"."&amp; mergeValue(E54)&amp;"."&amp; mergeValue(F54)</f>
        <v>1.1.1.1.1.1</v>
      </c>
      <c r="M54" s="525" t="s">
        <v>9</v>
      </c>
      <c r="N54" s="615"/>
      <c r="O54" s="1362"/>
      <c r="P54" s="1363"/>
      <c r="Q54" s="1363"/>
      <c r="R54" s="1363"/>
      <c r="S54" s="1363"/>
      <c r="T54" s="1363"/>
      <c r="U54" s="1363"/>
      <c r="V54" s="1364"/>
      <c r="W54" s="1128"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59"/>
      <c r="B55" s="1359"/>
      <c r="C55" s="1359"/>
      <c r="D55" s="1359"/>
      <c r="E55" s="1359"/>
      <c r="F55" s="1359"/>
      <c r="G55" s="813">
        <v>1</v>
      </c>
      <c r="H55" s="813"/>
      <c r="I55" s="1359"/>
      <c r="J55" s="1359"/>
      <c r="K55" s="821">
        <v>1</v>
      </c>
      <c r="L55" s="562" t="str">
        <f>mergeValue(A55) &amp;"."&amp; mergeValue(B55)&amp;"."&amp; mergeValue(C55)&amp;"."&amp; mergeValue(D55)&amp;"."&amp; mergeValue(E55)&amp;"."&amp; mergeValue(F55)&amp;"."&amp; mergeValue(G55)</f>
        <v>1.1.1.1.1.1.1</v>
      </c>
      <c r="M55" s="1016"/>
      <c r="N55" s="615"/>
      <c r="O55" s="532"/>
      <c r="P55" s="532"/>
      <c r="Q55" s="1040"/>
      <c r="R55" s="1366"/>
      <c r="S55" s="1367" t="s">
        <v>83</v>
      </c>
      <c r="T55" s="1366"/>
      <c r="U55" s="1367" t="s">
        <v>83</v>
      </c>
      <c r="V55" s="532"/>
      <c r="W55" s="1377"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59"/>
      <c r="B56" s="1359"/>
      <c r="C56" s="1359"/>
      <c r="D56" s="1359"/>
      <c r="E56" s="1359"/>
      <c r="F56" s="1359"/>
      <c r="G56" s="813"/>
      <c r="H56" s="813"/>
      <c r="I56" s="1359"/>
      <c r="J56" s="1359"/>
      <c r="K56" s="821"/>
      <c r="L56" s="569"/>
      <c r="M56" s="615"/>
      <c r="N56" s="615"/>
      <c r="O56" s="532"/>
      <c r="P56" s="532"/>
      <c r="Q56" s="553" t="str">
        <f>R55 &amp; "-" &amp; T55</f>
        <v>-</v>
      </c>
      <c r="R56" s="1366"/>
      <c r="S56" s="1367"/>
      <c r="T56" s="1366"/>
      <c r="U56" s="1367"/>
      <c r="V56" s="532"/>
      <c r="W56" s="1378"/>
      <c r="X56" s="554"/>
      <c r="Y56" s="558"/>
      <c r="Z56" s="558" t="str">
        <f t="shared" si="1"/>
        <v/>
      </c>
      <c r="AA56" s="558"/>
      <c r="AB56" s="558"/>
      <c r="AC56" s="558"/>
      <c r="AD56" s="554"/>
      <c r="AE56" s="554"/>
      <c r="AF56" s="554"/>
      <c r="AG56" s="554"/>
      <c r="AH56" s="554"/>
      <c r="AI56" s="554"/>
      <c r="AJ56" s="554"/>
    </row>
    <row r="57" spans="1:36" s="493" customFormat="1" ht="15" customHeight="1">
      <c r="A57" s="1359"/>
      <c r="B57" s="1359"/>
      <c r="C57" s="1359"/>
      <c r="D57" s="1359"/>
      <c r="E57" s="1359"/>
      <c r="F57" s="1359"/>
      <c r="G57" s="815"/>
      <c r="H57" s="813"/>
      <c r="I57" s="1359"/>
      <c r="J57" s="1359"/>
      <c r="K57" s="820"/>
      <c r="L57" s="508"/>
      <c r="M57" s="527" t="s">
        <v>24</v>
      </c>
      <c r="N57" s="534"/>
      <c r="O57" s="534"/>
      <c r="P57" s="534"/>
      <c r="Q57" s="534"/>
      <c r="R57" s="534"/>
      <c r="S57" s="534"/>
      <c r="T57" s="534"/>
      <c r="U57" s="534"/>
      <c r="V57" s="530"/>
      <c r="W57" s="137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59"/>
      <c r="B58" s="1359"/>
      <c r="C58" s="1359"/>
      <c r="D58" s="1359"/>
      <c r="E58" s="1359"/>
      <c r="F58" s="815"/>
      <c r="G58" s="815"/>
      <c r="H58" s="813"/>
      <c r="I58" s="135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59"/>
      <c r="B59" s="1359"/>
      <c r="C59" s="1359"/>
      <c r="D59" s="135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59"/>
      <c r="B60" s="1359"/>
      <c r="C60" s="135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59"/>
      <c r="B61" s="135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5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59">
        <v>1</v>
      </c>
      <c r="B67" s="831"/>
      <c r="C67" s="831"/>
      <c r="D67" s="831"/>
      <c r="E67" s="832"/>
      <c r="F67" s="833"/>
      <c r="G67" s="833"/>
      <c r="H67" s="833"/>
      <c r="I67" s="834"/>
      <c r="J67" s="829"/>
      <c r="K67" s="836"/>
      <c r="L67" s="562">
        <f>mergeValue(A67)</f>
        <v>1</v>
      </c>
      <c r="M67" s="610" t="s">
        <v>19</v>
      </c>
      <c r="N67" s="615"/>
      <c r="O67" s="1458"/>
      <c r="P67" s="1459"/>
      <c r="Q67" s="1459"/>
      <c r="R67" s="1459"/>
      <c r="S67" s="1459"/>
      <c r="T67" s="1459"/>
      <c r="U67" s="1459"/>
      <c r="V67" s="1460"/>
      <c r="W67" s="1128"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59"/>
      <c r="B68" s="1359">
        <v>1</v>
      </c>
      <c r="C68" s="831"/>
      <c r="D68" s="831"/>
      <c r="E68" s="833"/>
      <c r="F68" s="833"/>
      <c r="G68" s="833"/>
      <c r="H68" s="833"/>
      <c r="I68" s="828"/>
      <c r="J68" s="827"/>
      <c r="K68" s="830"/>
      <c r="L68" s="562" t="str">
        <f>mergeValue(A68) &amp;"."&amp; mergeValue(B68)</f>
        <v>1.1</v>
      </c>
      <c r="M68" s="516" t="s">
        <v>15</v>
      </c>
      <c r="N68" s="615"/>
      <c r="O68" s="1458"/>
      <c r="P68" s="1459"/>
      <c r="Q68" s="1459"/>
      <c r="R68" s="1459"/>
      <c r="S68" s="1459"/>
      <c r="T68" s="1459"/>
      <c r="U68" s="1459"/>
      <c r="V68" s="1460"/>
      <c r="W68" s="1128"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59"/>
      <c r="B69" s="1359"/>
      <c r="C69" s="1359">
        <v>1</v>
      </c>
      <c r="D69" s="831"/>
      <c r="E69" s="833"/>
      <c r="F69" s="833"/>
      <c r="G69" s="833"/>
      <c r="H69" s="833"/>
      <c r="I69" s="835"/>
      <c r="J69" s="827"/>
      <c r="K69" s="830"/>
      <c r="L69" s="562" t="str">
        <f>mergeValue(A69) &amp;"."&amp; mergeValue(B69)&amp;"."&amp; mergeValue(C69)</f>
        <v>1.1.1</v>
      </c>
      <c r="M69" s="517" t="s">
        <v>7</v>
      </c>
      <c r="N69" s="615"/>
      <c r="O69" s="1458"/>
      <c r="P69" s="1459"/>
      <c r="Q69" s="1459"/>
      <c r="R69" s="1459"/>
      <c r="S69" s="1459"/>
      <c r="T69" s="1459"/>
      <c r="U69" s="1459"/>
      <c r="V69" s="1460"/>
      <c r="W69" s="1128"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59"/>
      <c r="B70" s="1359"/>
      <c r="C70" s="1359"/>
      <c r="D70" s="1359">
        <v>1</v>
      </c>
      <c r="E70" s="833"/>
      <c r="F70" s="833"/>
      <c r="G70" s="833"/>
      <c r="H70" s="833"/>
      <c r="I70" s="835"/>
      <c r="J70" s="827"/>
      <c r="K70" s="830"/>
      <c r="L70" s="562" t="str">
        <f>mergeValue(A70) &amp;"."&amp; mergeValue(B70)&amp;"."&amp; mergeValue(C70)&amp;"."&amp; mergeValue(D70)</f>
        <v>1.1.1.1</v>
      </c>
      <c r="M70" s="518" t="s">
        <v>21</v>
      </c>
      <c r="N70" s="615"/>
      <c r="O70" s="1458"/>
      <c r="P70" s="1459"/>
      <c r="Q70" s="1459"/>
      <c r="R70" s="1459"/>
      <c r="S70" s="1459"/>
      <c r="T70" s="1459"/>
      <c r="U70" s="1459"/>
      <c r="V70" s="1460"/>
      <c r="W70" s="1128"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59"/>
      <c r="B71" s="1359"/>
      <c r="C71" s="1359"/>
      <c r="D71" s="1359"/>
      <c r="E71" s="1359">
        <v>1</v>
      </c>
      <c r="F71" s="833"/>
      <c r="G71" s="833"/>
      <c r="H71" s="831">
        <v>1</v>
      </c>
      <c r="I71" s="1359">
        <v>1</v>
      </c>
      <c r="J71" s="833"/>
      <c r="K71" s="838"/>
      <c r="L71" s="562" t="str">
        <f>mergeValue(A71) &amp;"."&amp; mergeValue(B71)&amp;"."&amp; mergeValue(C71)&amp;"."&amp; mergeValue(D71)&amp;"."&amp; mergeValue(E71)</f>
        <v>1.1.1.1.1</v>
      </c>
      <c r="M71" s="524" t="s">
        <v>8</v>
      </c>
      <c r="N71" s="615"/>
      <c r="O71" s="1362"/>
      <c r="P71" s="1363"/>
      <c r="Q71" s="1363"/>
      <c r="R71" s="1363"/>
      <c r="S71" s="1363"/>
      <c r="T71" s="1363"/>
      <c r="U71" s="1363"/>
      <c r="V71" s="1364"/>
      <c r="W71" s="1128"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59"/>
      <c r="B72" s="1359"/>
      <c r="C72" s="1359"/>
      <c r="D72" s="1359"/>
      <c r="E72" s="1359"/>
      <c r="F72" s="1359">
        <v>1</v>
      </c>
      <c r="G72" s="831"/>
      <c r="H72" s="831"/>
      <c r="I72" s="1359"/>
      <c r="J72" s="1359">
        <v>1</v>
      </c>
      <c r="K72" s="839"/>
      <c r="L72" s="562" t="str">
        <f>mergeValue(A72) &amp;"."&amp; mergeValue(B72)&amp;"."&amp; mergeValue(C72)&amp;"."&amp; mergeValue(D72)&amp;"."&amp; mergeValue(E72)&amp;"."&amp; mergeValue(F72)</f>
        <v>1.1.1.1.1.1</v>
      </c>
      <c r="M72" s="525" t="s">
        <v>9</v>
      </c>
      <c r="N72" s="615"/>
      <c r="O72" s="1362"/>
      <c r="P72" s="1363"/>
      <c r="Q72" s="1363"/>
      <c r="R72" s="1363"/>
      <c r="S72" s="1363"/>
      <c r="T72" s="1363"/>
      <c r="U72" s="1363"/>
      <c r="V72" s="1364"/>
      <c r="W72" s="1128"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59"/>
      <c r="B73" s="1359"/>
      <c r="C73" s="1359"/>
      <c r="D73" s="1359"/>
      <c r="E73" s="1359"/>
      <c r="F73" s="1359"/>
      <c r="G73" s="831">
        <v>1</v>
      </c>
      <c r="H73" s="831"/>
      <c r="I73" s="1359"/>
      <c r="J73" s="1359"/>
      <c r="K73" s="839">
        <v>1</v>
      </c>
      <c r="L73" s="562" t="str">
        <f>mergeValue(A73) &amp;"."&amp; mergeValue(B73)&amp;"."&amp; mergeValue(C73)&amp;"."&amp; mergeValue(D73)&amp;"."&amp; mergeValue(E73)&amp;"."&amp; mergeValue(F73)&amp;"."&amp; mergeValue(G73)</f>
        <v>1.1.1.1.1.1.1</v>
      </c>
      <c r="M73" s="1016"/>
      <c r="N73" s="615"/>
      <c r="O73" s="532"/>
      <c r="P73" s="532"/>
      <c r="Q73" s="1040"/>
      <c r="R73" s="1366"/>
      <c r="S73" s="1367" t="s">
        <v>83</v>
      </c>
      <c r="T73" s="1366"/>
      <c r="U73" s="1367" t="s">
        <v>83</v>
      </c>
      <c r="V73" s="532"/>
      <c r="W73" s="1377"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59"/>
      <c r="B74" s="1359"/>
      <c r="C74" s="1359"/>
      <c r="D74" s="1359"/>
      <c r="E74" s="1359"/>
      <c r="F74" s="1359"/>
      <c r="G74" s="831"/>
      <c r="H74" s="831"/>
      <c r="I74" s="1359"/>
      <c r="J74" s="1359"/>
      <c r="K74" s="839"/>
      <c r="L74" s="569"/>
      <c r="M74" s="615"/>
      <c r="N74" s="615"/>
      <c r="O74" s="532"/>
      <c r="P74" s="532"/>
      <c r="Q74" s="553" t="str">
        <f>R73 &amp; "-" &amp; T73</f>
        <v>-</v>
      </c>
      <c r="R74" s="1366"/>
      <c r="S74" s="1367"/>
      <c r="T74" s="1366"/>
      <c r="U74" s="1367"/>
      <c r="V74" s="532"/>
      <c r="W74" s="1378"/>
      <c r="X74" s="554"/>
      <c r="Y74" s="558"/>
      <c r="Z74" s="558" t="str">
        <f t="shared" si="2"/>
        <v/>
      </c>
      <c r="AA74" s="558"/>
      <c r="AB74" s="558"/>
      <c r="AC74" s="558"/>
      <c r="AD74" s="554"/>
      <c r="AE74" s="554"/>
      <c r="AF74" s="554"/>
      <c r="AG74" s="554"/>
      <c r="AH74" s="554"/>
      <c r="AI74" s="554"/>
      <c r="AJ74" s="554"/>
    </row>
    <row r="75" spans="1:36" s="493" customFormat="1" ht="15" customHeight="1">
      <c r="A75" s="1359"/>
      <c r="B75" s="1359"/>
      <c r="C75" s="1359"/>
      <c r="D75" s="1359"/>
      <c r="E75" s="1359"/>
      <c r="F75" s="1359"/>
      <c r="G75" s="833"/>
      <c r="H75" s="831"/>
      <c r="I75" s="1359"/>
      <c r="J75" s="1359"/>
      <c r="K75" s="838"/>
      <c r="L75" s="508"/>
      <c r="M75" s="527" t="s">
        <v>24</v>
      </c>
      <c r="N75" s="534"/>
      <c r="O75" s="534"/>
      <c r="P75" s="534"/>
      <c r="Q75" s="534"/>
      <c r="R75" s="534"/>
      <c r="S75" s="534"/>
      <c r="T75" s="534"/>
      <c r="U75" s="534"/>
      <c r="V75" s="530"/>
      <c r="W75" s="137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59"/>
      <c r="B76" s="1359"/>
      <c r="C76" s="1359"/>
      <c r="D76" s="1359"/>
      <c r="E76" s="1359"/>
      <c r="F76" s="833"/>
      <c r="G76" s="833"/>
      <c r="H76" s="831"/>
      <c r="I76" s="135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59"/>
      <c r="B77" s="1359"/>
      <c r="C77" s="1359"/>
      <c r="D77" s="135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59"/>
      <c r="B78" s="1359"/>
      <c r="C78" s="135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59"/>
      <c r="B79" s="135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5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59">
        <v>1</v>
      </c>
      <c r="B85" s="867"/>
      <c r="C85" s="867"/>
      <c r="D85" s="867"/>
      <c r="E85" s="868"/>
      <c r="F85" s="869"/>
      <c r="G85" s="867"/>
      <c r="H85" s="867"/>
      <c r="I85" s="870"/>
      <c r="J85" s="865"/>
      <c r="K85" s="874">
        <v>1</v>
      </c>
      <c r="L85" s="562">
        <f>mergeValue(A85)</f>
        <v>1</v>
      </c>
      <c r="M85" s="610" t="s">
        <v>19</v>
      </c>
      <c r="N85" s="549"/>
      <c r="O85" s="1455"/>
      <c r="P85" s="1456"/>
      <c r="Q85" s="1456"/>
      <c r="R85" s="1456"/>
      <c r="S85" s="1456"/>
      <c r="T85" s="1456"/>
      <c r="U85" s="1456"/>
      <c r="V85" s="1457"/>
      <c r="W85" s="1128" t="s">
        <v>719</v>
      </c>
      <c r="X85" s="554"/>
      <c r="Y85" s="554"/>
      <c r="Z85" s="554"/>
      <c r="AA85" s="554"/>
      <c r="AB85" s="554"/>
      <c r="AC85" s="554"/>
      <c r="AD85" s="554"/>
      <c r="AE85" s="554"/>
      <c r="AF85" s="554"/>
      <c r="AG85" s="554"/>
      <c r="AH85" s="554"/>
      <c r="AI85" s="554"/>
    </row>
    <row r="86" spans="1:36" s="493" customFormat="1" ht="22.5">
      <c r="A86" s="1359"/>
      <c r="B86" s="1359">
        <v>1</v>
      </c>
      <c r="C86" s="867"/>
      <c r="D86" s="867"/>
      <c r="E86" s="869"/>
      <c r="F86" s="869"/>
      <c r="G86" s="867"/>
      <c r="H86" s="867"/>
      <c r="I86" s="864"/>
      <c r="J86" s="863"/>
      <c r="K86" s="874">
        <v>1</v>
      </c>
      <c r="L86" s="562" t="str">
        <f>mergeValue(A86) &amp;"."&amp; mergeValue(B86)</f>
        <v>1.1</v>
      </c>
      <c r="M86" s="516" t="s">
        <v>15</v>
      </c>
      <c r="N86" s="549"/>
      <c r="O86" s="1455"/>
      <c r="P86" s="1456"/>
      <c r="Q86" s="1456"/>
      <c r="R86" s="1456"/>
      <c r="S86" s="1456"/>
      <c r="T86" s="1456"/>
      <c r="U86" s="1456"/>
      <c r="V86" s="1457"/>
      <c r="W86" s="1128" t="s">
        <v>460</v>
      </c>
      <c r="X86" s="554"/>
      <c r="Y86" s="554"/>
      <c r="Z86" s="554"/>
      <c r="AA86" s="554"/>
      <c r="AB86" s="554"/>
      <c r="AC86" s="554"/>
      <c r="AD86" s="554"/>
      <c r="AE86" s="554"/>
      <c r="AF86" s="554"/>
      <c r="AG86" s="554"/>
      <c r="AH86" s="554"/>
      <c r="AI86" s="554"/>
    </row>
    <row r="87" spans="1:36" s="493" customFormat="1" ht="22.5">
      <c r="A87" s="1359"/>
      <c r="B87" s="1359"/>
      <c r="C87" s="1359">
        <v>1</v>
      </c>
      <c r="D87" s="867"/>
      <c r="E87" s="869"/>
      <c r="F87" s="869"/>
      <c r="G87" s="867"/>
      <c r="H87" s="867"/>
      <c r="I87" s="871"/>
      <c r="J87" s="863"/>
      <c r="K87" s="874">
        <v>1</v>
      </c>
      <c r="L87" s="562" t="str">
        <f>mergeValue(A87) &amp;"."&amp; mergeValue(B87)&amp;"."&amp; mergeValue(C87)</f>
        <v>1.1.1</v>
      </c>
      <c r="M87" s="517" t="s">
        <v>7</v>
      </c>
      <c r="N87" s="549"/>
      <c r="O87" s="1455"/>
      <c r="P87" s="1456"/>
      <c r="Q87" s="1456"/>
      <c r="R87" s="1456"/>
      <c r="S87" s="1456"/>
      <c r="T87" s="1456"/>
      <c r="U87" s="1456"/>
      <c r="V87" s="1457"/>
      <c r="W87" s="1128" t="s">
        <v>601</v>
      </c>
      <c r="X87" s="554"/>
      <c r="Y87" s="554"/>
      <c r="Z87" s="554"/>
      <c r="AA87" s="554"/>
      <c r="AB87" s="554"/>
      <c r="AC87" s="554"/>
      <c r="AD87" s="554"/>
      <c r="AE87" s="554"/>
      <c r="AF87" s="554"/>
      <c r="AG87" s="554"/>
      <c r="AH87" s="554"/>
      <c r="AI87" s="554"/>
    </row>
    <row r="88" spans="1:36" s="493" customFormat="1" ht="22.5">
      <c r="A88" s="1359"/>
      <c r="B88" s="1359"/>
      <c r="C88" s="1359"/>
      <c r="D88" s="1359">
        <v>1</v>
      </c>
      <c r="E88" s="869"/>
      <c r="F88" s="869"/>
      <c r="G88" s="867"/>
      <c r="H88" s="867"/>
      <c r="I88" s="1359">
        <v>1</v>
      </c>
      <c r="J88" s="863"/>
      <c r="K88" s="874">
        <v>1</v>
      </c>
      <c r="L88" s="562" t="str">
        <f>mergeValue(A88) &amp;"."&amp; mergeValue(B88)&amp;"."&amp; mergeValue(C88)&amp;"."&amp; mergeValue(D88)</f>
        <v>1.1.1.1</v>
      </c>
      <c r="M88" s="518" t="s">
        <v>21</v>
      </c>
      <c r="N88" s="549"/>
      <c r="O88" s="1455"/>
      <c r="P88" s="1456"/>
      <c r="Q88" s="1456"/>
      <c r="R88" s="1456"/>
      <c r="S88" s="1456"/>
      <c r="T88" s="1456"/>
      <c r="U88" s="1456"/>
      <c r="V88" s="1457"/>
      <c r="W88" s="1128" t="s">
        <v>602</v>
      </c>
      <c r="X88" s="554"/>
      <c r="Y88" s="554"/>
      <c r="Z88" s="554"/>
      <c r="AA88" s="554"/>
      <c r="AB88" s="554"/>
      <c r="AC88" s="554"/>
      <c r="AD88" s="554"/>
      <c r="AE88" s="554"/>
      <c r="AF88" s="554"/>
      <c r="AG88" s="554"/>
      <c r="AH88" s="554"/>
      <c r="AI88" s="554"/>
    </row>
    <row r="89" spans="1:36" s="493" customFormat="1" ht="11.25" hidden="1" customHeight="1">
      <c r="A89" s="1359"/>
      <c r="B89" s="1359"/>
      <c r="C89" s="1359"/>
      <c r="D89" s="1359"/>
      <c r="E89" s="1359">
        <v>1</v>
      </c>
      <c r="F89" s="869"/>
      <c r="G89" s="867"/>
      <c r="H89" s="867"/>
      <c r="I89" s="1359"/>
      <c r="J89" s="869"/>
      <c r="K89" s="874">
        <v>1</v>
      </c>
      <c r="L89" s="562"/>
      <c r="M89" s="524"/>
      <c r="N89" s="550"/>
      <c r="O89" s="1461"/>
      <c r="P89" s="1462"/>
      <c r="Q89" s="1462"/>
      <c r="R89" s="1462"/>
      <c r="S89" s="1462"/>
      <c r="T89" s="1462"/>
      <c r="U89" s="1462"/>
      <c r="V89" s="1463"/>
      <c r="W89" s="1089"/>
      <c r="X89" s="554"/>
      <c r="Y89" s="554"/>
      <c r="Z89" s="554"/>
      <c r="AA89" s="554"/>
      <c r="AB89" s="554"/>
      <c r="AC89" s="554"/>
      <c r="AD89" s="554"/>
      <c r="AE89" s="554"/>
      <c r="AF89" s="554"/>
      <c r="AG89" s="554"/>
      <c r="AH89" s="554"/>
      <c r="AI89" s="554"/>
    </row>
    <row r="90" spans="1:36" s="493" customFormat="1" ht="33.75">
      <c r="A90" s="1359"/>
      <c r="B90" s="1359"/>
      <c r="C90" s="1359"/>
      <c r="D90" s="1359"/>
      <c r="E90" s="1359"/>
      <c r="F90" s="1359">
        <v>1</v>
      </c>
      <c r="G90" s="867"/>
      <c r="H90" s="867"/>
      <c r="I90" s="1359"/>
      <c r="J90" s="1396"/>
      <c r="K90" s="874">
        <v>1</v>
      </c>
      <c r="L90" s="562" t="str">
        <f>mergeValue(A90) &amp;"."&amp; mergeValue(B90)&amp;"."&amp; mergeValue(C90)&amp;"."&amp; mergeValue(D90)&amp;"."&amp;  mergeValue(F90)</f>
        <v>1.1.1.1.1</v>
      </c>
      <c r="M90" s="524" t="s">
        <v>9</v>
      </c>
      <c r="N90" s="550"/>
      <c r="O90" s="1362"/>
      <c r="P90" s="1363"/>
      <c r="Q90" s="1363"/>
      <c r="R90" s="1363"/>
      <c r="S90" s="1363"/>
      <c r="T90" s="1363"/>
      <c r="U90" s="1363"/>
      <c r="V90" s="1364"/>
      <c r="W90" s="1128" t="s">
        <v>721</v>
      </c>
      <c r="X90" s="554"/>
      <c r="Y90" s="558" t="str">
        <f>strCheckUnique(Z90:Z93)</f>
        <v/>
      </c>
      <c r="Z90" s="554"/>
      <c r="AA90" s="558"/>
      <c r="AB90" s="554"/>
      <c r="AC90" s="554"/>
      <c r="AD90" s="554"/>
      <c r="AE90" s="554"/>
      <c r="AF90" s="554"/>
      <c r="AG90" s="554"/>
      <c r="AH90" s="554"/>
      <c r="AI90" s="554"/>
    </row>
    <row r="91" spans="1:36" s="493" customFormat="1" ht="99" customHeight="1">
      <c r="A91" s="1359"/>
      <c r="B91" s="1359"/>
      <c r="C91" s="1359"/>
      <c r="D91" s="1359"/>
      <c r="E91" s="1359"/>
      <c r="F91" s="1359"/>
      <c r="G91" s="867">
        <v>1</v>
      </c>
      <c r="H91" s="867"/>
      <c r="I91" s="1359"/>
      <c r="J91" s="1396"/>
      <c r="K91" s="866"/>
      <c r="L91" s="562" t="str">
        <f>mergeValue(A91) &amp;"."&amp; mergeValue(B91)&amp;"."&amp; mergeValue(C91)&amp;"."&amp; mergeValue(D91)&amp;"."&amp;  mergeValue(F91)&amp;"."&amp;  mergeValue(G91)</f>
        <v>1.1.1.1.1.1</v>
      </c>
      <c r="M91" s="1016"/>
      <c r="N91" s="555"/>
      <c r="O91" s="532"/>
      <c r="P91" s="532"/>
      <c r="Q91" s="532"/>
      <c r="R91" s="1365"/>
      <c r="S91" s="1367" t="s">
        <v>83</v>
      </c>
      <c r="T91" s="1365"/>
      <c r="U91" s="1367" t="s">
        <v>83</v>
      </c>
      <c r="V91" s="507"/>
      <c r="W91" s="1377"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59"/>
      <c r="B92" s="1359"/>
      <c r="C92" s="1359"/>
      <c r="D92" s="1359"/>
      <c r="E92" s="1359"/>
      <c r="F92" s="1359"/>
      <c r="G92" s="867"/>
      <c r="H92" s="867"/>
      <c r="I92" s="1359"/>
      <c r="J92" s="1396"/>
      <c r="K92" s="874">
        <v>1</v>
      </c>
      <c r="L92" s="569"/>
      <c r="M92" s="615"/>
      <c r="N92" s="555"/>
      <c r="O92" s="532"/>
      <c r="P92" s="532"/>
      <c r="Q92" s="553" t="str">
        <f>R91 &amp; "-" &amp; T91</f>
        <v>-</v>
      </c>
      <c r="R92" s="1365"/>
      <c r="S92" s="1367"/>
      <c r="T92" s="1365"/>
      <c r="U92" s="1367"/>
      <c r="V92" s="507"/>
      <c r="W92" s="1378"/>
      <c r="X92" s="554"/>
      <c r="Y92" s="558"/>
      <c r="Z92" s="558"/>
      <c r="AA92" s="558"/>
      <c r="AB92" s="558"/>
      <c r="AC92" s="558"/>
      <c r="AD92" s="554"/>
      <c r="AE92" s="554"/>
      <c r="AF92" s="554"/>
      <c r="AG92" s="554"/>
      <c r="AH92" s="554"/>
      <c r="AI92" s="554"/>
    </row>
    <row r="93" spans="1:36" s="492" customFormat="1" ht="15" customHeight="1">
      <c r="A93" s="1359"/>
      <c r="B93" s="1359"/>
      <c r="C93" s="1359"/>
      <c r="D93" s="1359"/>
      <c r="E93" s="1359"/>
      <c r="F93" s="1359"/>
      <c r="G93" s="867"/>
      <c r="H93" s="867"/>
      <c r="I93" s="1359"/>
      <c r="J93" s="1396"/>
      <c r="K93" s="874">
        <v>1</v>
      </c>
      <c r="L93" s="508"/>
      <c r="M93" s="526" t="s">
        <v>24</v>
      </c>
      <c r="N93" s="521"/>
      <c r="O93" s="515"/>
      <c r="P93" s="515"/>
      <c r="Q93" s="515"/>
      <c r="R93" s="542"/>
      <c r="S93" s="534"/>
      <c r="T93" s="533"/>
      <c r="U93" s="521"/>
      <c r="V93" s="530"/>
      <c r="W93" s="1379"/>
      <c r="X93" s="556"/>
      <c r="Y93" s="556"/>
      <c r="Z93" s="556"/>
      <c r="AA93" s="556"/>
      <c r="AB93" s="556"/>
      <c r="AC93" s="556"/>
      <c r="AD93" s="556"/>
      <c r="AE93" s="556"/>
      <c r="AF93" s="556"/>
      <c r="AG93" s="556"/>
      <c r="AH93" s="556"/>
      <c r="AI93" s="556"/>
    </row>
    <row r="94" spans="1:36" s="492" customFormat="1" ht="15" customHeight="1">
      <c r="A94" s="1359"/>
      <c r="B94" s="1359"/>
      <c r="C94" s="1359"/>
      <c r="D94" s="1359"/>
      <c r="E94" s="1359"/>
      <c r="F94" s="869"/>
      <c r="G94" s="869"/>
      <c r="H94" s="867"/>
      <c r="I94" s="135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59"/>
      <c r="B95" s="1359"/>
      <c r="C95" s="1359"/>
      <c r="D95" s="1359"/>
      <c r="E95" s="869"/>
      <c r="F95" s="869"/>
      <c r="G95" s="869"/>
      <c r="H95" s="867"/>
      <c r="I95" s="135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59"/>
      <c r="B96" s="1359"/>
      <c r="C96" s="135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59"/>
      <c r="B97" s="135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5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59">
        <v>1</v>
      </c>
      <c r="B103" s="1026"/>
      <c r="C103" s="1026"/>
      <c r="D103" s="1026"/>
      <c r="E103" s="1027"/>
      <c r="F103" s="1028"/>
      <c r="G103" s="1026"/>
      <c r="H103" s="1026"/>
      <c r="I103" s="1007"/>
      <c r="J103" s="1012"/>
      <c r="K103" s="1012"/>
      <c r="L103" s="562">
        <f>mergeValue(A103)</f>
        <v>1</v>
      </c>
      <c r="M103" s="610" t="s">
        <v>19</v>
      </c>
      <c r="N103" s="549"/>
      <c r="O103" s="1455"/>
      <c r="P103" s="1456"/>
      <c r="Q103" s="1456"/>
      <c r="R103" s="1456"/>
      <c r="S103" s="1456"/>
      <c r="T103" s="1456"/>
      <c r="U103" s="1456"/>
      <c r="V103" s="1456"/>
      <c r="W103" s="1456"/>
      <c r="X103" s="1456"/>
      <c r="Y103" s="1456"/>
      <c r="Z103" s="1456"/>
      <c r="AA103" s="1457"/>
      <c r="AB103" s="1128" t="s">
        <v>719</v>
      </c>
      <c r="AC103" s="554"/>
      <c r="AD103" s="554"/>
      <c r="AE103" s="554"/>
      <c r="AF103" s="554"/>
      <c r="AG103" s="554"/>
      <c r="AH103" s="554"/>
      <c r="AI103" s="554"/>
      <c r="AJ103" s="554"/>
      <c r="AK103" s="554"/>
      <c r="AL103" s="554"/>
      <c r="AM103" s="554"/>
      <c r="AN103" s="554"/>
    </row>
    <row r="104" spans="1:40" s="493" customFormat="1" ht="22.5">
      <c r="A104" s="1359"/>
      <c r="B104" s="1359">
        <v>1</v>
      </c>
      <c r="C104" s="1026"/>
      <c r="D104" s="1026"/>
      <c r="E104" s="1028"/>
      <c r="F104" s="1028"/>
      <c r="G104" s="1026"/>
      <c r="H104" s="1026"/>
      <c r="I104" s="1014"/>
      <c r="J104" s="1009"/>
      <c r="K104" s="1008"/>
      <c r="L104" s="562" t="str">
        <f>mergeValue(A104) &amp;"."&amp; mergeValue(B104)</f>
        <v>1.1</v>
      </c>
      <c r="M104" s="516" t="s">
        <v>15</v>
      </c>
      <c r="N104" s="549"/>
      <c r="O104" s="1455"/>
      <c r="P104" s="1456"/>
      <c r="Q104" s="1456"/>
      <c r="R104" s="1456"/>
      <c r="S104" s="1456"/>
      <c r="T104" s="1456"/>
      <c r="U104" s="1456"/>
      <c r="V104" s="1456"/>
      <c r="W104" s="1456"/>
      <c r="X104" s="1456"/>
      <c r="Y104" s="1456"/>
      <c r="Z104" s="1456"/>
      <c r="AA104" s="1457"/>
      <c r="AB104" s="1128" t="s">
        <v>460</v>
      </c>
      <c r="AC104" s="554"/>
      <c r="AD104" s="554"/>
      <c r="AE104" s="554"/>
      <c r="AF104" s="554"/>
      <c r="AG104" s="554"/>
      <c r="AH104" s="554"/>
      <c r="AI104" s="554"/>
      <c r="AJ104" s="554"/>
      <c r="AK104" s="554"/>
      <c r="AL104" s="554"/>
      <c r="AM104" s="554"/>
      <c r="AN104" s="554"/>
    </row>
    <row r="105" spans="1:40" s="493" customFormat="1" ht="22.5">
      <c r="A105" s="1359"/>
      <c r="B105" s="1359"/>
      <c r="C105" s="1359">
        <v>1</v>
      </c>
      <c r="D105" s="1026"/>
      <c r="E105" s="1028"/>
      <c r="F105" s="1028"/>
      <c r="G105" s="1026"/>
      <c r="H105" s="1026"/>
      <c r="I105" s="1014"/>
      <c r="J105" s="1009"/>
      <c r="K105" s="1008"/>
      <c r="L105" s="562" t="str">
        <f>mergeValue(A105) &amp;"."&amp; mergeValue(B105)&amp;"."&amp; mergeValue(C105)</f>
        <v>1.1.1</v>
      </c>
      <c r="M105" s="517" t="s">
        <v>7</v>
      </c>
      <c r="N105" s="549"/>
      <c r="O105" s="1455"/>
      <c r="P105" s="1456"/>
      <c r="Q105" s="1456"/>
      <c r="R105" s="1456"/>
      <c r="S105" s="1456"/>
      <c r="T105" s="1456"/>
      <c r="U105" s="1456"/>
      <c r="V105" s="1456"/>
      <c r="W105" s="1456"/>
      <c r="X105" s="1456"/>
      <c r="Y105" s="1456"/>
      <c r="Z105" s="1456"/>
      <c r="AA105" s="1457"/>
      <c r="AB105" s="1128" t="s">
        <v>601</v>
      </c>
      <c r="AC105" s="554"/>
      <c r="AD105" s="554"/>
      <c r="AE105" s="554"/>
      <c r="AF105" s="554"/>
      <c r="AG105" s="554"/>
      <c r="AH105" s="554"/>
      <c r="AI105" s="554"/>
      <c r="AJ105" s="554"/>
      <c r="AK105" s="554"/>
      <c r="AL105" s="554"/>
      <c r="AM105" s="554"/>
      <c r="AN105" s="554"/>
    </row>
    <row r="106" spans="1:40" s="493" customFormat="1" ht="22.5">
      <c r="A106" s="1359"/>
      <c r="B106" s="1359"/>
      <c r="C106" s="1359"/>
      <c r="D106" s="1359">
        <v>1</v>
      </c>
      <c r="E106" s="1028"/>
      <c r="F106" s="1028"/>
      <c r="G106" s="1026"/>
      <c r="H106" s="1026"/>
      <c r="I106" s="1014"/>
      <c r="J106" s="1009"/>
      <c r="K106" s="1008"/>
      <c r="L106" s="562" t="str">
        <f>mergeValue(A106) &amp;"."&amp; mergeValue(B106)&amp;"."&amp; mergeValue(C106)&amp;"."&amp; mergeValue(D106)</f>
        <v>1.1.1.1</v>
      </c>
      <c r="M106" s="518" t="s">
        <v>21</v>
      </c>
      <c r="N106" s="549"/>
      <c r="O106" s="1455"/>
      <c r="P106" s="1456"/>
      <c r="Q106" s="1456"/>
      <c r="R106" s="1456"/>
      <c r="S106" s="1456"/>
      <c r="T106" s="1456"/>
      <c r="U106" s="1456"/>
      <c r="V106" s="1456"/>
      <c r="W106" s="1456"/>
      <c r="X106" s="1456"/>
      <c r="Y106" s="1456"/>
      <c r="Z106" s="1456"/>
      <c r="AA106" s="1457"/>
      <c r="AB106" s="1128" t="s">
        <v>602</v>
      </c>
      <c r="AC106" s="554"/>
      <c r="AD106" s="554"/>
      <c r="AE106" s="554"/>
      <c r="AF106" s="554"/>
      <c r="AG106" s="554"/>
      <c r="AH106" s="554"/>
      <c r="AI106" s="554"/>
      <c r="AJ106" s="554"/>
      <c r="AK106" s="554"/>
      <c r="AL106" s="554"/>
      <c r="AM106" s="554"/>
      <c r="AN106" s="554"/>
    </row>
    <row r="107" spans="1:40" s="493" customFormat="1" ht="14.25" hidden="1">
      <c r="A107" s="1359"/>
      <c r="B107" s="1359"/>
      <c r="C107" s="1359"/>
      <c r="D107" s="1359"/>
      <c r="E107" s="1359">
        <v>1</v>
      </c>
      <c r="F107" s="1028"/>
      <c r="G107" s="1026"/>
      <c r="H107" s="1026"/>
      <c r="I107" s="1013"/>
      <c r="J107" s="1009"/>
      <c r="K107" s="1008"/>
      <c r="L107" s="562"/>
      <c r="M107" s="524"/>
      <c r="N107" s="550"/>
      <c r="O107" s="1461"/>
      <c r="P107" s="1462"/>
      <c r="Q107" s="1462"/>
      <c r="R107" s="1462"/>
      <c r="S107" s="1462"/>
      <c r="T107" s="1462"/>
      <c r="U107" s="1462"/>
      <c r="V107" s="1462"/>
      <c r="W107" s="1462"/>
      <c r="X107" s="1462"/>
      <c r="Y107" s="1462"/>
      <c r="Z107" s="1462"/>
      <c r="AA107" s="1463"/>
      <c r="AB107" s="1128"/>
      <c r="AC107" s="554"/>
      <c r="AD107" s="554"/>
      <c r="AE107" s="554"/>
      <c r="AF107" s="554"/>
      <c r="AG107" s="554"/>
      <c r="AH107" s="554"/>
      <c r="AI107" s="554"/>
      <c r="AJ107" s="554"/>
      <c r="AK107" s="554"/>
      <c r="AL107" s="554"/>
      <c r="AM107" s="554"/>
      <c r="AN107" s="554"/>
    </row>
    <row r="108" spans="1:40" s="493" customFormat="1" ht="33.75">
      <c r="A108" s="1359"/>
      <c r="B108" s="1359"/>
      <c r="C108" s="1359"/>
      <c r="D108" s="1359"/>
      <c r="E108" s="1359"/>
      <c r="F108" s="1359">
        <v>1</v>
      </c>
      <c r="G108" s="1026"/>
      <c r="H108" s="1026"/>
      <c r="I108" s="1409"/>
      <c r="J108" s="1009"/>
      <c r="K108" s="1008"/>
      <c r="L108" s="562" t="str">
        <f>mergeValue(A108) &amp;"."&amp; mergeValue(B108)&amp;"."&amp; mergeValue(C108)&amp;"."&amp; mergeValue(D108)&amp;"."&amp; mergeValue(F108)</f>
        <v>1.1.1.1.1</v>
      </c>
      <c r="M108" s="525" t="s">
        <v>9</v>
      </c>
      <c r="N108" s="550"/>
      <c r="O108" s="1362"/>
      <c r="P108" s="1363"/>
      <c r="Q108" s="1363"/>
      <c r="R108" s="1363"/>
      <c r="S108" s="1363"/>
      <c r="T108" s="1363"/>
      <c r="U108" s="1363"/>
      <c r="V108" s="1363"/>
      <c r="W108" s="1363"/>
      <c r="X108" s="1363"/>
      <c r="Y108" s="1363"/>
      <c r="Z108" s="1363"/>
      <c r="AA108" s="1364"/>
      <c r="AB108" s="1128"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59"/>
      <c r="B109" s="1359"/>
      <c r="C109" s="1359"/>
      <c r="D109" s="1359"/>
      <c r="E109" s="1359"/>
      <c r="F109" s="1359"/>
      <c r="G109" s="1359">
        <v>1</v>
      </c>
      <c r="H109" s="1026"/>
      <c r="I109" s="1409"/>
      <c r="J109" s="1410"/>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65"/>
      <c r="X109" s="1367" t="s">
        <v>83</v>
      </c>
      <c r="Y109" s="1365"/>
      <c r="Z109" s="1367" t="s">
        <v>83</v>
      </c>
      <c r="AA109" s="507"/>
      <c r="AB109" s="1128"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59"/>
      <c r="B110" s="1359"/>
      <c r="C110" s="1359"/>
      <c r="D110" s="1359"/>
      <c r="E110" s="1359"/>
      <c r="F110" s="1359"/>
      <c r="G110" s="1359"/>
      <c r="H110" s="1026">
        <v>1</v>
      </c>
      <c r="I110" s="1409"/>
      <c r="J110" s="1410"/>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65"/>
      <c r="X110" s="1367"/>
      <c r="Y110" s="1365"/>
      <c r="Z110" s="1367"/>
      <c r="AA110" s="637"/>
      <c r="AB110" s="1377" t="s">
        <v>740</v>
      </c>
      <c r="AC110" s="554" t="str">
        <f>strCheckDate(O110:AA110)</f>
        <v/>
      </c>
      <c r="AD110" s="554"/>
      <c r="AE110" s="554"/>
      <c r="AF110" s="558"/>
      <c r="AG110" s="554"/>
      <c r="AH110" s="554"/>
      <c r="AI110" s="554"/>
      <c r="AJ110" s="554"/>
      <c r="AK110" s="554"/>
      <c r="AL110" s="554"/>
      <c r="AM110" s="554"/>
      <c r="AN110" s="554"/>
    </row>
    <row r="111" spans="1:40" s="493" customFormat="1" ht="14.25" hidden="1">
      <c r="A111" s="1359"/>
      <c r="B111" s="1359"/>
      <c r="C111" s="1359"/>
      <c r="D111" s="1359"/>
      <c r="E111" s="1359"/>
      <c r="F111" s="1359"/>
      <c r="G111" s="1359"/>
      <c r="H111" s="1026"/>
      <c r="I111" s="1409"/>
      <c r="J111" s="1410"/>
      <c r="K111" s="1015"/>
      <c r="L111" s="569"/>
      <c r="M111" s="615"/>
      <c r="N111" s="615"/>
      <c r="O111" s="532"/>
      <c r="P111" s="463"/>
      <c r="Q111" s="463"/>
      <c r="R111" s="463"/>
      <c r="S111" s="463"/>
      <c r="T111" s="463"/>
      <c r="U111" s="529"/>
      <c r="V111" s="553"/>
      <c r="W111" s="1366"/>
      <c r="X111" s="1367"/>
      <c r="Y111" s="1366"/>
      <c r="Z111" s="1367"/>
      <c r="AA111" s="507"/>
      <c r="AB111" s="1378"/>
      <c r="AC111" s="554"/>
      <c r="AD111" s="554"/>
      <c r="AE111" s="554"/>
      <c r="AF111" s="558">
        <f ca="1">OFFSET(AF111,-1,0)</f>
        <v>0</v>
      </c>
      <c r="AG111" s="554"/>
      <c r="AH111" s="554"/>
      <c r="AI111" s="554"/>
      <c r="AJ111" s="554"/>
      <c r="AK111" s="554"/>
      <c r="AL111" s="554"/>
      <c r="AM111" s="554"/>
      <c r="AN111" s="554"/>
    </row>
    <row r="112" spans="1:40" s="492" customFormat="1" ht="15" customHeight="1">
      <c r="A112" s="1359"/>
      <c r="B112" s="1359"/>
      <c r="C112" s="1359"/>
      <c r="D112" s="1359"/>
      <c r="E112" s="1359"/>
      <c r="F112" s="1359"/>
      <c r="G112" s="1359"/>
      <c r="H112" s="1026"/>
      <c r="I112" s="1409"/>
      <c r="J112" s="1410"/>
      <c r="K112" s="1017"/>
      <c r="L112" s="508"/>
      <c r="M112" s="527" t="s">
        <v>40</v>
      </c>
      <c r="N112" s="521"/>
      <c r="O112" s="515"/>
      <c r="P112" s="515"/>
      <c r="Q112" s="515"/>
      <c r="R112" s="515"/>
      <c r="S112" s="515"/>
      <c r="T112" s="515"/>
      <c r="U112" s="515"/>
      <c r="V112" s="515"/>
      <c r="W112" s="533"/>
      <c r="X112" s="534"/>
      <c r="Y112" s="533"/>
      <c r="Z112" s="521"/>
      <c r="AA112" s="530"/>
      <c r="AB112" s="1379"/>
      <c r="AC112" s="556"/>
      <c r="AD112" s="556"/>
      <c r="AE112" s="556"/>
      <c r="AF112" s="556"/>
      <c r="AG112" s="556"/>
      <c r="AH112" s="556"/>
      <c r="AI112" s="556"/>
      <c r="AJ112" s="556"/>
      <c r="AK112" s="556"/>
      <c r="AL112" s="556"/>
      <c r="AM112" s="556"/>
      <c r="AN112" s="556"/>
    </row>
    <row r="113" spans="1:40" s="492" customFormat="1" ht="15" customHeight="1">
      <c r="A113" s="1359"/>
      <c r="B113" s="1359"/>
      <c r="C113" s="1359"/>
      <c r="D113" s="1359"/>
      <c r="E113" s="1359"/>
      <c r="F113" s="1359"/>
      <c r="G113" s="1026"/>
      <c r="H113" s="1026"/>
      <c r="I113" s="140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59"/>
      <c r="B114" s="1359"/>
      <c r="C114" s="1359"/>
      <c r="D114" s="1359"/>
      <c r="E114" s="135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59"/>
      <c r="B115" s="1359"/>
      <c r="C115" s="1359"/>
      <c r="D115" s="135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59"/>
      <c r="B116" s="1359"/>
      <c r="C116" s="135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59"/>
      <c r="B117" s="135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5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59">
        <v>1</v>
      </c>
      <c r="B125" s="888"/>
      <c r="C125" s="888"/>
      <c r="D125" s="888"/>
      <c r="E125" s="889"/>
      <c r="F125" s="890"/>
      <c r="G125" s="890"/>
      <c r="H125" s="890"/>
      <c r="I125" s="891"/>
      <c r="J125" s="886"/>
      <c r="K125" s="893"/>
      <c r="L125" s="562">
        <f>mergeValue(A125)</f>
        <v>1</v>
      </c>
      <c r="M125" s="610" t="s">
        <v>19</v>
      </c>
      <c r="N125" s="549"/>
      <c r="O125" s="1403"/>
      <c r="P125" s="1403"/>
      <c r="Q125" s="1403"/>
      <c r="R125" s="1403"/>
      <c r="S125" s="1403"/>
      <c r="T125" s="1403"/>
      <c r="U125" s="1403"/>
      <c r="V125" s="1403"/>
      <c r="W125" s="1128" t="s">
        <v>719</v>
      </c>
      <c r="X125" s="554"/>
      <c r="Y125" s="554"/>
      <c r="Z125" s="554"/>
      <c r="AA125" s="554"/>
      <c r="AB125" s="554"/>
      <c r="AC125" s="554"/>
      <c r="AD125" s="554"/>
      <c r="AE125" s="554"/>
      <c r="AF125" s="554"/>
      <c r="AG125" s="554"/>
      <c r="AH125" s="554"/>
    </row>
    <row r="126" spans="1:40" s="493" customFormat="1" ht="22.5">
      <c r="A126" s="1359"/>
      <c r="B126" s="1359">
        <v>1</v>
      </c>
      <c r="C126" s="888"/>
      <c r="D126" s="888"/>
      <c r="E126" s="890"/>
      <c r="F126" s="890"/>
      <c r="G126" s="890"/>
      <c r="H126" s="890"/>
      <c r="I126" s="885"/>
      <c r="J126" s="884"/>
      <c r="K126" s="887"/>
      <c r="L126" s="562" t="str">
        <f>mergeValue(A126) &amp;"."&amp; mergeValue(B126)</f>
        <v>1.1</v>
      </c>
      <c r="M126" s="516" t="s">
        <v>15</v>
      </c>
      <c r="N126" s="549"/>
      <c r="O126" s="1403"/>
      <c r="P126" s="1403"/>
      <c r="Q126" s="1403"/>
      <c r="R126" s="1403"/>
      <c r="S126" s="1403"/>
      <c r="T126" s="1403"/>
      <c r="U126" s="1403"/>
      <c r="V126" s="1403"/>
      <c r="W126" s="1128" t="s">
        <v>460</v>
      </c>
      <c r="X126" s="554"/>
      <c r="Y126" s="554"/>
      <c r="Z126" s="554"/>
      <c r="AA126" s="554"/>
      <c r="AB126" s="554"/>
      <c r="AC126" s="554"/>
      <c r="AD126" s="554"/>
      <c r="AE126" s="554"/>
      <c r="AF126" s="554"/>
      <c r="AG126" s="554"/>
      <c r="AH126" s="554"/>
    </row>
    <row r="127" spans="1:40" s="493" customFormat="1" ht="22.5">
      <c r="A127" s="1359"/>
      <c r="B127" s="1359"/>
      <c r="C127" s="1359">
        <v>1</v>
      </c>
      <c r="D127" s="888"/>
      <c r="E127" s="890"/>
      <c r="F127" s="890"/>
      <c r="G127" s="890"/>
      <c r="H127" s="890"/>
      <c r="I127" s="892"/>
      <c r="J127" s="884"/>
      <c r="K127" s="887"/>
      <c r="L127" s="562" t="str">
        <f>mergeValue(A127) &amp;"."&amp; mergeValue(B127)&amp;"."&amp; mergeValue(C127)</f>
        <v>1.1.1</v>
      </c>
      <c r="M127" s="517" t="s">
        <v>7</v>
      </c>
      <c r="N127" s="549"/>
      <c r="O127" s="1403"/>
      <c r="P127" s="1403"/>
      <c r="Q127" s="1403"/>
      <c r="R127" s="1403"/>
      <c r="S127" s="1403"/>
      <c r="T127" s="1403"/>
      <c r="U127" s="1403"/>
      <c r="V127" s="1403"/>
      <c r="W127" s="1128" t="s">
        <v>601</v>
      </c>
      <c r="X127" s="554"/>
      <c r="Y127" s="554"/>
      <c r="Z127" s="554"/>
      <c r="AA127" s="554"/>
      <c r="AB127" s="554"/>
      <c r="AC127" s="554"/>
      <c r="AD127" s="554"/>
      <c r="AE127" s="554"/>
      <c r="AF127" s="554"/>
      <c r="AG127" s="554"/>
      <c r="AH127" s="554"/>
    </row>
    <row r="128" spans="1:40" s="493" customFormat="1" ht="22.5">
      <c r="A128" s="1359"/>
      <c r="B128" s="1359"/>
      <c r="C128" s="1359"/>
      <c r="D128" s="1359">
        <v>1</v>
      </c>
      <c r="E128" s="890"/>
      <c r="F128" s="890"/>
      <c r="G128" s="890"/>
      <c r="H128" s="890"/>
      <c r="I128" s="892"/>
      <c r="J128" s="884"/>
      <c r="K128" s="887"/>
      <c r="L128" s="562" t="str">
        <f>mergeValue(A128) &amp;"."&amp; mergeValue(B128)&amp;"."&amp; mergeValue(C128)&amp;"."&amp; mergeValue(D128)</f>
        <v>1.1.1.1</v>
      </c>
      <c r="M128" s="518" t="s">
        <v>21</v>
      </c>
      <c r="N128" s="549"/>
      <c r="O128" s="1403"/>
      <c r="P128" s="1403"/>
      <c r="Q128" s="1403"/>
      <c r="R128" s="1403"/>
      <c r="S128" s="1403"/>
      <c r="T128" s="1403"/>
      <c r="U128" s="1403"/>
      <c r="V128" s="1403"/>
      <c r="W128" s="1128" t="s">
        <v>602</v>
      </c>
      <c r="X128" s="554"/>
      <c r="Y128" s="554"/>
      <c r="Z128" s="554"/>
      <c r="AA128" s="554"/>
      <c r="AB128" s="554"/>
      <c r="AC128" s="554"/>
      <c r="AD128" s="554"/>
      <c r="AE128" s="554"/>
      <c r="AF128" s="554"/>
      <c r="AG128" s="554"/>
      <c r="AH128" s="554"/>
    </row>
    <row r="129" spans="1:34" s="493" customFormat="1" ht="11.25" hidden="1" customHeight="1">
      <c r="A129" s="1359"/>
      <c r="B129" s="1359"/>
      <c r="C129" s="1359"/>
      <c r="D129" s="1359"/>
      <c r="E129" s="1359">
        <v>1</v>
      </c>
      <c r="F129" s="890"/>
      <c r="G129" s="890"/>
      <c r="H129" s="888">
        <v>1</v>
      </c>
      <c r="I129" s="1359">
        <v>1</v>
      </c>
      <c r="J129" s="890"/>
      <c r="K129" s="895"/>
      <c r="L129" s="562"/>
      <c r="M129" s="524"/>
      <c r="N129" s="550"/>
      <c r="O129" s="600"/>
      <c r="P129" s="600"/>
      <c r="Q129" s="600"/>
      <c r="R129" s="600"/>
      <c r="S129" s="600"/>
      <c r="T129" s="600"/>
      <c r="U129" s="600"/>
      <c r="V129" s="478"/>
      <c r="W129" s="1089"/>
      <c r="X129" s="554"/>
      <c r="Y129" s="554"/>
      <c r="Z129" s="554"/>
      <c r="AA129" s="554"/>
      <c r="AB129" s="554"/>
      <c r="AC129" s="554"/>
      <c r="AD129" s="554"/>
      <c r="AE129" s="554"/>
      <c r="AF129" s="554"/>
      <c r="AG129" s="554"/>
      <c r="AH129" s="554"/>
    </row>
    <row r="130" spans="1:34" s="493" customFormat="1" ht="33.75">
      <c r="A130" s="1359"/>
      <c r="B130" s="1359"/>
      <c r="C130" s="1359"/>
      <c r="D130" s="1359"/>
      <c r="E130" s="1359"/>
      <c r="F130" s="1359">
        <v>1</v>
      </c>
      <c r="G130" s="888"/>
      <c r="H130" s="888"/>
      <c r="I130" s="1359"/>
      <c r="J130" s="1359">
        <v>1</v>
      </c>
      <c r="K130" s="896"/>
      <c r="L130" s="562" t="str">
        <f>mergeValue(A130) &amp;"."&amp; mergeValue(B130)&amp;"."&amp; mergeValue(C130)&amp;"."&amp; mergeValue(D130)&amp;"."&amp;  mergeValue(F130)</f>
        <v>1.1.1.1.1</v>
      </c>
      <c r="M130" s="525" t="s">
        <v>9</v>
      </c>
      <c r="N130" s="550"/>
      <c r="O130" s="1361"/>
      <c r="P130" s="1361"/>
      <c r="Q130" s="1361"/>
      <c r="R130" s="1361"/>
      <c r="S130" s="1361"/>
      <c r="T130" s="1361"/>
      <c r="U130" s="1361"/>
      <c r="V130" s="1361"/>
      <c r="W130" s="1128" t="s">
        <v>721</v>
      </c>
      <c r="X130" s="554"/>
      <c r="Y130" s="558" t="str">
        <f>strCheckUnique(Z130:Z133)</f>
        <v/>
      </c>
      <c r="Z130" s="554"/>
      <c r="AA130" s="558"/>
      <c r="AB130" s="554"/>
      <c r="AC130" s="554"/>
      <c r="AD130" s="554"/>
      <c r="AE130" s="554"/>
      <c r="AF130" s="554"/>
      <c r="AG130" s="554"/>
      <c r="AH130" s="554"/>
    </row>
    <row r="131" spans="1:34" s="493" customFormat="1" ht="99" customHeight="1">
      <c r="A131" s="1359"/>
      <c r="B131" s="1359"/>
      <c r="C131" s="1359"/>
      <c r="D131" s="1359"/>
      <c r="E131" s="1359"/>
      <c r="F131" s="1359"/>
      <c r="G131" s="888">
        <v>1</v>
      </c>
      <c r="H131" s="888"/>
      <c r="I131" s="1359"/>
      <c r="J131" s="1359"/>
      <c r="K131" s="896">
        <v>1</v>
      </c>
      <c r="L131" s="562" t="str">
        <f>mergeValue(A131) &amp;"."&amp; mergeValue(B131)&amp;"."&amp; mergeValue(C131)&amp;"."&amp; mergeValue(D131)&amp;"."&amp; mergeValue(F131)&amp;"."&amp; mergeValue(G131)</f>
        <v>1.1.1.1.1.1</v>
      </c>
      <c r="M131" s="1016"/>
      <c r="N131" s="555"/>
      <c r="O131" s="532"/>
      <c r="P131" s="532"/>
      <c r="Q131" s="1040"/>
      <c r="R131" s="1365"/>
      <c r="S131" s="1367" t="s">
        <v>83</v>
      </c>
      <c r="T131" s="1365"/>
      <c r="U131" s="1367" t="s">
        <v>84</v>
      </c>
      <c r="V131" s="547"/>
      <c r="W131" s="1377"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59"/>
      <c r="B132" s="1359"/>
      <c r="C132" s="1359"/>
      <c r="D132" s="1359"/>
      <c r="E132" s="1359"/>
      <c r="F132" s="1359"/>
      <c r="G132" s="888"/>
      <c r="H132" s="888"/>
      <c r="I132" s="1359"/>
      <c r="J132" s="1359"/>
      <c r="K132" s="896"/>
      <c r="L132" s="569"/>
      <c r="M132" s="615"/>
      <c r="N132" s="555"/>
      <c r="O132" s="532"/>
      <c r="P132" s="532"/>
      <c r="Q132" s="553" t="str">
        <f>R131 &amp; "-" &amp; T131</f>
        <v>-</v>
      </c>
      <c r="R132" s="1366"/>
      <c r="S132" s="1367"/>
      <c r="T132" s="1366"/>
      <c r="U132" s="1367"/>
      <c r="V132" s="547"/>
      <c r="W132" s="1378"/>
      <c r="X132" s="554"/>
      <c r="Y132" s="554"/>
      <c r="Z132" s="554"/>
      <c r="AA132" s="554"/>
      <c r="AB132" s="554"/>
      <c r="AC132" s="554"/>
      <c r="AD132" s="554"/>
      <c r="AE132" s="554"/>
      <c r="AF132" s="554"/>
      <c r="AG132" s="554"/>
      <c r="AH132" s="554"/>
    </row>
    <row r="133" spans="1:34" s="492" customFormat="1" ht="15" customHeight="1">
      <c r="A133" s="1359"/>
      <c r="B133" s="1359"/>
      <c r="C133" s="1359"/>
      <c r="D133" s="1359"/>
      <c r="E133" s="1359"/>
      <c r="F133" s="1359"/>
      <c r="G133" s="890"/>
      <c r="H133" s="888"/>
      <c r="I133" s="1359"/>
      <c r="J133" s="1359"/>
      <c r="K133" s="895"/>
      <c r="L133" s="508"/>
      <c r="M133" s="526" t="s">
        <v>24</v>
      </c>
      <c r="N133" s="521"/>
      <c r="O133" s="515"/>
      <c r="P133" s="515"/>
      <c r="Q133" s="515"/>
      <c r="R133" s="542"/>
      <c r="S133" s="534"/>
      <c r="T133" s="533"/>
      <c r="U133" s="521"/>
      <c r="V133" s="530"/>
      <c r="W133" s="1379"/>
      <c r="X133" s="556"/>
      <c r="Y133" s="556"/>
      <c r="Z133" s="556"/>
      <c r="AA133" s="556"/>
      <c r="AB133" s="556"/>
      <c r="AC133" s="556"/>
      <c r="AD133" s="556"/>
      <c r="AE133" s="556"/>
      <c r="AF133" s="556"/>
      <c r="AG133" s="556"/>
      <c r="AH133" s="556"/>
    </row>
    <row r="134" spans="1:34" s="492" customFormat="1" ht="15" customHeight="1">
      <c r="A134" s="1359"/>
      <c r="B134" s="1359"/>
      <c r="C134" s="1359"/>
      <c r="D134" s="1359"/>
      <c r="E134" s="1359"/>
      <c r="F134" s="890"/>
      <c r="G134" s="890"/>
      <c r="H134" s="888"/>
      <c r="I134" s="135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59"/>
      <c r="B135" s="1359"/>
      <c r="C135" s="1359"/>
      <c r="D135" s="135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59"/>
      <c r="B136" s="1359"/>
      <c r="C136" s="135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59"/>
      <c r="B137" s="135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5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59">
        <v>1</v>
      </c>
      <c r="B143" s="906"/>
      <c r="C143" s="906"/>
      <c r="D143" s="906"/>
      <c r="E143" s="907"/>
      <c r="F143" s="908"/>
      <c r="G143" s="908"/>
      <c r="H143" s="908"/>
      <c r="I143" s="909"/>
      <c r="J143" s="904"/>
      <c r="K143" s="911"/>
      <c r="L143" s="562">
        <f>mergeValue(A143)</f>
        <v>1</v>
      </c>
      <c r="M143" s="610" t="s">
        <v>19</v>
      </c>
      <c r="N143" s="549"/>
      <c r="O143" s="1403"/>
      <c r="P143" s="1403"/>
      <c r="Q143" s="1403"/>
      <c r="R143" s="1403"/>
      <c r="S143" s="1403"/>
      <c r="T143" s="1403"/>
      <c r="U143" s="1403"/>
      <c r="V143" s="1403"/>
      <c r="W143" s="1128" t="s">
        <v>719</v>
      </c>
      <c r="X143" s="554"/>
      <c r="Y143" s="554"/>
      <c r="Z143" s="554"/>
      <c r="AA143" s="554"/>
      <c r="AB143" s="554"/>
      <c r="AC143" s="554"/>
      <c r="AD143" s="554"/>
      <c r="AE143" s="554"/>
      <c r="AF143" s="554"/>
      <c r="AG143" s="554"/>
      <c r="AH143" s="554"/>
    </row>
    <row r="144" spans="1:34" s="493" customFormat="1" ht="22.5">
      <c r="A144" s="1359"/>
      <c r="B144" s="1359">
        <v>1</v>
      </c>
      <c r="C144" s="906"/>
      <c r="D144" s="906"/>
      <c r="E144" s="908"/>
      <c r="F144" s="908"/>
      <c r="G144" s="908"/>
      <c r="H144" s="908"/>
      <c r="I144" s="903"/>
      <c r="J144" s="902"/>
      <c r="K144" s="905"/>
      <c r="L144" s="562" t="str">
        <f>mergeValue(A144) &amp;"."&amp; mergeValue(B144)</f>
        <v>1.1</v>
      </c>
      <c r="M144" s="516" t="s">
        <v>15</v>
      </c>
      <c r="N144" s="549"/>
      <c r="O144" s="1403"/>
      <c r="P144" s="1403"/>
      <c r="Q144" s="1403"/>
      <c r="R144" s="1403"/>
      <c r="S144" s="1403"/>
      <c r="T144" s="1403"/>
      <c r="U144" s="1403"/>
      <c r="V144" s="1403"/>
      <c r="W144" s="1128" t="s">
        <v>460</v>
      </c>
      <c r="X144" s="554"/>
      <c r="Y144" s="554"/>
      <c r="Z144" s="554"/>
      <c r="AA144" s="554"/>
      <c r="AB144" s="554"/>
      <c r="AC144" s="554"/>
      <c r="AD144" s="554"/>
      <c r="AE144" s="554"/>
      <c r="AF144" s="554"/>
      <c r="AG144" s="554"/>
      <c r="AH144" s="554"/>
    </row>
    <row r="145" spans="1:35" s="493" customFormat="1" ht="22.5">
      <c r="A145" s="1359"/>
      <c r="B145" s="1359"/>
      <c r="C145" s="1359">
        <v>1</v>
      </c>
      <c r="D145" s="906"/>
      <c r="E145" s="908"/>
      <c r="F145" s="908"/>
      <c r="G145" s="908"/>
      <c r="H145" s="908"/>
      <c r="I145" s="910"/>
      <c r="J145" s="902"/>
      <c r="K145" s="905"/>
      <c r="L145" s="562" t="str">
        <f>mergeValue(A145) &amp;"."&amp; mergeValue(B145)&amp;"."&amp; mergeValue(C145)</f>
        <v>1.1.1</v>
      </c>
      <c r="M145" s="517" t="s">
        <v>7</v>
      </c>
      <c r="N145" s="549"/>
      <c r="O145" s="1403"/>
      <c r="P145" s="1403"/>
      <c r="Q145" s="1403"/>
      <c r="R145" s="1403"/>
      <c r="S145" s="1403"/>
      <c r="T145" s="1403"/>
      <c r="U145" s="1403"/>
      <c r="V145" s="1403"/>
      <c r="W145" s="1128" t="s">
        <v>601</v>
      </c>
      <c r="X145" s="554"/>
      <c r="Y145" s="554"/>
      <c r="Z145" s="554"/>
      <c r="AA145" s="554"/>
      <c r="AB145" s="554"/>
      <c r="AC145" s="554"/>
      <c r="AD145" s="554"/>
      <c r="AE145" s="554"/>
      <c r="AF145" s="554"/>
      <c r="AG145" s="554"/>
      <c r="AH145" s="554"/>
    </row>
    <row r="146" spans="1:35" s="493" customFormat="1" ht="22.5">
      <c r="A146" s="1359"/>
      <c r="B146" s="1359"/>
      <c r="C146" s="1359"/>
      <c r="D146" s="1359">
        <v>1</v>
      </c>
      <c r="E146" s="908"/>
      <c r="F146" s="908"/>
      <c r="G146" s="908"/>
      <c r="H146" s="908"/>
      <c r="I146" s="910"/>
      <c r="J146" s="902"/>
      <c r="K146" s="905"/>
      <c r="L146" s="562" t="str">
        <f>mergeValue(A146) &amp;"."&amp; mergeValue(B146)&amp;"."&amp; mergeValue(C146)&amp;"."&amp; mergeValue(D146)</f>
        <v>1.1.1.1</v>
      </c>
      <c r="M146" s="518" t="s">
        <v>21</v>
      </c>
      <c r="N146" s="549"/>
      <c r="O146" s="1403"/>
      <c r="P146" s="1403"/>
      <c r="Q146" s="1403"/>
      <c r="R146" s="1403"/>
      <c r="S146" s="1403"/>
      <c r="T146" s="1403"/>
      <c r="U146" s="1403"/>
      <c r="V146" s="1403"/>
      <c r="W146" s="1128" t="s">
        <v>602</v>
      </c>
      <c r="X146" s="554"/>
      <c r="Y146" s="554"/>
      <c r="Z146" s="554"/>
      <c r="AA146" s="554"/>
      <c r="AB146" s="554"/>
      <c r="AC146" s="554"/>
      <c r="AD146" s="554"/>
      <c r="AE146" s="554"/>
      <c r="AF146" s="554"/>
      <c r="AG146" s="554"/>
      <c r="AH146" s="554"/>
    </row>
    <row r="147" spans="1:35" s="493" customFormat="1" ht="11.25" hidden="1" customHeight="1">
      <c r="A147" s="1359"/>
      <c r="B147" s="1359"/>
      <c r="C147" s="1359"/>
      <c r="D147" s="1359"/>
      <c r="E147" s="1359">
        <v>1</v>
      </c>
      <c r="F147" s="908"/>
      <c r="G147" s="908"/>
      <c r="H147" s="906">
        <v>1</v>
      </c>
      <c r="I147" s="1359">
        <v>1</v>
      </c>
      <c r="J147" s="908"/>
      <c r="K147" s="913"/>
      <c r="L147" s="562"/>
      <c r="M147" s="524"/>
      <c r="N147" s="550"/>
      <c r="O147" s="600"/>
      <c r="P147" s="600"/>
      <c r="Q147" s="600"/>
      <c r="R147" s="600"/>
      <c r="S147" s="600"/>
      <c r="T147" s="600"/>
      <c r="U147" s="600"/>
      <c r="V147" s="478"/>
      <c r="W147" s="1089"/>
      <c r="X147" s="554"/>
      <c r="Y147" s="554"/>
      <c r="Z147" s="554"/>
      <c r="AA147" s="554"/>
      <c r="AB147" s="554"/>
      <c r="AC147" s="554"/>
      <c r="AD147" s="554"/>
      <c r="AE147" s="554"/>
      <c r="AF147" s="554"/>
      <c r="AG147" s="554"/>
      <c r="AH147" s="554"/>
    </row>
    <row r="148" spans="1:35" s="493" customFormat="1" ht="33.75">
      <c r="A148" s="1359"/>
      <c r="B148" s="1359"/>
      <c r="C148" s="1359"/>
      <c r="D148" s="1359"/>
      <c r="E148" s="1359"/>
      <c r="F148" s="1359">
        <v>1</v>
      </c>
      <c r="G148" s="906"/>
      <c r="H148" s="906"/>
      <c r="I148" s="1359"/>
      <c r="J148" s="1359">
        <v>1</v>
      </c>
      <c r="K148" s="914"/>
      <c r="L148" s="562" t="str">
        <f>mergeValue(A148) &amp;"."&amp; mergeValue(B148)&amp;"."&amp; mergeValue(C148)&amp;"."&amp; mergeValue(D148)&amp;"."&amp;  mergeValue(F148)</f>
        <v>1.1.1.1.1</v>
      </c>
      <c r="M148" s="525" t="s">
        <v>9</v>
      </c>
      <c r="N148" s="550"/>
      <c r="O148" s="1361"/>
      <c r="P148" s="1361"/>
      <c r="Q148" s="1361"/>
      <c r="R148" s="1361"/>
      <c r="S148" s="1361"/>
      <c r="T148" s="1361"/>
      <c r="U148" s="1361"/>
      <c r="V148" s="1361"/>
      <c r="W148" s="1128" t="s">
        <v>721</v>
      </c>
      <c r="X148" s="554"/>
      <c r="Y148" s="558" t="str">
        <f>strCheckUnique(Z148:Z151)</f>
        <v/>
      </c>
      <c r="Z148" s="554"/>
      <c r="AA148" s="558"/>
      <c r="AB148" s="554"/>
      <c r="AC148" s="554"/>
      <c r="AD148" s="554"/>
      <c r="AE148" s="554"/>
      <c r="AF148" s="554"/>
      <c r="AG148" s="554"/>
      <c r="AH148" s="554"/>
    </row>
    <row r="149" spans="1:35" s="493" customFormat="1" ht="99" customHeight="1">
      <c r="A149" s="1359"/>
      <c r="B149" s="1359"/>
      <c r="C149" s="1359"/>
      <c r="D149" s="1359"/>
      <c r="E149" s="1359"/>
      <c r="F149" s="1359"/>
      <c r="G149" s="906">
        <v>1</v>
      </c>
      <c r="H149" s="906"/>
      <c r="I149" s="1359"/>
      <c r="J149" s="1359"/>
      <c r="K149" s="914">
        <v>1</v>
      </c>
      <c r="L149" s="562" t="str">
        <f>mergeValue(A149) &amp;"."&amp; mergeValue(B149)&amp;"."&amp; mergeValue(C149)&amp;"."&amp; mergeValue(D149)&amp;"."&amp; mergeValue(F149)&amp;"."&amp; mergeValue(G149)</f>
        <v>1.1.1.1.1.1</v>
      </c>
      <c r="M149" s="1016"/>
      <c r="N149" s="555"/>
      <c r="O149" s="532"/>
      <c r="P149" s="532"/>
      <c r="Q149" s="1040"/>
      <c r="R149" s="1365"/>
      <c r="S149" s="1367" t="s">
        <v>83</v>
      </c>
      <c r="T149" s="1365"/>
      <c r="U149" s="1367" t="s">
        <v>84</v>
      </c>
      <c r="V149" s="547"/>
      <c r="W149" s="1377"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59"/>
      <c r="B150" s="1359"/>
      <c r="C150" s="1359"/>
      <c r="D150" s="1359"/>
      <c r="E150" s="1359"/>
      <c r="F150" s="1359"/>
      <c r="G150" s="906"/>
      <c r="H150" s="906"/>
      <c r="I150" s="1359"/>
      <c r="J150" s="1359"/>
      <c r="K150" s="914"/>
      <c r="L150" s="569"/>
      <c r="M150" s="615"/>
      <c r="N150" s="555"/>
      <c r="O150" s="532"/>
      <c r="P150" s="532"/>
      <c r="Q150" s="553" t="str">
        <f>R149 &amp; "-" &amp; T149</f>
        <v>-</v>
      </c>
      <c r="R150" s="1366"/>
      <c r="S150" s="1367"/>
      <c r="T150" s="1366"/>
      <c r="U150" s="1367"/>
      <c r="V150" s="547"/>
      <c r="W150" s="1378"/>
      <c r="X150" s="554"/>
      <c r="Y150" s="554"/>
      <c r="Z150" s="554"/>
      <c r="AA150" s="554"/>
      <c r="AB150" s="554"/>
      <c r="AC150" s="554"/>
      <c r="AD150" s="554"/>
      <c r="AE150" s="554"/>
      <c r="AF150" s="554"/>
      <c r="AG150" s="554"/>
      <c r="AH150" s="554"/>
    </row>
    <row r="151" spans="1:35" s="492" customFormat="1" ht="15" customHeight="1">
      <c r="A151" s="1359"/>
      <c r="B151" s="1359"/>
      <c r="C151" s="1359"/>
      <c r="D151" s="1359"/>
      <c r="E151" s="1359"/>
      <c r="F151" s="1359"/>
      <c r="G151" s="908"/>
      <c r="H151" s="906"/>
      <c r="I151" s="1359"/>
      <c r="J151" s="1359"/>
      <c r="K151" s="913"/>
      <c r="L151" s="508"/>
      <c r="M151" s="526" t="s">
        <v>24</v>
      </c>
      <c r="N151" s="521"/>
      <c r="O151" s="515"/>
      <c r="P151" s="515"/>
      <c r="Q151" s="515"/>
      <c r="R151" s="542"/>
      <c r="S151" s="534"/>
      <c r="T151" s="533"/>
      <c r="U151" s="521"/>
      <c r="V151" s="530"/>
      <c r="W151" s="1379"/>
      <c r="X151" s="556"/>
      <c r="Y151" s="556"/>
      <c r="Z151" s="556"/>
      <c r="AA151" s="556"/>
      <c r="AB151" s="556"/>
      <c r="AC151" s="556"/>
      <c r="AD151" s="556"/>
      <c r="AE151" s="556"/>
      <c r="AF151" s="556"/>
      <c r="AG151" s="556"/>
      <c r="AH151" s="556"/>
    </row>
    <row r="152" spans="1:35" s="492" customFormat="1" ht="15" customHeight="1">
      <c r="A152" s="1359"/>
      <c r="B152" s="1359"/>
      <c r="C152" s="1359"/>
      <c r="D152" s="1359"/>
      <c r="E152" s="1359"/>
      <c r="F152" s="908"/>
      <c r="G152" s="908"/>
      <c r="H152" s="906"/>
      <c r="I152" s="135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59"/>
      <c r="B153" s="1359"/>
      <c r="C153" s="1359"/>
      <c r="D153" s="135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59"/>
      <c r="B154" s="1359"/>
      <c r="C154" s="135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59"/>
      <c r="B155" s="135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5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59">
        <v>1</v>
      </c>
      <c r="B161" s="849"/>
      <c r="C161" s="849"/>
      <c r="D161" s="849"/>
      <c r="E161" s="850"/>
      <c r="F161" s="851"/>
      <c r="G161" s="851"/>
      <c r="H161" s="851"/>
      <c r="I161" s="852"/>
      <c r="J161" s="847"/>
      <c r="K161" s="854"/>
      <c r="L161" s="562">
        <f>mergeValue(A161)</f>
        <v>1</v>
      </c>
      <c r="M161" s="610" t="s">
        <v>19</v>
      </c>
      <c r="N161" s="549"/>
      <c r="O161" s="1455"/>
      <c r="P161" s="1456"/>
      <c r="Q161" s="1456"/>
      <c r="R161" s="1456"/>
      <c r="S161" s="1456"/>
      <c r="T161" s="1456"/>
      <c r="U161" s="1456"/>
      <c r="V161" s="1457"/>
      <c r="W161" s="1128" t="s">
        <v>719</v>
      </c>
      <c r="X161" s="554"/>
      <c r="Y161" s="554"/>
      <c r="Z161" s="554"/>
      <c r="AA161" s="554"/>
      <c r="AB161" s="554"/>
      <c r="AC161" s="554"/>
      <c r="AD161" s="554"/>
      <c r="AE161" s="554"/>
      <c r="AF161" s="554"/>
      <c r="AG161" s="554"/>
    </row>
    <row r="162" spans="1:33" s="493" customFormat="1" ht="22.5">
      <c r="A162" s="1359"/>
      <c r="B162" s="1359">
        <v>1</v>
      </c>
      <c r="C162" s="849"/>
      <c r="D162" s="849"/>
      <c r="E162" s="851"/>
      <c r="F162" s="851"/>
      <c r="G162" s="851"/>
      <c r="H162" s="851"/>
      <c r="I162" s="846"/>
      <c r="J162" s="845"/>
      <c r="K162" s="848"/>
      <c r="L162" s="562" t="str">
        <f>mergeValue(A162) &amp;"."&amp; mergeValue(B162)</f>
        <v>1.1</v>
      </c>
      <c r="M162" s="516" t="s">
        <v>15</v>
      </c>
      <c r="N162" s="549"/>
      <c r="O162" s="1455"/>
      <c r="P162" s="1456"/>
      <c r="Q162" s="1456"/>
      <c r="R162" s="1456"/>
      <c r="S162" s="1456"/>
      <c r="T162" s="1456"/>
      <c r="U162" s="1456"/>
      <c r="V162" s="1457"/>
      <c r="W162" s="1128" t="s">
        <v>460</v>
      </c>
      <c r="X162" s="554"/>
      <c r="Y162" s="554"/>
      <c r="Z162" s="554"/>
      <c r="AA162" s="554"/>
      <c r="AB162" s="554"/>
      <c r="AC162" s="554"/>
      <c r="AD162" s="554"/>
      <c r="AE162" s="554"/>
      <c r="AF162" s="554"/>
      <c r="AG162" s="554"/>
    </row>
    <row r="163" spans="1:33" s="493" customFormat="1" ht="22.5">
      <c r="A163" s="1359"/>
      <c r="B163" s="1359"/>
      <c r="C163" s="1359">
        <v>1</v>
      </c>
      <c r="D163" s="849"/>
      <c r="E163" s="851"/>
      <c r="F163" s="851"/>
      <c r="G163" s="851"/>
      <c r="H163" s="851"/>
      <c r="I163" s="853"/>
      <c r="J163" s="845"/>
      <c r="K163" s="848"/>
      <c r="L163" s="562" t="str">
        <f>mergeValue(A163) &amp;"."&amp; mergeValue(B163)&amp;"."&amp; mergeValue(C163)</f>
        <v>1.1.1</v>
      </c>
      <c r="M163" s="517" t="s">
        <v>7</v>
      </c>
      <c r="N163" s="549"/>
      <c r="O163" s="1455"/>
      <c r="P163" s="1456"/>
      <c r="Q163" s="1456"/>
      <c r="R163" s="1456"/>
      <c r="S163" s="1456"/>
      <c r="T163" s="1456"/>
      <c r="U163" s="1456"/>
      <c r="V163" s="1457"/>
      <c r="W163" s="1128" t="s">
        <v>601</v>
      </c>
      <c r="X163" s="554"/>
      <c r="Y163" s="554"/>
      <c r="Z163" s="554"/>
      <c r="AA163" s="554"/>
      <c r="AB163" s="554"/>
      <c r="AC163" s="554"/>
      <c r="AD163" s="554"/>
      <c r="AE163" s="554"/>
      <c r="AF163" s="554"/>
      <c r="AG163" s="554"/>
    </row>
    <row r="164" spans="1:33" s="493" customFormat="1" ht="22.5">
      <c r="A164" s="1359"/>
      <c r="B164" s="1359"/>
      <c r="C164" s="1359"/>
      <c r="D164" s="1359">
        <v>1</v>
      </c>
      <c r="E164" s="851"/>
      <c r="F164" s="851"/>
      <c r="G164" s="851"/>
      <c r="H164" s="851"/>
      <c r="I164" s="853"/>
      <c r="J164" s="845"/>
      <c r="K164" s="848"/>
      <c r="L164" s="562" t="str">
        <f>mergeValue(A164) &amp;"."&amp; mergeValue(B164)&amp;"."&amp; mergeValue(C164)&amp;"."&amp; mergeValue(D164)</f>
        <v>1.1.1.1</v>
      </c>
      <c r="M164" s="518" t="s">
        <v>21</v>
      </c>
      <c r="N164" s="549"/>
      <c r="O164" s="1455"/>
      <c r="P164" s="1456"/>
      <c r="Q164" s="1456"/>
      <c r="R164" s="1456"/>
      <c r="S164" s="1456"/>
      <c r="T164" s="1456"/>
      <c r="U164" s="1456"/>
      <c r="V164" s="1457"/>
      <c r="W164" s="1128" t="s">
        <v>602</v>
      </c>
      <c r="X164" s="554"/>
      <c r="Y164" s="554"/>
      <c r="Z164" s="554"/>
      <c r="AA164" s="554"/>
      <c r="AB164" s="554"/>
      <c r="AC164" s="554"/>
      <c r="AD164" s="554"/>
      <c r="AE164" s="554"/>
      <c r="AF164" s="554"/>
      <c r="AG164" s="554"/>
    </row>
    <row r="165" spans="1:33" s="493" customFormat="1" ht="78.75">
      <c r="A165" s="1359"/>
      <c r="B165" s="1359"/>
      <c r="C165" s="1359"/>
      <c r="D165" s="1359"/>
      <c r="E165" s="1359">
        <v>1</v>
      </c>
      <c r="F165" s="851"/>
      <c r="G165" s="851"/>
      <c r="H165" s="849">
        <v>1</v>
      </c>
      <c r="I165" s="1359">
        <v>1</v>
      </c>
      <c r="J165" s="851"/>
      <c r="K165" s="856"/>
      <c r="L165" s="562" t="str">
        <f>mergeValue(A165) &amp;"."&amp; mergeValue(B165)&amp;"."&amp; mergeValue(C165)&amp;"."&amp; mergeValue(D165)&amp;"."&amp; mergeValue(E165)</f>
        <v>1.1.1.1.1</v>
      </c>
      <c r="M165" s="524" t="s">
        <v>8</v>
      </c>
      <c r="N165" s="550"/>
      <c r="O165" s="1362"/>
      <c r="P165" s="1363"/>
      <c r="Q165" s="1363"/>
      <c r="R165" s="1363"/>
      <c r="S165" s="1363"/>
      <c r="T165" s="1363"/>
      <c r="U165" s="1363"/>
      <c r="V165" s="1364"/>
      <c r="W165" s="1128" t="s">
        <v>720</v>
      </c>
      <c r="X165" s="554"/>
      <c r="Y165" s="554"/>
      <c r="Z165" s="554"/>
      <c r="AA165" s="554"/>
      <c r="AB165" s="554"/>
      <c r="AC165" s="554"/>
      <c r="AD165" s="554"/>
      <c r="AE165" s="554"/>
      <c r="AF165" s="554"/>
      <c r="AG165" s="554"/>
    </row>
    <row r="166" spans="1:33" s="493" customFormat="1" ht="33.75">
      <c r="A166" s="1359"/>
      <c r="B166" s="1359"/>
      <c r="C166" s="1359"/>
      <c r="D166" s="1359"/>
      <c r="E166" s="1359"/>
      <c r="F166" s="1359">
        <v>1</v>
      </c>
      <c r="G166" s="849"/>
      <c r="H166" s="849"/>
      <c r="I166" s="1359"/>
      <c r="J166" s="1359">
        <v>1</v>
      </c>
      <c r="K166" s="857"/>
      <c r="L166" s="562" t="str">
        <f>mergeValue(A166) &amp;"."&amp; mergeValue(B166)&amp;"."&amp; mergeValue(C166)&amp;"."&amp; mergeValue(D166)&amp;"."&amp; mergeValue(E166)&amp;"."&amp; mergeValue(F166)</f>
        <v>1.1.1.1.1.1</v>
      </c>
      <c r="M166" s="525" t="s">
        <v>9</v>
      </c>
      <c r="N166" s="550"/>
      <c r="O166" s="1362"/>
      <c r="P166" s="1363"/>
      <c r="Q166" s="1363"/>
      <c r="R166" s="1363"/>
      <c r="S166" s="1363"/>
      <c r="T166" s="1363"/>
      <c r="U166" s="1363"/>
      <c r="V166" s="1364"/>
      <c r="W166" s="1128"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359"/>
      <c r="B167" s="1359"/>
      <c r="C167" s="1359"/>
      <c r="D167" s="1359"/>
      <c r="E167" s="1359"/>
      <c r="F167" s="1359"/>
      <c r="G167" s="849">
        <v>1</v>
      </c>
      <c r="H167" s="849"/>
      <c r="I167" s="1359"/>
      <c r="J167" s="1359"/>
      <c r="K167" s="857">
        <v>1</v>
      </c>
      <c r="L167" s="562" t="str">
        <f>mergeValue(A167) &amp;"."&amp; mergeValue(B167)&amp;"."&amp; mergeValue(C167)&amp;"."&amp; mergeValue(D167)&amp;"."&amp; mergeValue(E167)&amp;"."&amp; mergeValue(F167)&amp;"."&amp; mergeValue(G167)</f>
        <v>1.1.1.1.1.1.1</v>
      </c>
      <c r="M167" s="1016"/>
      <c r="N167" s="555"/>
      <c r="O167" s="1025"/>
      <c r="P167" s="532"/>
      <c r="Q167" s="532"/>
      <c r="R167" s="1365"/>
      <c r="S167" s="1367" t="s">
        <v>83</v>
      </c>
      <c r="T167" s="1365"/>
      <c r="U167" s="1367" t="s">
        <v>83</v>
      </c>
      <c r="V167" s="547"/>
      <c r="W167" s="1377"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359"/>
      <c r="B168" s="1359"/>
      <c r="C168" s="1359"/>
      <c r="D168" s="1359"/>
      <c r="E168" s="1359"/>
      <c r="F168" s="1359"/>
      <c r="G168" s="849"/>
      <c r="H168" s="849"/>
      <c r="I168" s="1359"/>
      <c r="J168" s="1359"/>
      <c r="K168" s="857"/>
      <c r="L168" s="569"/>
      <c r="M168" s="615"/>
      <c r="N168" s="555"/>
      <c r="O168" s="553"/>
      <c r="P168" s="532"/>
      <c r="Q168" s="553" t="str">
        <f>R167 &amp; "-" &amp; T167</f>
        <v>-</v>
      </c>
      <c r="R168" s="1366"/>
      <c r="S168" s="1367"/>
      <c r="T168" s="1366"/>
      <c r="U168" s="1367"/>
      <c r="V168" s="547"/>
      <c r="W168" s="1378"/>
      <c r="X168" s="554"/>
      <c r="Y168" s="554"/>
      <c r="Z168" s="554"/>
      <c r="AA168" s="554"/>
      <c r="AB168" s="554"/>
      <c r="AC168" s="554"/>
      <c r="AD168" s="554"/>
      <c r="AE168" s="554"/>
      <c r="AF168" s="554"/>
      <c r="AG168" s="554"/>
    </row>
    <row r="169" spans="1:33" s="492" customFormat="1" ht="15" customHeight="1">
      <c r="A169" s="1359"/>
      <c r="B169" s="1359"/>
      <c r="C169" s="1359"/>
      <c r="D169" s="1359"/>
      <c r="E169" s="1359"/>
      <c r="F169" s="1359"/>
      <c r="G169" s="851"/>
      <c r="H169" s="849"/>
      <c r="I169" s="1359"/>
      <c r="J169" s="1359"/>
      <c r="K169" s="856"/>
      <c r="L169" s="508"/>
      <c r="M169" s="527" t="s">
        <v>24</v>
      </c>
      <c r="N169" s="521"/>
      <c r="O169" s="515"/>
      <c r="P169" s="515"/>
      <c r="Q169" s="515"/>
      <c r="R169" s="542"/>
      <c r="S169" s="534"/>
      <c r="T169" s="533"/>
      <c r="U169" s="521"/>
      <c r="V169" s="530"/>
      <c r="W169" s="1379"/>
      <c r="X169" s="556"/>
      <c r="Y169" s="556"/>
      <c r="Z169" s="556"/>
      <c r="AA169" s="556"/>
      <c r="AB169" s="556"/>
      <c r="AC169" s="556"/>
      <c r="AD169" s="556"/>
      <c r="AE169" s="556"/>
      <c r="AF169" s="556"/>
      <c r="AG169" s="556"/>
    </row>
    <row r="170" spans="1:33" s="492" customFormat="1" ht="15" customHeight="1">
      <c r="A170" s="1359"/>
      <c r="B170" s="1359"/>
      <c r="C170" s="1359"/>
      <c r="D170" s="1359"/>
      <c r="E170" s="1359"/>
      <c r="F170" s="851"/>
      <c r="G170" s="851"/>
      <c r="H170" s="849"/>
      <c r="I170" s="135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59"/>
      <c r="B171" s="1359"/>
      <c r="C171" s="1359"/>
      <c r="D171" s="135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59"/>
      <c r="B172" s="1359"/>
      <c r="C172" s="135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59"/>
      <c r="B173" s="135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5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59">
        <v>1</v>
      </c>
      <c r="B179" s="928"/>
      <c r="C179" s="928"/>
      <c r="D179" s="928"/>
      <c r="E179" s="928"/>
      <c r="F179" s="928"/>
      <c r="G179" s="929"/>
      <c r="H179" s="929"/>
      <c r="I179" s="931"/>
      <c r="J179" s="923"/>
      <c r="K179" s="923"/>
      <c r="L179" s="688">
        <f>mergeValue(A179)</f>
        <v>1</v>
      </c>
      <c r="M179" s="610" t="s">
        <v>19</v>
      </c>
      <c r="N179" s="681"/>
      <c r="O179" s="1455"/>
      <c r="P179" s="1456"/>
      <c r="Q179" s="1456"/>
      <c r="R179" s="1456"/>
      <c r="S179" s="1456"/>
      <c r="T179" s="1456"/>
      <c r="U179" s="1456"/>
      <c r="V179" s="1456"/>
      <c r="W179" s="1457"/>
      <c r="X179" s="1096" t="s">
        <v>719</v>
      </c>
      <c r="Y179" s="683"/>
      <c r="Z179" s="683"/>
      <c r="AA179" s="683"/>
      <c r="AB179" s="683"/>
      <c r="AC179" s="683"/>
      <c r="AD179" s="683"/>
      <c r="AE179" s="683"/>
      <c r="AF179" s="683"/>
      <c r="AG179" s="683"/>
    </row>
    <row r="180" spans="1:47" s="651" customFormat="1" ht="22.5">
      <c r="A180" s="1359"/>
      <c r="B180" s="1359">
        <v>1</v>
      </c>
      <c r="C180" s="928"/>
      <c r="D180" s="928"/>
      <c r="E180" s="928"/>
      <c r="F180" s="928"/>
      <c r="G180" s="933"/>
      <c r="H180" s="930"/>
      <c r="I180" s="935"/>
      <c r="J180" s="920"/>
      <c r="K180" s="919"/>
      <c r="L180" s="688" t="str">
        <f>mergeValue(A180) &amp;"."&amp; mergeValue(B180)</f>
        <v>1.1</v>
      </c>
      <c r="M180" s="658" t="s">
        <v>15</v>
      </c>
      <c r="N180" s="681"/>
      <c r="O180" s="1455"/>
      <c r="P180" s="1456"/>
      <c r="Q180" s="1456"/>
      <c r="R180" s="1456"/>
      <c r="S180" s="1456"/>
      <c r="T180" s="1456"/>
      <c r="U180" s="1456"/>
      <c r="V180" s="1456"/>
      <c r="W180" s="1457"/>
      <c r="X180" s="1096" t="s">
        <v>460</v>
      </c>
      <c r="Y180" s="683"/>
      <c r="Z180" s="683"/>
      <c r="AA180" s="683"/>
      <c r="AB180" s="683"/>
      <c r="AC180" s="683"/>
      <c r="AD180" s="683"/>
      <c r="AE180" s="683"/>
      <c r="AF180" s="683"/>
      <c r="AG180" s="683"/>
    </row>
    <row r="181" spans="1:47" s="651" customFormat="1" ht="22.5">
      <c r="A181" s="1359"/>
      <c r="B181" s="1359"/>
      <c r="C181" s="1359">
        <v>1</v>
      </c>
      <c r="D181" s="928"/>
      <c r="E181" s="928"/>
      <c r="F181" s="928"/>
      <c r="G181" s="933"/>
      <c r="H181" s="930"/>
      <c r="I181" s="936"/>
      <c r="J181" s="920"/>
      <c r="K181" s="919"/>
      <c r="L181" s="688" t="str">
        <f>mergeValue(A181) &amp;"."&amp; mergeValue(B181)&amp;"."&amp; mergeValue(C181)</f>
        <v>1.1.1</v>
      </c>
      <c r="M181" s="659" t="s">
        <v>7</v>
      </c>
      <c r="N181" s="681"/>
      <c r="O181" s="1455"/>
      <c r="P181" s="1456"/>
      <c r="Q181" s="1456"/>
      <c r="R181" s="1456"/>
      <c r="S181" s="1456"/>
      <c r="T181" s="1456"/>
      <c r="U181" s="1456"/>
      <c r="V181" s="1456"/>
      <c r="W181" s="1457"/>
      <c r="X181" s="1096" t="s">
        <v>601</v>
      </c>
      <c r="Y181" s="683"/>
      <c r="Z181" s="683"/>
      <c r="AA181" s="683"/>
      <c r="AB181" s="683"/>
      <c r="AC181" s="683"/>
      <c r="AD181" s="683"/>
      <c r="AE181" s="683"/>
      <c r="AF181" s="683"/>
      <c r="AG181" s="683"/>
    </row>
    <row r="182" spans="1:47" s="651" customFormat="1" ht="22.5">
      <c r="A182" s="1359"/>
      <c r="B182" s="1359"/>
      <c r="C182" s="1359"/>
      <c r="D182" s="1359">
        <v>1</v>
      </c>
      <c r="E182" s="928"/>
      <c r="F182" s="928"/>
      <c r="G182" s="933"/>
      <c r="H182" s="930"/>
      <c r="I182" s="936"/>
      <c r="J182" s="934"/>
      <c r="K182" s="919"/>
      <c r="L182" s="688" t="str">
        <f>mergeValue(A182) &amp;"."&amp; mergeValue(B182)&amp;"."&amp; mergeValue(C182)&amp;"."&amp; mergeValue(D182)</f>
        <v>1.1.1.1</v>
      </c>
      <c r="M182" s="660" t="s">
        <v>21</v>
      </c>
      <c r="N182" s="681"/>
      <c r="O182" s="1455"/>
      <c r="P182" s="1456"/>
      <c r="Q182" s="1456"/>
      <c r="R182" s="1456"/>
      <c r="S182" s="1456"/>
      <c r="T182" s="1456"/>
      <c r="U182" s="1456"/>
      <c r="V182" s="1456"/>
      <c r="W182" s="1457"/>
      <c r="X182" s="968" t="s">
        <v>624</v>
      </c>
      <c r="Y182" s="683"/>
      <c r="Z182" s="683"/>
      <c r="AA182" s="683"/>
      <c r="AB182" s="683"/>
      <c r="AC182" s="683"/>
      <c r="AD182" s="683"/>
      <c r="AE182" s="683"/>
      <c r="AF182" s="683"/>
      <c r="AG182" s="683"/>
    </row>
    <row r="183" spans="1:47" s="651" customFormat="1" ht="56.25" customHeight="1">
      <c r="A183" s="1359"/>
      <c r="B183" s="1359"/>
      <c r="C183" s="1359"/>
      <c r="D183" s="135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77" t="s">
        <v>749</v>
      </c>
      <c r="Y183" s="683" t="str">
        <f>strCheckDateTwo(N183:W183)</f>
        <v/>
      </c>
      <c r="Z183" s="683"/>
      <c r="AA183" s="683"/>
      <c r="AB183" s="683"/>
      <c r="AC183" s="683"/>
      <c r="AD183" s="683"/>
      <c r="AE183" s="683"/>
      <c r="AF183" s="683"/>
      <c r="AG183" s="683"/>
    </row>
    <row r="184" spans="1:47" s="651" customFormat="1" ht="14.25" hidden="1" customHeight="1">
      <c r="A184" s="1359"/>
      <c r="B184" s="1359"/>
      <c r="C184" s="1359"/>
      <c r="D184" s="135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78"/>
      <c r="Y184" s="683"/>
      <c r="Z184" s="683"/>
      <c r="AA184" s="683"/>
      <c r="AB184" s="683"/>
      <c r="AC184" s="683"/>
      <c r="AD184" s="683"/>
      <c r="AE184" s="683"/>
      <c r="AF184" s="683"/>
      <c r="AG184" s="683"/>
    </row>
    <row r="185" spans="1:47" s="651" customFormat="1" ht="15" customHeight="1">
      <c r="A185" s="1359"/>
      <c r="B185" s="1359"/>
      <c r="C185" s="1359"/>
      <c r="D185" s="1359"/>
      <c r="E185" s="928"/>
      <c r="F185" s="928"/>
      <c r="G185" s="933"/>
      <c r="H185" s="930"/>
      <c r="I185" s="936"/>
      <c r="J185" s="934"/>
      <c r="K185" s="924"/>
      <c r="L185" s="654"/>
      <c r="M185" s="663" t="s">
        <v>5</v>
      </c>
      <c r="N185" s="661"/>
      <c r="O185" s="657"/>
      <c r="P185" s="657"/>
      <c r="Q185" s="657"/>
      <c r="R185" s="657"/>
      <c r="S185" s="673"/>
      <c r="T185" s="669"/>
      <c r="U185" s="668"/>
      <c r="V185" s="661"/>
      <c r="W185" s="661"/>
      <c r="X185" s="1379"/>
      <c r="Y185" s="683"/>
      <c r="Z185" s="683"/>
      <c r="AA185" s="683"/>
      <c r="AB185" s="683"/>
      <c r="AC185" s="683"/>
      <c r="AD185" s="683"/>
      <c r="AE185" s="683"/>
      <c r="AF185" s="683"/>
      <c r="AG185" s="683"/>
    </row>
    <row r="186" spans="1:47" s="650" customFormat="1" ht="15" customHeight="1">
      <c r="A186" s="1359"/>
      <c r="B186" s="1359"/>
      <c r="C186" s="135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59"/>
      <c r="B187" s="135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5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59">
        <v>1</v>
      </c>
      <c r="B193" s="963"/>
      <c r="C193" s="963"/>
      <c r="D193" s="963"/>
      <c r="E193" s="963"/>
      <c r="F193" s="956"/>
      <c r="G193" s="962"/>
      <c r="H193" s="962"/>
      <c r="I193" s="944"/>
      <c r="J193" s="943"/>
      <c r="K193" s="943"/>
      <c r="L193" s="688">
        <f>mergeValue(A193)</f>
        <v>1</v>
      </c>
      <c r="M193" s="610" t="s">
        <v>19</v>
      </c>
      <c r="N193" s="1466"/>
      <c r="O193" s="1467"/>
      <c r="P193" s="1467"/>
      <c r="Q193" s="1467"/>
      <c r="R193" s="1467"/>
      <c r="S193" s="1467"/>
      <c r="T193" s="1467"/>
      <c r="U193" s="1467"/>
      <c r="V193" s="1467"/>
      <c r="W193" s="1467"/>
      <c r="X193" s="1467"/>
      <c r="Y193" s="1467"/>
      <c r="Z193" s="1467"/>
      <c r="AA193" s="1467"/>
      <c r="AB193" s="1467"/>
      <c r="AC193" s="1467"/>
      <c r="AD193" s="1467"/>
      <c r="AE193" s="1467"/>
      <c r="AF193" s="1468"/>
      <c r="AG193" s="1096" t="s">
        <v>719</v>
      </c>
      <c r="AH193" s="683"/>
      <c r="AI193" s="683"/>
      <c r="AJ193" s="683"/>
      <c r="AK193" s="683"/>
      <c r="AL193" s="683"/>
      <c r="AM193" s="683"/>
      <c r="AN193" s="683"/>
      <c r="AO193" s="683"/>
      <c r="AP193" s="683"/>
      <c r="AQ193" s="683"/>
      <c r="AR193" s="683"/>
    </row>
    <row r="194" spans="1:46" s="651" customFormat="1" ht="22.5">
      <c r="A194" s="1359"/>
      <c r="B194" s="1359">
        <v>1</v>
      </c>
      <c r="C194" s="963"/>
      <c r="D194" s="963"/>
      <c r="E194" s="963"/>
      <c r="F194" s="956"/>
      <c r="G194" s="965"/>
      <c r="H194" s="966"/>
      <c r="I194" s="945"/>
      <c r="J194" s="940"/>
      <c r="K194" s="938"/>
      <c r="L194" s="688" t="str">
        <f>mergeValue(A194) &amp;"."&amp; mergeValue(B194)</f>
        <v>1.1</v>
      </c>
      <c r="M194" s="658" t="s">
        <v>15</v>
      </c>
      <c r="N194" s="1469"/>
      <c r="O194" s="1470"/>
      <c r="P194" s="1470"/>
      <c r="Q194" s="1470"/>
      <c r="R194" s="1470"/>
      <c r="S194" s="1470"/>
      <c r="T194" s="1470"/>
      <c r="U194" s="1470"/>
      <c r="V194" s="1470"/>
      <c r="W194" s="1470"/>
      <c r="X194" s="1470"/>
      <c r="Y194" s="1470"/>
      <c r="Z194" s="1470"/>
      <c r="AA194" s="1470"/>
      <c r="AB194" s="1470"/>
      <c r="AC194" s="1470"/>
      <c r="AD194" s="1470"/>
      <c r="AE194" s="1470"/>
      <c r="AF194" s="1471"/>
      <c r="AG194" s="1096" t="s">
        <v>460</v>
      </c>
      <c r="AH194" s="683"/>
      <c r="AI194" s="683"/>
      <c r="AJ194" s="683"/>
      <c r="AK194" s="683"/>
      <c r="AL194" s="683"/>
      <c r="AM194" s="683"/>
      <c r="AN194" s="683"/>
      <c r="AO194" s="683"/>
      <c r="AP194" s="683"/>
      <c r="AQ194" s="683"/>
      <c r="AR194" s="683"/>
    </row>
    <row r="195" spans="1:46" s="651" customFormat="1" ht="22.5">
      <c r="A195" s="1359"/>
      <c r="B195" s="1359"/>
      <c r="C195" s="1359">
        <v>1</v>
      </c>
      <c r="D195" s="963"/>
      <c r="E195" s="963"/>
      <c r="F195" s="956"/>
      <c r="G195" s="965"/>
      <c r="H195" s="966"/>
      <c r="I195" s="945"/>
      <c r="J195" s="940"/>
      <c r="K195" s="938"/>
      <c r="L195" s="688" t="str">
        <f>mergeValue(A195) &amp;"."&amp; mergeValue(B195)&amp;"."&amp; mergeValue(C195)</f>
        <v>1.1.1</v>
      </c>
      <c r="M195" s="659" t="s">
        <v>7</v>
      </c>
      <c r="N195" s="1469"/>
      <c r="O195" s="1470"/>
      <c r="P195" s="1470"/>
      <c r="Q195" s="1470"/>
      <c r="R195" s="1470"/>
      <c r="S195" s="1470"/>
      <c r="T195" s="1470"/>
      <c r="U195" s="1470"/>
      <c r="V195" s="1470"/>
      <c r="W195" s="1470"/>
      <c r="X195" s="1470"/>
      <c r="Y195" s="1470"/>
      <c r="Z195" s="1470"/>
      <c r="AA195" s="1470"/>
      <c r="AB195" s="1470"/>
      <c r="AC195" s="1470"/>
      <c r="AD195" s="1470"/>
      <c r="AE195" s="1470"/>
      <c r="AF195" s="1471"/>
      <c r="AG195" s="1096" t="s">
        <v>601</v>
      </c>
      <c r="AH195" s="683"/>
      <c r="AI195" s="683"/>
      <c r="AJ195" s="683"/>
      <c r="AK195" s="683"/>
      <c r="AL195" s="683"/>
      <c r="AM195" s="683"/>
      <c r="AN195" s="683"/>
      <c r="AO195" s="683"/>
      <c r="AP195" s="683"/>
      <c r="AQ195" s="683"/>
      <c r="AR195" s="683"/>
    </row>
    <row r="196" spans="1:46" s="651" customFormat="1" ht="15" customHeight="1">
      <c r="A196" s="1359"/>
      <c r="B196" s="1359"/>
      <c r="C196" s="1359"/>
      <c r="D196" s="1359">
        <v>1</v>
      </c>
      <c r="E196" s="963"/>
      <c r="F196" s="956"/>
      <c r="G196" s="965"/>
      <c r="H196" s="966"/>
      <c r="I196" s="945"/>
      <c r="J196" s="940"/>
      <c r="K196" s="938"/>
      <c r="L196" s="688" t="str">
        <f>mergeValue(A196) &amp;"."&amp; mergeValue(B196)&amp;"."&amp; mergeValue(C196)&amp;"."&amp; mergeValue(D196)</f>
        <v>1.1.1.1</v>
      </c>
      <c r="M196" s="660" t="s">
        <v>21</v>
      </c>
      <c r="N196" s="1469"/>
      <c r="O196" s="1470"/>
      <c r="P196" s="1470"/>
      <c r="Q196" s="1470"/>
      <c r="R196" s="1470"/>
      <c r="S196" s="1470"/>
      <c r="T196" s="1470"/>
      <c r="U196" s="1470"/>
      <c r="V196" s="1470"/>
      <c r="W196" s="1470"/>
      <c r="X196" s="1470"/>
      <c r="Y196" s="1470"/>
      <c r="Z196" s="1470"/>
      <c r="AA196" s="1470"/>
      <c r="AB196" s="1470"/>
      <c r="AC196" s="1470"/>
      <c r="AD196" s="1470"/>
      <c r="AE196" s="1470"/>
      <c r="AF196" s="1471"/>
      <c r="AG196" s="1096" t="s">
        <v>624</v>
      </c>
      <c r="AH196" s="683"/>
      <c r="AI196" s="683"/>
      <c r="AJ196" s="683"/>
      <c r="AK196" s="683"/>
      <c r="AL196" s="683"/>
      <c r="AM196" s="683"/>
      <c r="AN196" s="683"/>
      <c r="AO196" s="683"/>
      <c r="AP196" s="683"/>
      <c r="AQ196" s="683"/>
      <c r="AR196" s="683"/>
    </row>
    <row r="197" spans="1:46" s="651" customFormat="1" ht="17.100000000000001" customHeight="1">
      <c r="A197" s="1359"/>
      <c r="B197" s="1359"/>
      <c r="C197" s="1359"/>
      <c r="D197" s="1359"/>
      <c r="E197" s="1359">
        <v>1</v>
      </c>
      <c r="F197" s="956"/>
      <c r="G197" s="965"/>
      <c r="H197" s="966"/>
      <c r="I197" s="967"/>
      <c r="J197" s="957"/>
      <c r="K197" s="1304"/>
      <c r="L197" s="1419" t="str">
        <f>mergeValue(A197) &amp;"."&amp; mergeValue(B197)&amp;"."&amp; mergeValue(C197)&amp;"."&amp; mergeValue(D197)&amp;"."&amp; mergeValue(E197)</f>
        <v>1.1.1.1.1</v>
      </c>
      <c r="M197" s="1420"/>
      <c r="N197" s="1367" t="s">
        <v>83</v>
      </c>
      <c r="O197" s="1426"/>
      <c r="P197" s="1424">
        <v>1</v>
      </c>
      <c r="Q197" s="1492"/>
      <c r="R197" s="1367" t="s">
        <v>83</v>
      </c>
      <c r="S197" s="1426"/>
      <c r="T197" s="1424">
        <v>1</v>
      </c>
      <c r="U197" s="1492"/>
      <c r="V197" s="1367" t="s">
        <v>83</v>
      </c>
      <c r="W197" s="666"/>
      <c r="X197" s="655">
        <v>1</v>
      </c>
      <c r="Y197" s="1042"/>
      <c r="Z197" s="638"/>
      <c r="AA197" s="638"/>
      <c r="AB197" s="1365"/>
      <c r="AC197" s="1367" t="s">
        <v>83</v>
      </c>
      <c r="AD197" s="1365"/>
      <c r="AE197" s="1367" t="s">
        <v>83</v>
      </c>
      <c r="AF197" s="680"/>
      <c r="AG197" s="1421"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59"/>
      <c r="B198" s="1359"/>
      <c r="C198" s="1359"/>
      <c r="D198" s="1359"/>
      <c r="E198" s="1359"/>
      <c r="F198" s="956"/>
      <c r="G198" s="965"/>
      <c r="H198" s="966"/>
      <c r="I198" s="967"/>
      <c r="J198" s="957"/>
      <c r="K198" s="1304"/>
      <c r="L198" s="1419"/>
      <c r="M198" s="1420"/>
      <c r="N198" s="1367"/>
      <c r="O198" s="1426"/>
      <c r="P198" s="1424"/>
      <c r="Q198" s="1492"/>
      <c r="R198" s="1367"/>
      <c r="S198" s="1426"/>
      <c r="T198" s="1424"/>
      <c r="U198" s="1492"/>
      <c r="V198" s="1367"/>
      <c r="W198" s="689"/>
      <c r="X198" s="670"/>
      <c r="Y198" s="670"/>
      <c r="Z198" s="672"/>
      <c r="AA198" s="572" t="str">
        <f>AB197 &amp; "-" &amp; AD197</f>
        <v>-</v>
      </c>
      <c r="AB198" s="1366"/>
      <c r="AC198" s="1367"/>
      <c r="AD198" s="1366"/>
      <c r="AE198" s="1367"/>
      <c r="AF198" s="639"/>
      <c r="AG198" s="1422"/>
      <c r="AH198" s="683"/>
      <c r="AI198" s="686"/>
      <c r="AJ198" s="686"/>
      <c r="AK198" s="686"/>
      <c r="AL198" s="686"/>
      <c r="AM198" s="686"/>
      <c r="AN198" s="686"/>
      <c r="AO198" s="683"/>
      <c r="AP198" s="683"/>
      <c r="AQ198" s="683"/>
      <c r="AR198" s="683"/>
    </row>
    <row r="199" spans="1:46" s="651" customFormat="1" ht="17.100000000000001" customHeight="1">
      <c r="A199" s="1359"/>
      <c r="B199" s="1359"/>
      <c r="C199" s="1359"/>
      <c r="D199" s="1359"/>
      <c r="E199" s="1359"/>
      <c r="F199" s="956"/>
      <c r="G199" s="965"/>
      <c r="H199" s="966"/>
      <c r="I199" s="967"/>
      <c r="J199" s="957"/>
      <c r="K199" s="1304"/>
      <c r="L199" s="1419"/>
      <c r="M199" s="1420"/>
      <c r="N199" s="1367"/>
      <c r="O199" s="1426"/>
      <c r="P199" s="1424"/>
      <c r="Q199" s="1492"/>
      <c r="R199" s="1367"/>
      <c r="S199" s="571"/>
      <c r="T199" s="664"/>
      <c r="U199" s="670"/>
      <c r="V199" s="671"/>
      <c r="W199" s="671"/>
      <c r="X199" s="671"/>
      <c r="Y199" s="671"/>
      <c r="Z199" s="672"/>
      <c r="AA199" s="672"/>
      <c r="AB199" s="673"/>
      <c r="AC199" s="669"/>
      <c r="AD199" s="669"/>
      <c r="AE199" s="673"/>
      <c r="AF199" s="669"/>
      <c r="AG199" s="1422"/>
      <c r="AH199" s="683"/>
      <c r="AI199" s="686"/>
      <c r="AJ199" s="686"/>
      <c r="AK199" s="686"/>
      <c r="AL199" s="686"/>
      <c r="AM199" s="686"/>
      <c r="AN199" s="686"/>
      <c r="AO199" s="683"/>
      <c r="AP199" s="683"/>
      <c r="AQ199" s="683"/>
      <c r="AR199" s="683"/>
    </row>
    <row r="200" spans="1:46" s="651" customFormat="1" ht="17.100000000000001" customHeight="1">
      <c r="A200" s="1359"/>
      <c r="B200" s="1359"/>
      <c r="C200" s="1359"/>
      <c r="D200" s="1359"/>
      <c r="E200" s="1359"/>
      <c r="F200" s="956"/>
      <c r="G200" s="965"/>
      <c r="H200" s="966"/>
      <c r="I200" s="967"/>
      <c r="J200" s="957"/>
      <c r="K200" s="1304"/>
      <c r="L200" s="1419"/>
      <c r="M200" s="1420"/>
      <c r="N200" s="1367"/>
      <c r="O200" s="674"/>
      <c r="P200" s="676"/>
      <c r="Q200" s="675"/>
      <c r="R200" s="671"/>
      <c r="S200" s="671"/>
      <c r="T200" s="671"/>
      <c r="U200" s="671"/>
      <c r="V200" s="671"/>
      <c r="W200" s="671"/>
      <c r="X200" s="671"/>
      <c r="Y200" s="671"/>
      <c r="Z200" s="672"/>
      <c r="AA200" s="672"/>
      <c r="AB200" s="673"/>
      <c r="AC200" s="669"/>
      <c r="AD200" s="669"/>
      <c r="AE200" s="673"/>
      <c r="AF200" s="669"/>
      <c r="AG200" s="1422"/>
      <c r="AH200" s="683"/>
      <c r="AI200" s="686"/>
      <c r="AJ200" s="686"/>
      <c r="AK200" s="686"/>
      <c r="AL200" s="686"/>
      <c r="AM200" s="686"/>
      <c r="AN200" s="686"/>
      <c r="AO200" s="683"/>
      <c r="AP200" s="683"/>
      <c r="AQ200" s="683"/>
      <c r="AR200" s="683"/>
    </row>
    <row r="201" spans="1:46" s="650" customFormat="1" ht="15" customHeight="1">
      <c r="A201" s="1359"/>
      <c r="B201" s="1359"/>
      <c r="C201" s="1359"/>
      <c r="D201" s="135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423"/>
      <c r="AH201" s="685"/>
      <c r="AI201" s="685"/>
      <c r="AJ201" s="687"/>
      <c r="AK201" s="687"/>
      <c r="AL201" s="687"/>
      <c r="AM201" s="687"/>
      <c r="AN201" s="687"/>
      <c r="AO201" s="685"/>
      <c r="AP201" s="685"/>
      <c r="AQ201" s="685"/>
      <c r="AR201" s="685"/>
    </row>
    <row r="202" spans="1:46" s="650" customFormat="1" ht="15" customHeight="1">
      <c r="A202" s="1359"/>
      <c r="B202" s="1359"/>
      <c r="C202" s="135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59"/>
      <c r="B203" s="135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5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61"/>
      <c r="R207" s="150"/>
      <c r="S207" s="150"/>
      <c r="T207" s="150"/>
      <c r="U207" s="136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61"/>
      <c r="R208" s="150"/>
      <c r="S208" s="150"/>
      <c r="T208" s="150"/>
      <c r="U208" s="1361"/>
      <c r="V208" s="150"/>
      <c r="W208" s="150"/>
      <c r="X208" s="150"/>
      <c r="Y208" s="150"/>
      <c r="Z208" s="150"/>
      <c r="AA208" s="150"/>
      <c r="AB208" s="150"/>
      <c r="AC208" s="150"/>
    </row>
    <row r="209" spans="1:83" ht="15" customHeight="1">
      <c r="G209" s="149"/>
      <c r="H209" s="150"/>
      <c r="I209" s="150"/>
      <c r="J209" s="80"/>
      <c r="K209" s="150"/>
      <c r="L209" s="150"/>
      <c r="M209" s="150"/>
      <c r="N209" s="150"/>
      <c r="O209" s="150"/>
      <c r="Q209" s="136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93" t="s">
        <v>84</v>
      </c>
      <c r="O211" s="1426"/>
      <c r="P211" s="1424">
        <v>1</v>
      </c>
      <c r="Q211" s="1461"/>
      <c r="R211" s="1367" t="s">
        <v>83</v>
      </c>
      <c r="S211" s="1464"/>
      <c r="T211" s="1494">
        <v>1</v>
      </c>
      <c r="U211" s="1362"/>
      <c r="V211" s="136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93"/>
      <c r="O212" s="1426"/>
      <c r="P212" s="1424"/>
      <c r="Q212" s="1461"/>
      <c r="R212" s="1367"/>
      <c r="S212" s="1465"/>
      <c r="T212" s="1495"/>
      <c r="U212" s="1362"/>
      <c r="V212" s="1367"/>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93"/>
      <c r="O213" s="1426"/>
      <c r="P213" s="1424"/>
      <c r="Q213" s="1461"/>
      <c r="R213" s="1367"/>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6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59">
        <v>1</v>
      </c>
      <c r="B220" s="831"/>
      <c r="C220" s="831"/>
      <c r="D220" s="831"/>
      <c r="E220" s="832"/>
      <c r="F220" s="833"/>
      <c r="G220" s="833"/>
      <c r="H220" s="833"/>
      <c r="I220" s="834"/>
      <c r="J220" s="829"/>
      <c r="K220" s="836"/>
      <c r="L220" s="744">
        <f>mergeValue(A220)</f>
        <v>1</v>
      </c>
      <c r="M220" s="610" t="s">
        <v>19</v>
      </c>
      <c r="N220" s="615"/>
      <c r="O220" s="1458"/>
      <c r="P220" s="1459"/>
      <c r="Q220" s="1459"/>
      <c r="R220" s="1459"/>
      <c r="S220" s="1459"/>
      <c r="T220" s="1459"/>
      <c r="U220" s="1459"/>
      <c r="V220" s="1460"/>
      <c r="W220" s="1128"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59"/>
      <c r="B221" s="1359">
        <v>1</v>
      </c>
      <c r="C221" s="831"/>
      <c r="D221" s="831"/>
      <c r="E221" s="833"/>
      <c r="F221" s="833"/>
      <c r="G221" s="833"/>
      <c r="H221" s="833"/>
      <c r="I221" s="828"/>
      <c r="J221" s="827"/>
      <c r="K221" s="830"/>
      <c r="L221" s="744" t="str">
        <f>mergeValue(A221) &amp;"."&amp; mergeValue(B221)</f>
        <v>1.1</v>
      </c>
      <c r="M221" s="658" t="s">
        <v>15</v>
      </c>
      <c r="N221" s="615"/>
      <c r="O221" s="1458"/>
      <c r="P221" s="1459"/>
      <c r="Q221" s="1459"/>
      <c r="R221" s="1459"/>
      <c r="S221" s="1459"/>
      <c r="T221" s="1459"/>
      <c r="U221" s="1459"/>
      <c r="V221" s="1460"/>
      <c r="W221" s="1128"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59"/>
      <c r="B222" s="1359"/>
      <c r="C222" s="1359">
        <v>1</v>
      </c>
      <c r="D222" s="831"/>
      <c r="E222" s="833"/>
      <c r="F222" s="833"/>
      <c r="G222" s="833"/>
      <c r="H222" s="833"/>
      <c r="I222" s="835"/>
      <c r="J222" s="827"/>
      <c r="K222" s="830"/>
      <c r="L222" s="744" t="str">
        <f>mergeValue(A222) &amp;"."&amp; mergeValue(B222)&amp;"."&amp; mergeValue(C222)</f>
        <v>1.1.1</v>
      </c>
      <c r="M222" s="659" t="s">
        <v>7</v>
      </c>
      <c r="N222" s="615"/>
      <c r="O222" s="1458"/>
      <c r="P222" s="1459"/>
      <c r="Q222" s="1459"/>
      <c r="R222" s="1459"/>
      <c r="S222" s="1459"/>
      <c r="T222" s="1459"/>
      <c r="U222" s="1459"/>
      <c r="V222" s="1460"/>
      <c r="W222" s="1128"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59"/>
      <c r="B223" s="1359"/>
      <c r="C223" s="1359"/>
      <c r="D223" s="1359">
        <v>1</v>
      </c>
      <c r="E223" s="833"/>
      <c r="F223" s="833"/>
      <c r="G223" s="833"/>
      <c r="H223" s="833"/>
      <c r="I223" s="835"/>
      <c r="J223" s="827"/>
      <c r="K223" s="830"/>
      <c r="L223" s="744" t="str">
        <f>mergeValue(A223) &amp;"."&amp; mergeValue(B223)&amp;"."&amp; mergeValue(C223)&amp;"."&amp; mergeValue(D223)</f>
        <v>1.1.1.1</v>
      </c>
      <c r="M223" s="660" t="s">
        <v>21</v>
      </c>
      <c r="N223" s="615"/>
      <c r="O223" s="1458"/>
      <c r="P223" s="1459"/>
      <c r="Q223" s="1459"/>
      <c r="R223" s="1459"/>
      <c r="S223" s="1459"/>
      <c r="T223" s="1459"/>
      <c r="U223" s="1459"/>
      <c r="V223" s="1460"/>
      <c r="W223" s="1128"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59"/>
      <c r="B224" s="1359"/>
      <c r="C224" s="1359"/>
      <c r="D224" s="1359"/>
      <c r="E224" s="1359">
        <v>1</v>
      </c>
      <c r="F224" s="833"/>
      <c r="G224" s="833"/>
      <c r="H224" s="831">
        <v>1</v>
      </c>
      <c r="I224" s="1359">
        <v>1</v>
      </c>
      <c r="J224" s="833"/>
      <c r="K224" s="838"/>
      <c r="L224" s="744" t="str">
        <f>mergeValue(A224) &amp;"."&amp; mergeValue(B224)&amp;"."&amp; mergeValue(C224)&amp;"."&amp; mergeValue(D224)&amp;"."&amp; mergeValue(E224)</f>
        <v>1.1.1.1.1</v>
      </c>
      <c r="M224" s="524" t="s">
        <v>8</v>
      </c>
      <c r="N224" s="615"/>
      <c r="O224" s="1362"/>
      <c r="P224" s="1363"/>
      <c r="Q224" s="1363"/>
      <c r="R224" s="1363"/>
      <c r="S224" s="1363"/>
      <c r="T224" s="1363"/>
      <c r="U224" s="1363"/>
      <c r="V224" s="1364"/>
      <c r="W224" s="1128"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59"/>
      <c r="B225" s="1359"/>
      <c r="C225" s="1359"/>
      <c r="D225" s="1359"/>
      <c r="E225" s="1359"/>
      <c r="F225" s="1359">
        <v>1</v>
      </c>
      <c r="G225" s="831"/>
      <c r="H225" s="831"/>
      <c r="I225" s="1359"/>
      <c r="J225" s="1359">
        <v>1</v>
      </c>
      <c r="K225" s="839"/>
      <c r="L225" s="744" t="str">
        <f>mergeValue(A225) &amp;"."&amp; mergeValue(B225)&amp;"."&amp; mergeValue(C225)&amp;"."&amp; mergeValue(D225)&amp;"."&amp; mergeValue(E225)&amp;"."&amp; mergeValue(F225)</f>
        <v>1.1.1.1.1.1</v>
      </c>
      <c r="M225" s="525" t="s">
        <v>9</v>
      </c>
      <c r="N225" s="615"/>
      <c r="O225" s="1362"/>
      <c r="P225" s="1363"/>
      <c r="Q225" s="1363"/>
      <c r="R225" s="1363"/>
      <c r="S225" s="1363"/>
      <c r="T225" s="1363"/>
      <c r="U225" s="1363"/>
      <c r="V225" s="1364"/>
      <c r="W225" s="1128" t="s">
        <v>721</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59"/>
      <c r="B226" s="1359"/>
      <c r="C226" s="1359"/>
      <c r="D226" s="1359"/>
      <c r="E226" s="1359"/>
      <c r="F226" s="1359"/>
      <c r="G226" s="831">
        <v>1</v>
      </c>
      <c r="H226" s="831"/>
      <c r="I226" s="1359"/>
      <c r="J226" s="1359"/>
      <c r="K226" s="839">
        <v>1</v>
      </c>
      <c r="L226" s="744" t="str">
        <f>mergeValue(A226) &amp;"."&amp; mergeValue(B226)&amp;"."&amp; mergeValue(C226)&amp;"."&amp; mergeValue(D226)&amp;"."&amp; mergeValue(E226)&amp;"."&amp; mergeValue(F226)&amp;"."&amp; mergeValue(G226)</f>
        <v>1.1.1.1.1.1.1</v>
      </c>
      <c r="M226" s="1016"/>
      <c r="N226" s="615"/>
      <c r="O226" s="726"/>
      <c r="P226" s="726"/>
      <c r="Q226" s="726"/>
      <c r="R226" s="1366"/>
      <c r="S226" s="1367" t="s">
        <v>83</v>
      </c>
      <c r="T226" s="1366"/>
      <c r="U226" s="1367" t="s">
        <v>83</v>
      </c>
      <c r="V226" s="726"/>
      <c r="W226" s="1377" t="s">
        <v>722</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359"/>
      <c r="B227" s="1359"/>
      <c r="C227" s="1359"/>
      <c r="D227" s="1359"/>
      <c r="E227" s="1359"/>
      <c r="F227" s="1359"/>
      <c r="G227" s="831"/>
      <c r="H227" s="831"/>
      <c r="I227" s="1359"/>
      <c r="J227" s="1359"/>
      <c r="K227" s="839"/>
      <c r="L227" s="752"/>
      <c r="M227" s="615"/>
      <c r="N227" s="615"/>
      <c r="O227" s="726"/>
      <c r="P227" s="726"/>
      <c r="Q227" s="732" t="str">
        <f>R226 &amp; "-" &amp; T226</f>
        <v>-</v>
      </c>
      <c r="R227" s="1366"/>
      <c r="S227" s="1367"/>
      <c r="T227" s="1366"/>
      <c r="U227" s="1367"/>
      <c r="V227" s="726"/>
      <c r="W227" s="1378"/>
      <c r="X227" s="759"/>
      <c r="Y227" s="777"/>
      <c r="Z227" s="777" t="str">
        <f t="shared" si="3"/>
        <v/>
      </c>
      <c r="AA227" s="777"/>
      <c r="AB227" s="777"/>
      <c r="AC227" s="777"/>
      <c r="AD227" s="759"/>
      <c r="AE227" s="759"/>
      <c r="AF227" s="759"/>
      <c r="AG227" s="759"/>
      <c r="AH227" s="759"/>
      <c r="AI227" s="759"/>
      <c r="AJ227" s="759"/>
    </row>
    <row r="228" spans="1:43" s="751" customFormat="1" ht="15" customHeight="1">
      <c r="A228" s="1359"/>
      <c r="B228" s="1359"/>
      <c r="C228" s="1359"/>
      <c r="D228" s="1359"/>
      <c r="E228" s="1359"/>
      <c r="F228" s="1359"/>
      <c r="G228" s="833"/>
      <c r="H228" s="831"/>
      <c r="I228" s="1359"/>
      <c r="J228" s="1359"/>
      <c r="K228" s="838"/>
      <c r="L228" s="654"/>
      <c r="M228" s="527" t="s">
        <v>24</v>
      </c>
      <c r="N228" s="728"/>
      <c r="O228" s="728"/>
      <c r="P228" s="728"/>
      <c r="Q228" s="728"/>
      <c r="R228" s="728"/>
      <c r="S228" s="728"/>
      <c r="T228" s="728"/>
      <c r="U228" s="728"/>
      <c r="V228" s="725"/>
      <c r="W228" s="137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59"/>
      <c r="B229" s="1359"/>
      <c r="C229" s="1359"/>
      <c r="D229" s="1359"/>
      <c r="E229" s="1359"/>
      <c r="F229" s="833"/>
      <c r="G229" s="833"/>
      <c r="H229" s="831"/>
      <c r="I229" s="135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59"/>
      <c r="B230" s="1359"/>
      <c r="C230" s="1359"/>
      <c r="D230" s="135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59"/>
      <c r="B231" s="1359"/>
      <c r="C231" s="135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59"/>
      <c r="B232" s="135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5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59">
        <v>1</v>
      </c>
      <c r="B238" s="963"/>
      <c r="C238" s="963"/>
      <c r="D238" s="963"/>
      <c r="E238" s="929"/>
      <c r="F238" s="974"/>
      <c r="G238" s="974"/>
      <c r="H238" s="974"/>
      <c r="I238" s="931"/>
      <c r="J238" s="927"/>
      <c r="K238" s="911"/>
      <c r="L238" s="978">
        <f>mergeValue(A238)</f>
        <v>1</v>
      </c>
      <c r="M238" s="610" t="s">
        <v>19</v>
      </c>
      <c r="N238" s="615"/>
      <c r="O238" s="1458"/>
      <c r="P238" s="1459"/>
      <c r="Q238" s="1459"/>
      <c r="R238" s="1459"/>
      <c r="S238" s="1459"/>
      <c r="T238" s="1459"/>
      <c r="U238" s="1459"/>
      <c r="V238" s="1459"/>
      <c r="W238" s="1459"/>
      <c r="X238" s="1459"/>
      <c r="Y238" s="1459"/>
      <c r="Z238" s="1459"/>
      <c r="AA238" s="1459"/>
      <c r="AB238" s="1459"/>
      <c r="AC238" s="1460"/>
      <c r="AD238" s="1128" t="s">
        <v>719</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59"/>
      <c r="B239" s="1359">
        <v>1</v>
      </c>
      <c r="C239" s="963"/>
      <c r="D239" s="963"/>
      <c r="E239" s="974"/>
      <c r="F239" s="974"/>
      <c r="G239" s="974"/>
      <c r="H239" s="974"/>
      <c r="I239" s="969"/>
      <c r="J239" s="902"/>
      <c r="K239" s="905"/>
      <c r="L239" s="978" t="str">
        <f>mergeValue(A239) &amp;"."&amp; mergeValue(B239)</f>
        <v>1.1</v>
      </c>
      <c r="M239" s="658" t="s">
        <v>15</v>
      </c>
      <c r="N239" s="615"/>
      <c r="O239" s="1458"/>
      <c r="P239" s="1459"/>
      <c r="Q239" s="1459"/>
      <c r="R239" s="1459"/>
      <c r="S239" s="1459"/>
      <c r="T239" s="1459"/>
      <c r="U239" s="1459"/>
      <c r="V239" s="1459"/>
      <c r="W239" s="1459"/>
      <c r="X239" s="1459"/>
      <c r="Y239" s="1459"/>
      <c r="Z239" s="1459"/>
      <c r="AA239" s="1459"/>
      <c r="AB239" s="1459"/>
      <c r="AC239" s="1460"/>
      <c r="AD239" s="1128" t="s">
        <v>460</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59"/>
      <c r="B240" s="1359"/>
      <c r="C240" s="1359">
        <v>1</v>
      </c>
      <c r="D240" s="963"/>
      <c r="E240" s="974"/>
      <c r="F240" s="974"/>
      <c r="G240" s="974"/>
      <c r="H240" s="974"/>
      <c r="I240" s="910"/>
      <c r="J240" s="902"/>
      <c r="K240" s="905"/>
      <c r="L240" s="978" t="str">
        <f>mergeValue(A240) &amp;"."&amp; mergeValue(B240)&amp;"."&amp; mergeValue(C240)</f>
        <v>1.1.1</v>
      </c>
      <c r="M240" s="659" t="s">
        <v>7</v>
      </c>
      <c r="N240" s="615"/>
      <c r="O240" s="1458"/>
      <c r="P240" s="1459"/>
      <c r="Q240" s="1459"/>
      <c r="R240" s="1459"/>
      <c r="S240" s="1459"/>
      <c r="T240" s="1459"/>
      <c r="U240" s="1459"/>
      <c r="V240" s="1459"/>
      <c r="W240" s="1459"/>
      <c r="X240" s="1459"/>
      <c r="Y240" s="1459"/>
      <c r="Z240" s="1459"/>
      <c r="AA240" s="1459"/>
      <c r="AB240" s="1459"/>
      <c r="AC240" s="1460"/>
      <c r="AD240" s="1128" t="s">
        <v>601</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59"/>
      <c r="B241" s="1359"/>
      <c r="C241" s="1359"/>
      <c r="D241" s="1359">
        <v>1</v>
      </c>
      <c r="E241" s="974"/>
      <c r="F241" s="974"/>
      <c r="G241" s="974"/>
      <c r="H241" s="974"/>
      <c r="I241" s="910"/>
      <c r="J241" s="902"/>
      <c r="K241" s="905"/>
      <c r="L241" s="978" t="str">
        <f>mergeValue(A241) &amp;"."&amp; mergeValue(B241)&amp;"."&amp; mergeValue(C241)&amp;"."&amp; mergeValue(D241)</f>
        <v>1.1.1.1</v>
      </c>
      <c r="M241" s="660" t="s">
        <v>21</v>
      </c>
      <c r="N241" s="615"/>
      <c r="O241" s="1458"/>
      <c r="P241" s="1459"/>
      <c r="Q241" s="1459"/>
      <c r="R241" s="1459"/>
      <c r="S241" s="1459"/>
      <c r="T241" s="1459"/>
      <c r="U241" s="1459"/>
      <c r="V241" s="1459"/>
      <c r="W241" s="1459"/>
      <c r="X241" s="1459"/>
      <c r="Y241" s="1459"/>
      <c r="Z241" s="1459"/>
      <c r="AA241" s="1459"/>
      <c r="AB241" s="1459"/>
      <c r="AC241" s="1460"/>
      <c r="AD241" s="1128" t="s">
        <v>602</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59"/>
      <c r="B242" s="1359"/>
      <c r="C242" s="1359"/>
      <c r="D242" s="1359"/>
      <c r="E242" s="1359">
        <v>1</v>
      </c>
      <c r="F242" s="974"/>
      <c r="G242" s="974"/>
      <c r="H242" s="963">
        <v>1</v>
      </c>
      <c r="I242" s="1359">
        <v>1</v>
      </c>
      <c r="J242" s="974"/>
      <c r="K242" s="913"/>
      <c r="L242" s="978" t="str">
        <f>mergeValue(A242) &amp;"."&amp; mergeValue(B242)&amp;"."&amp; mergeValue(C242)&amp;"."&amp; mergeValue(D242)&amp;"."&amp; mergeValue(E242)</f>
        <v>1.1.1.1.1</v>
      </c>
      <c r="M242" s="524" t="s">
        <v>8</v>
      </c>
      <c r="N242" s="615"/>
      <c r="O242" s="1362"/>
      <c r="P242" s="1363"/>
      <c r="Q242" s="1363"/>
      <c r="R242" s="1363"/>
      <c r="S242" s="1363"/>
      <c r="T242" s="1363"/>
      <c r="U242" s="1363"/>
      <c r="V242" s="1363"/>
      <c r="W242" s="1363"/>
      <c r="X242" s="1363"/>
      <c r="Y242" s="1363"/>
      <c r="Z242" s="1363"/>
      <c r="AA242" s="1363"/>
      <c r="AB242" s="1363"/>
      <c r="AC242" s="1364"/>
      <c r="AD242" s="1128" t="s">
        <v>720</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59"/>
      <c r="B243" s="1359"/>
      <c r="C243" s="1359"/>
      <c r="D243" s="1359"/>
      <c r="E243" s="1359"/>
      <c r="F243" s="1359">
        <v>1</v>
      </c>
      <c r="G243" s="963"/>
      <c r="H243" s="963"/>
      <c r="I243" s="1359"/>
      <c r="J243" s="1359">
        <v>1</v>
      </c>
      <c r="K243" s="914"/>
      <c r="L243" s="978" t="str">
        <f>mergeValue(A243) &amp;"."&amp; mergeValue(B243)&amp;"."&amp; mergeValue(C243)&amp;"."&amp; mergeValue(D243)&amp;"."&amp; mergeValue(E243)&amp;"."&amp; mergeValue(F243)</f>
        <v>1.1.1.1.1.1</v>
      </c>
      <c r="M243" s="525" t="s">
        <v>9</v>
      </c>
      <c r="N243" s="615"/>
      <c r="O243" s="1362"/>
      <c r="P243" s="1363"/>
      <c r="Q243" s="1363"/>
      <c r="R243" s="1363"/>
      <c r="S243" s="1363"/>
      <c r="T243" s="1363"/>
      <c r="U243" s="1363"/>
      <c r="V243" s="1363"/>
      <c r="W243" s="1363"/>
      <c r="X243" s="1363"/>
      <c r="Y243" s="1363"/>
      <c r="Z243" s="1363"/>
      <c r="AA243" s="1363"/>
      <c r="AB243" s="1363"/>
      <c r="AC243" s="1364"/>
      <c r="AD243" s="1128" t="s">
        <v>721</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59"/>
      <c r="B244" s="1359"/>
      <c r="C244" s="1359"/>
      <c r="D244" s="1359"/>
      <c r="E244" s="1359"/>
      <c r="F244" s="1359"/>
      <c r="G244" s="963">
        <v>1</v>
      </c>
      <c r="H244" s="963"/>
      <c r="I244" s="1359"/>
      <c r="J244" s="1359"/>
      <c r="K244" s="914">
        <v>1</v>
      </c>
      <c r="L244" s="978" t="str">
        <f>mergeValue(A244) &amp;"."&amp; mergeValue(B244)&amp;"."&amp; mergeValue(C244)&amp;"."&amp; mergeValue(D244)&amp;"."&amp; mergeValue(E244)&amp;"."&amp; mergeValue(F244)&amp;"."&amp; mergeValue(G244)</f>
        <v>1.1.1.1.1.1.1</v>
      </c>
      <c r="M244" s="1016"/>
      <c r="N244" s="615"/>
      <c r="O244" s="1260"/>
      <c r="P244" s="726"/>
      <c r="Q244" s="1040"/>
      <c r="R244" s="1366"/>
      <c r="S244" s="1367" t="s">
        <v>83</v>
      </c>
      <c r="T244" s="1366"/>
      <c r="U244" s="1367" t="s">
        <v>83</v>
      </c>
      <c r="V244" s="1260"/>
      <c r="W244" s="1250"/>
      <c r="X244" s="1268"/>
      <c r="Y244" s="1366"/>
      <c r="Z244" s="1367" t="s">
        <v>83</v>
      </c>
      <c r="AA244" s="1366"/>
      <c r="AB244" s="1367" t="s">
        <v>84</v>
      </c>
      <c r="AC244" s="726"/>
      <c r="AD244" s="1377" t="s">
        <v>722</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359"/>
      <c r="B245" s="1359"/>
      <c r="C245" s="1359"/>
      <c r="D245" s="1359"/>
      <c r="E245" s="1359"/>
      <c r="F245" s="1359"/>
      <c r="G245" s="963"/>
      <c r="H245" s="963"/>
      <c r="I245" s="1359"/>
      <c r="J245" s="1359"/>
      <c r="K245" s="914"/>
      <c r="L245" s="752"/>
      <c r="M245" s="615"/>
      <c r="N245" s="615"/>
      <c r="O245" s="726"/>
      <c r="P245" s="726"/>
      <c r="Q245" s="732" t="str">
        <f>R244 &amp; "-" &amp; T244</f>
        <v>-</v>
      </c>
      <c r="R245" s="1366"/>
      <c r="S245" s="1367"/>
      <c r="T245" s="1366"/>
      <c r="U245" s="1367"/>
      <c r="V245" s="1250"/>
      <c r="W245" s="1250"/>
      <c r="X245" s="1253" t="str">
        <f>Y244 &amp; "-" &amp; AA244</f>
        <v>-</v>
      </c>
      <c r="Y245" s="1366"/>
      <c r="Z245" s="1367"/>
      <c r="AA245" s="1366"/>
      <c r="AB245" s="1367"/>
      <c r="AC245" s="726"/>
      <c r="AD245" s="1378"/>
      <c r="AE245" s="956"/>
      <c r="AF245" s="777"/>
      <c r="AG245" s="777" t="str">
        <f t="shared" si="4"/>
        <v/>
      </c>
      <c r="AH245" s="777"/>
      <c r="AI245" s="777"/>
      <c r="AJ245" s="777"/>
      <c r="AK245" s="956"/>
      <c r="AL245" s="956"/>
      <c r="AM245" s="956"/>
      <c r="AN245" s="956"/>
      <c r="AO245" s="956"/>
      <c r="AP245" s="956"/>
      <c r="AQ245" s="956"/>
    </row>
    <row r="246" spans="1:43" s="938" customFormat="1" ht="15" customHeight="1">
      <c r="A246" s="1359"/>
      <c r="B246" s="1359"/>
      <c r="C246" s="1359"/>
      <c r="D246" s="1359"/>
      <c r="E246" s="1359"/>
      <c r="F246" s="1359"/>
      <c r="G246" s="974"/>
      <c r="H246" s="963"/>
      <c r="I246" s="1359"/>
      <c r="J246" s="1359"/>
      <c r="K246" s="913"/>
      <c r="L246" s="654"/>
      <c r="M246" s="527" t="s">
        <v>24</v>
      </c>
      <c r="N246" s="954"/>
      <c r="O246" s="954"/>
      <c r="P246" s="954"/>
      <c r="Q246" s="954"/>
      <c r="R246" s="954"/>
      <c r="S246" s="954"/>
      <c r="T246" s="954"/>
      <c r="U246" s="954"/>
      <c r="V246" s="1194"/>
      <c r="W246" s="1194"/>
      <c r="X246" s="1194"/>
      <c r="Y246" s="1194"/>
      <c r="Z246" s="1194"/>
      <c r="AA246" s="1194"/>
      <c r="AB246" s="1194"/>
      <c r="AC246" s="725"/>
      <c r="AD246" s="1379"/>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59"/>
      <c r="B247" s="1359"/>
      <c r="C247" s="1359"/>
      <c r="D247" s="1359"/>
      <c r="E247" s="1359"/>
      <c r="F247" s="974"/>
      <c r="G247" s="974"/>
      <c r="H247" s="963"/>
      <c r="I247" s="1359"/>
      <c r="J247" s="974"/>
      <c r="K247" s="913"/>
      <c r="L247" s="654"/>
      <c r="M247" s="526" t="s">
        <v>10</v>
      </c>
      <c r="N247" s="954"/>
      <c r="O247" s="954"/>
      <c r="P247" s="954"/>
      <c r="Q247" s="954"/>
      <c r="R247" s="954"/>
      <c r="S247" s="954"/>
      <c r="T247" s="954"/>
      <c r="U247" s="953"/>
      <c r="V247" s="1194"/>
      <c r="W247" s="1194"/>
      <c r="X247" s="1194"/>
      <c r="Y247" s="1194"/>
      <c r="Z247" s="1194"/>
      <c r="AA247" s="1194"/>
      <c r="AB247" s="1251"/>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59"/>
      <c r="B248" s="1359"/>
      <c r="C248" s="1359"/>
      <c r="D248" s="1359"/>
      <c r="E248" s="912"/>
      <c r="F248" s="974"/>
      <c r="G248" s="974"/>
      <c r="H248" s="974"/>
      <c r="I248" s="927"/>
      <c r="J248" s="942"/>
      <c r="K248" s="911"/>
      <c r="L248" s="654"/>
      <c r="M248" s="949" t="s">
        <v>11</v>
      </c>
      <c r="N248" s="954"/>
      <c r="O248" s="954"/>
      <c r="P248" s="954"/>
      <c r="Q248" s="954"/>
      <c r="R248" s="954"/>
      <c r="S248" s="954"/>
      <c r="T248" s="954"/>
      <c r="U248" s="953"/>
      <c r="V248" s="1194"/>
      <c r="W248" s="1194"/>
      <c r="X248" s="1194"/>
      <c r="Y248" s="1194"/>
      <c r="Z248" s="1194"/>
      <c r="AA248" s="1194"/>
      <c r="AB248" s="1251"/>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59"/>
      <c r="B249" s="1359"/>
      <c r="C249" s="1359"/>
      <c r="D249" s="912"/>
      <c r="E249" s="912"/>
      <c r="F249" s="974"/>
      <c r="G249" s="974"/>
      <c r="H249" s="974"/>
      <c r="I249" s="927"/>
      <c r="J249" s="942"/>
      <c r="K249" s="911"/>
      <c r="L249" s="654"/>
      <c r="M249" s="948" t="s">
        <v>16</v>
      </c>
      <c r="N249" s="954"/>
      <c r="O249" s="954"/>
      <c r="P249" s="954"/>
      <c r="Q249" s="954"/>
      <c r="R249" s="954"/>
      <c r="S249" s="954"/>
      <c r="T249" s="954"/>
      <c r="U249" s="953"/>
      <c r="V249" s="1194"/>
      <c r="W249" s="1194"/>
      <c r="X249" s="1194"/>
      <c r="Y249" s="1194"/>
      <c r="Z249" s="1194"/>
      <c r="AA249" s="1194"/>
      <c r="AB249" s="1251"/>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59"/>
      <c r="B250" s="1359"/>
      <c r="C250" s="912"/>
      <c r="D250" s="912"/>
      <c r="E250" s="912"/>
      <c r="F250" s="912"/>
      <c r="G250" s="917"/>
      <c r="H250" s="927"/>
      <c r="I250" s="915"/>
      <c r="J250" s="942"/>
      <c r="K250" s="916"/>
      <c r="L250" s="654"/>
      <c r="M250" s="947" t="s">
        <v>17</v>
      </c>
      <c r="N250" s="954"/>
      <c r="O250" s="954"/>
      <c r="P250" s="954"/>
      <c r="Q250" s="954"/>
      <c r="R250" s="954"/>
      <c r="S250" s="954"/>
      <c r="T250" s="954"/>
      <c r="U250" s="953"/>
      <c r="V250" s="1194"/>
      <c r="W250" s="1194"/>
      <c r="X250" s="1194"/>
      <c r="Y250" s="1194"/>
      <c r="Z250" s="1194"/>
      <c r="AA250" s="1194"/>
      <c r="AB250" s="1251"/>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5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1194"/>
      <c r="W251" s="1194"/>
      <c r="X251" s="1194"/>
      <c r="Y251" s="1194"/>
      <c r="Z251" s="1194"/>
      <c r="AA251" s="1194"/>
      <c r="AB251" s="1251"/>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73"/>
      <c r="D297" s="1305">
        <v>1</v>
      </c>
      <c r="E297" s="1361"/>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73"/>
      <c r="D298" s="1305"/>
      <c r="E298" s="136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74"/>
      <c r="D302" s="241"/>
      <c r="E302" s="424"/>
      <c r="F302" s="1475"/>
      <c r="G302" s="1305">
        <v>0</v>
      </c>
      <c r="H302" s="1472"/>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74"/>
      <c r="D303" s="241"/>
      <c r="E303" s="424"/>
      <c r="F303" s="1475"/>
      <c r="G303" s="1305"/>
      <c r="H303" s="147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357">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357"/>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357"/>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357"/>
      <c r="B340" s="1357">
        <v>1</v>
      </c>
      <c r="C340" s="319"/>
      <c r="D340" s="319"/>
      <c r="F340" s="313" t="str">
        <f>"4."&amp;mergeValue(A340) &amp;"."&amp;mergeValue(B340)</f>
        <v>4.1.1</v>
      </c>
      <c r="G340" s="304" t="s">
        <v>571</v>
      </c>
      <c r="H340" s="297" t="str">
        <f>IF(region_name="","",region_name)</f>
        <v>Ленинградская область</v>
      </c>
      <c r="I340" s="188" t="s">
        <v>479</v>
      </c>
      <c r="J340" s="312"/>
      <c r="K340" s="206"/>
      <c r="L340" s="206"/>
      <c r="M340" s="206"/>
      <c r="N340" s="206"/>
      <c r="O340" s="206"/>
      <c r="P340" s="206"/>
      <c r="Q340" s="206"/>
      <c r="R340" s="206"/>
      <c r="S340" s="206"/>
      <c r="T340" s="206"/>
    </row>
    <row r="341" spans="1:83" s="182" customFormat="1" ht="191.25">
      <c r="A341" s="1357"/>
      <c r="B341" s="1357"/>
      <c r="C341" s="1357">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357"/>
      <c r="B342" s="1357"/>
      <c r="C342" s="1357"/>
      <c r="D342" s="319">
        <v>1</v>
      </c>
      <c r="F342" s="313" t="str">
        <f>"4."&amp;mergeValue(A342) &amp;"."&amp;mergeValue(B342)&amp;"."&amp;mergeValue(C342)&amp;"."&amp;mergeValue(D342)</f>
        <v>4.1.1.1.1</v>
      </c>
      <c r="G342" s="392" t="s">
        <v>478</v>
      </c>
      <c r="H342" s="297"/>
      <c r="I342" s="1358" t="s">
        <v>570</v>
      </c>
      <c r="J342" s="312"/>
      <c r="K342" s="206"/>
      <c r="L342" s="206"/>
      <c r="M342" s="206"/>
      <c r="N342" s="206"/>
      <c r="O342" s="206"/>
      <c r="P342" s="206"/>
      <c r="Q342" s="206"/>
      <c r="R342" s="206"/>
      <c r="S342" s="206"/>
      <c r="T342" s="206"/>
    </row>
    <row r="343" spans="1:83" s="182" customFormat="1" ht="18.75">
      <c r="A343" s="1357"/>
      <c r="B343" s="1357"/>
      <c r="C343" s="1357"/>
      <c r="D343" s="319"/>
      <c r="F343" s="396"/>
      <c r="G343" s="397" t="s">
        <v>4</v>
      </c>
      <c r="H343" s="398"/>
      <c r="I343" s="1358"/>
      <c r="J343" s="312"/>
      <c r="K343" s="206"/>
      <c r="L343" s="206"/>
      <c r="M343" s="206"/>
      <c r="N343" s="206"/>
      <c r="O343" s="206"/>
      <c r="P343" s="206"/>
      <c r="Q343" s="206"/>
      <c r="R343" s="206"/>
      <c r="S343" s="206"/>
      <c r="T343" s="206"/>
    </row>
    <row r="344" spans="1:83" s="182" customFormat="1" ht="18.75">
      <c r="A344" s="1357"/>
      <c r="B344" s="135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357"/>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3"/>
      <c r="C351" s="1080"/>
      <c r="D351" s="1094"/>
      <c r="E351" s="1105"/>
      <c r="F351" s="1129"/>
      <c r="G351" s="1109"/>
      <c r="H351" s="1106"/>
      <c r="I351" s="1099"/>
      <c r="J351" s="1099"/>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4"/>
      <c r="B356" s="1093"/>
      <c r="C356" s="1080"/>
      <c r="D356" s="1444"/>
      <c r="E356" s="1445"/>
      <c r="F356" s="1446"/>
      <c r="G356" s="1107"/>
      <c r="H356" s="1166"/>
      <c r="I356" s="1164"/>
      <c r="J356" s="1129"/>
      <c r="K356" s="1107" t="s">
        <v>449</v>
      </c>
      <c r="L356" s="1358" t="s">
        <v>704</v>
      </c>
      <c r="M356" s="1154"/>
      <c r="N356" s="1099"/>
      <c r="O356" s="1099"/>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4"/>
      <c r="B357" s="1093"/>
      <c r="C357" s="1080"/>
      <c r="D357" s="1444"/>
      <c r="E357" s="1445"/>
      <c r="F357" s="1446"/>
      <c r="G357" s="1086"/>
      <c r="H357" s="1151" t="s">
        <v>274</v>
      </c>
      <c r="I357" s="1146"/>
      <c r="J357" s="1146"/>
      <c r="K357" s="1144"/>
      <c r="L357" s="1358"/>
      <c r="M357" s="1154"/>
      <c r="N357" s="1099"/>
      <c r="O357" s="1099"/>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4"/>
      <c r="B362" s="1093"/>
      <c r="C362" s="1080"/>
      <c r="D362" s="1444"/>
      <c r="E362" s="1445"/>
      <c r="F362" s="1446"/>
      <c r="G362" s="1107"/>
      <c r="H362" s="1166"/>
      <c r="I362" s="1164"/>
      <c r="J362" s="1169"/>
      <c r="K362" s="1107" t="s">
        <v>449</v>
      </c>
      <c r="L362" s="1358" t="s">
        <v>704</v>
      </c>
      <c r="M362" s="1154"/>
      <c r="N362" s="1099"/>
      <c r="O362" s="1099"/>
    </row>
    <row r="363" spans="1:83" s="1071" customFormat="1" ht="17.100000000000001" customHeight="1">
      <c r="A363" s="1104"/>
      <c r="B363" s="1093"/>
      <c r="C363" s="1080"/>
      <c r="D363" s="1444"/>
      <c r="E363" s="1445"/>
      <c r="F363" s="1446"/>
      <c r="G363" s="1086"/>
      <c r="H363" s="1151" t="s">
        <v>274</v>
      </c>
      <c r="I363" s="1146"/>
      <c r="J363" s="1146"/>
      <c r="K363" s="1144"/>
      <c r="L363" s="1358"/>
      <c r="M363" s="1154"/>
      <c r="N363" s="1099"/>
      <c r="O363" s="1099"/>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4"/>
      <c r="B368" s="1093"/>
      <c r="C368" s="1080"/>
      <c r="D368" s="1094"/>
      <c r="E368" s="1159"/>
      <c r="F368" s="1160"/>
      <c r="G368" s="1107"/>
      <c r="H368" s="1166"/>
      <c r="I368" s="1164"/>
      <c r="J368" s="1129"/>
      <c r="K368" s="1107" t="s">
        <v>449</v>
      </c>
      <c r="L368" s="1130"/>
      <c r="M368" s="1154"/>
      <c r="N368" s="1099"/>
      <c r="O368" s="1099"/>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4"/>
      <c r="B373" s="1093"/>
      <c r="C373" s="1080"/>
      <c r="D373" s="1094"/>
      <c r="E373" s="1159"/>
      <c r="F373" s="1160"/>
      <c r="G373" s="1107"/>
      <c r="H373" s="1166"/>
      <c r="I373" s="1164"/>
      <c r="J373" s="1169"/>
      <c r="K373" s="1107" t="s">
        <v>449</v>
      </c>
      <c r="L373" s="1130"/>
      <c r="M373" s="1154"/>
      <c r="N373" s="1099"/>
      <c r="O373" s="1099"/>
    </row>
  </sheetData>
  <sheetProtection formatColumns="0" formatRows="0"/>
  <dataConsolidate/>
  <mergeCells count="298">
    <mergeCell ref="W226:W228"/>
    <mergeCell ref="O220:V220"/>
    <mergeCell ref="AD244:AD246"/>
    <mergeCell ref="R244:R245"/>
    <mergeCell ref="S244:S245"/>
    <mergeCell ref="T244:T245"/>
    <mergeCell ref="U244:U245"/>
    <mergeCell ref="V211:V212"/>
    <mergeCell ref="T211:T212"/>
    <mergeCell ref="AB244:AB24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U91:U92"/>
    <mergeCell ref="O126:V126"/>
    <mergeCell ref="W91:W93"/>
    <mergeCell ref="Z109:Z111"/>
    <mergeCell ref="W55:W57"/>
    <mergeCell ref="W73:W75"/>
    <mergeCell ref="O106:AA106"/>
    <mergeCell ref="O107:AA107"/>
    <mergeCell ref="O108:AA108"/>
    <mergeCell ref="U73:U74"/>
    <mergeCell ref="O72:V7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 ref="T91:T92"/>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9" sqref="F2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26361126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98" t="s">
        <v>756</v>
      </c>
      <c r="F5" s="1299"/>
      <c r="G5" s="406"/>
      <c r="J5" s="289"/>
    </row>
    <row r="6" spans="1:12" s="348" customFormat="1" ht="6">
      <c r="A6" s="342"/>
      <c r="B6" s="343"/>
      <c r="C6" s="344"/>
      <c r="D6" s="345"/>
      <c r="E6" s="350"/>
      <c r="F6" s="351"/>
      <c r="G6" s="352"/>
      <c r="I6" s="349"/>
    </row>
    <row r="7" spans="1:12" ht="27">
      <c r="D7" s="23"/>
      <c r="E7" s="24" t="s">
        <v>51</v>
      </c>
      <c r="F7" s="308" t="s">
        <v>127</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78" t="s">
        <v>1218</v>
      </c>
      <c r="G11" s="357"/>
    </row>
    <row r="12" spans="1:12" ht="27">
      <c r="D12" s="23"/>
      <c r="E12" s="78" t="s">
        <v>456</v>
      </c>
      <c r="F12" s="1178" t="s">
        <v>1219</v>
      </c>
      <c r="G12" s="359"/>
    </row>
    <row r="13" spans="1:12" s="348" customFormat="1" ht="6">
      <c r="A13" s="353"/>
      <c r="B13" s="343"/>
      <c r="C13" s="344"/>
      <c r="D13" s="354"/>
      <c r="E13" s="350"/>
      <c r="F13" s="355"/>
      <c r="G13" s="356"/>
      <c r="I13" s="349"/>
    </row>
    <row r="14" spans="1:12" ht="27">
      <c r="D14" s="23"/>
      <c r="E14" s="78" t="s">
        <v>367</v>
      </c>
      <c r="F14" s="1161" t="s">
        <v>41</v>
      </c>
      <c r="G14" s="359"/>
    </row>
    <row r="15" spans="1:12" ht="27" hidden="1">
      <c r="D15" s="23"/>
      <c r="E15" s="78" t="s">
        <v>298</v>
      </c>
      <c r="F15" s="309" t="s">
        <v>770</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2" t="s">
        <v>1856</v>
      </c>
      <c r="G19" s="359"/>
    </row>
    <row r="20" spans="1:9" ht="27">
      <c r="D20" s="23"/>
      <c r="E20" s="1047" t="s">
        <v>679</v>
      </c>
      <c r="F20" s="1161" t="s">
        <v>1857</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1341</v>
      </c>
      <c r="G29" s="358"/>
    </row>
    <row r="30" spans="1:9" ht="27" hidden="1">
      <c r="C30" s="27"/>
      <c r="D30" s="28"/>
      <c r="E30" s="49" t="s">
        <v>202</v>
      </c>
      <c r="F30" s="311"/>
      <c r="G30" s="358"/>
    </row>
    <row r="31" spans="1:9" ht="27">
      <c r="C31" s="27"/>
      <c r="D31" s="28"/>
      <c r="E31" s="29" t="s">
        <v>52</v>
      </c>
      <c r="F31" s="310" t="s">
        <v>1342</v>
      </c>
      <c r="G31" s="358"/>
    </row>
    <row r="32" spans="1:9" ht="27">
      <c r="C32" s="27"/>
      <c r="D32" s="28"/>
      <c r="E32" s="29" t="s">
        <v>53</v>
      </c>
      <c r="F32" s="310" t="s">
        <v>1343</v>
      </c>
      <c r="G32" s="358"/>
      <c r="H32" s="30"/>
    </row>
    <row r="33" spans="1:9" s="348" customFormat="1" ht="6">
      <c r="A33" s="353"/>
      <c r="B33" s="343"/>
      <c r="C33" s="344"/>
      <c r="D33" s="354"/>
      <c r="E33" s="350"/>
      <c r="F33" s="355"/>
      <c r="G33" s="356"/>
      <c r="I33" s="349"/>
    </row>
    <row r="34" spans="1:9" ht="27">
      <c r="A34" s="191"/>
      <c r="D34" s="25"/>
      <c r="E34" s="750" t="s">
        <v>638</v>
      </c>
      <c r="F34" s="1163" t="s">
        <v>641</v>
      </c>
      <c r="G34" s="357"/>
    </row>
    <row r="35" spans="1:9" s="348" customFormat="1" ht="6">
      <c r="A35" s="353"/>
      <c r="B35" s="343"/>
      <c r="C35" s="344"/>
      <c r="D35" s="354"/>
      <c r="E35" s="350"/>
      <c r="F35" s="355"/>
      <c r="G35" s="356"/>
      <c r="I35" s="349"/>
    </row>
    <row r="36" spans="1:9" ht="27">
      <c r="A36" s="191"/>
      <c r="D36" s="25"/>
      <c r="E36" s="78" t="s">
        <v>242</v>
      </c>
      <c r="F36" s="1163"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1" t="s">
        <v>1858</v>
      </c>
      <c r="G40" s="357"/>
    </row>
    <row r="41" spans="1:9" ht="27">
      <c r="A41" s="193"/>
      <c r="B41" s="87"/>
      <c r="D41" s="32"/>
      <c r="E41" s="38" t="s">
        <v>525</v>
      </c>
      <c r="F41" s="1161" t="s">
        <v>1859</v>
      </c>
      <c r="G41" s="357"/>
    </row>
    <row r="42" spans="1:9" ht="19.5">
      <c r="D42" s="23"/>
      <c r="E42" s="24"/>
      <c r="F42" s="414" t="s">
        <v>557</v>
      </c>
      <c r="G42" s="20"/>
    </row>
    <row r="43" spans="1:9" ht="27">
      <c r="A43" s="193"/>
      <c r="D43" s="20"/>
      <c r="E43" s="412" t="s">
        <v>86</v>
      </c>
      <c r="F43" s="1165" t="s">
        <v>1860</v>
      </c>
      <c r="G43" s="357"/>
    </row>
    <row r="44" spans="1:9" ht="27">
      <c r="A44" s="193"/>
      <c r="B44" s="87"/>
      <c r="D44" s="32"/>
      <c r="E44" s="412" t="s">
        <v>87</v>
      </c>
      <c r="F44" s="1165" t="s">
        <v>1861</v>
      </c>
      <c r="G44" s="357"/>
    </row>
    <row r="45" spans="1:9" ht="27">
      <c r="A45" s="193"/>
      <c r="B45" s="87"/>
      <c r="D45" s="32"/>
      <c r="E45" s="412" t="s">
        <v>558</v>
      </c>
      <c r="F45" s="1271" t="s">
        <v>1862</v>
      </c>
      <c r="G45" s="357"/>
    </row>
    <row r="46" spans="1:9" ht="27">
      <c r="D46" s="23"/>
      <c r="E46" s="413" t="s">
        <v>559</v>
      </c>
      <c r="F46" s="1271" t="s">
        <v>1863</v>
      </c>
      <c r="G46" s="359"/>
    </row>
    <row r="47" spans="1:9" ht="3" customHeight="1">
      <c r="A47" s="193"/>
      <c r="D47" s="20"/>
      <c r="F47" s="156"/>
      <c r="G47" s="26"/>
    </row>
    <row r="48" spans="1:9" ht="69" customHeight="1">
      <c r="A48" s="193"/>
      <c r="B48" s="87"/>
      <c r="D48" s="1175" t="s">
        <v>757</v>
      </c>
      <c r="E48" s="1301" t="s">
        <v>755</v>
      </c>
      <c r="F48" s="130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300"/>
      <c r="F54" s="1300"/>
      <c r="G54" s="1300"/>
      <c r="H54" s="1300"/>
      <c r="I54" s="1300"/>
    </row>
  </sheetData>
  <sheetProtection password="FA9C" sheet="1" objects="1" scenarios="1" formatColumns="0" formatRows="0"/>
  <dataConsolidate leftLabels="1"/>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96" t="s">
        <v>560</v>
      </c>
      <c r="BA1" s="1496"/>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275"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275" t="s">
        <v>675</v>
      </c>
      <c r="AQ3" s="980" t="s">
        <v>583</v>
      </c>
      <c r="AS3" s="41" t="s">
        <v>373</v>
      </c>
      <c r="AU3" s="42" t="s">
        <v>376</v>
      </c>
      <c r="AW3" s="386" t="s">
        <v>529</v>
      </c>
      <c r="AX3" s="387" t="s">
        <v>529</v>
      </c>
      <c r="AZ3" s="1087" t="s">
        <v>698</v>
      </c>
      <c r="BA3" s="1092"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75" t="s">
        <v>674</v>
      </c>
      <c r="AQ4" s="980" t="s">
        <v>584</v>
      </c>
      <c r="AS4" s="41" t="s">
        <v>343</v>
      </c>
      <c r="AU4" s="42" t="s">
        <v>377</v>
      </c>
      <c r="AW4" s="386" t="s">
        <v>530</v>
      </c>
      <c r="AX4" s="387" t="s">
        <v>530</v>
      </c>
      <c r="AZ4" s="1087" t="s">
        <v>710</v>
      </c>
      <c r="BA4" s="1092"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275" t="s">
        <v>583</v>
      </c>
      <c r="AQ5" s="980" t="s">
        <v>585</v>
      </c>
      <c r="AU5" s="42" t="s">
        <v>378</v>
      </c>
      <c r="AW5" s="386" t="s">
        <v>531</v>
      </c>
      <c r="AX5" s="387" t="s">
        <v>531</v>
      </c>
      <c r="AZ5" s="1087" t="s">
        <v>725</v>
      </c>
      <c r="BA5" s="1092"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275" t="s">
        <v>584</v>
      </c>
      <c r="AQ6" s="980" t="s">
        <v>586</v>
      </c>
      <c r="AU6" s="212" t="s">
        <v>379</v>
      </c>
      <c r="AW6" s="386" t="s">
        <v>532</v>
      </c>
      <c r="AX6" s="387" t="s">
        <v>532</v>
      </c>
      <c r="AZ6" s="1087" t="s">
        <v>726</v>
      </c>
      <c r="BA6" s="1092"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275" t="s">
        <v>585</v>
      </c>
      <c r="AQ7" s="980" t="s">
        <v>589</v>
      </c>
      <c r="AU7" s="212" t="s">
        <v>380</v>
      </c>
      <c r="AW7" s="386" t="s">
        <v>533</v>
      </c>
      <c r="AX7" s="387" t="s">
        <v>533</v>
      </c>
      <c r="AZ7" s="1087" t="s">
        <v>727</v>
      </c>
      <c r="BA7" s="1092"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275" t="s">
        <v>586</v>
      </c>
      <c r="AQ8" s="980" t="s">
        <v>588</v>
      </c>
      <c r="AU8" s="212" t="s">
        <v>381</v>
      </c>
      <c r="AW8" s="386" t="s">
        <v>534</v>
      </c>
      <c r="AX8" s="387" t="s">
        <v>534</v>
      </c>
      <c r="AZ8" s="1087" t="s">
        <v>728</v>
      </c>
      <c r="BA8" s="1092" t="s">
        <v>747</v>
      </c>
    </row>
    <row r="9" spans="1:55" ht="33.75">
      <c r="A9" s="6" t="s">
        <v>107</v>
      </c>
      <c r="B9" s="41">
        <v>2007</v>
      </c>
      <c r="E9" s="137" t="s">
        <v>192</v>
      </c>
      <c r="F9" s="140"/>
      <c r="G9" s="137" t="s">
        <v>262</v>
      </c>
      <c r="I9" s="137" t="s">
        <v>183</v>
      </c>
      <c r="O9" s="513" t="s">
        <v>613</v>
      </c>
      <c r="V9" s="985" t="s">
        <v>183</v>
      </c>
      <c r="W9" s="428"/>
      <c r="X9" s="714" t="s">
        <v>587</v>
      </c>
      <c r="Y9" s="1077" t="s">
        <v>730</v>
      </c>
      <c r="Z9" s="200">
        <v>1</v>
      </c>
      <c r="AA9" s="211"/>
      <c r="AK9" s="137" t="s">
        <v>351</v>
      </c>
      <c r="AP9" s="1275" t="s">
        <v>589</v>
      </c>
      <c r="AQ9" s="980" t="s">
        <v>587</v>
      </c>
      <c r="AW9" s="386" t="s">
        <v>535</v>
      </c>
      <c r="AX9" s="387" t="s">
        <v>535</v>
      </c>
      <c r="AZ9" s="1087" t="s">
        <v>729</v>
      </c>
      <c r="BA9" s="1092" t="s">
        <v>744</v>
      </c>
    </row>
    <row r="10" spans="1:55" ht="112.5">
      <c r="A10" s="6" t="s">
        <v>108</v>
      </c>
      <c r="B10" s="41">
        <v>2008</v>
      </c>
      <c r="E10" s="137" t="s">
        <v>193</v>
      </c>
      <c r="F10" s="140"/>
      <c r="I10" s="137" t="s">
        <v>207</v>
      </c>
      <c r="O10" s="513" t="s">
        <v>614</v>
      </c>
      <c r="V10" s="986" t="s">
        <v>207</v>
      </c>
      <c r="W10" s="983"/>
      <c r="X10" s="981" t="s">
        <v>588</v>
      </c>
      <c r="Y10" s="982" t="s">
        <v>743</v>
      </c>
      <c r="Z10" s="200"/>
      <c r="AP10" s="1275"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275"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31.12.2021</v>
      </c>
      <c r="H29" s="267" t="s">
        <v>1877</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9"/>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4.10.1'!$K$15="",1,0)</f>
        <v>0</v>
      </c>
    </row>
    <row r="92" spans="1:1">
      <c r="A92" s="1171">
        <f>IF('Форма 4.10.1'!$H$17="",1,0)</f>
        <v>0</v>
      </c>
    </row>
    <row r="93" spans="1:1">
      <c r="A93" s="1171">
        <f>IF('Форма 4.10.1'!$I$17="",1,0)</f>
        <v>0</v>
      </c>
    </row>
    <row r="94" spans="1:1">
      <c r="A94" s="1171">
        <f>IF('Форма 4.10.1'!$J$17="",1,0)</f>
        <v>0</v>
      </c>
    </row>
    <row r="95" spans="1:1">
      <c r="A95" s="1171">
        <f>IF('Форма 4.10.1'!$H$22="",1,0)</f>
        <v>0</v>
      </c>
    </row>
    <row r="96" spans="1:1">
      <c r="A96" s="1171">
        <f>IF('Форма 4.10.1'!$I$22="",1,0)</f>
        <v>0</v>
      </c>
    </row>
    <row r="97" spans="1:1">
      <c r="A97" s="1171">
        <f>IF('Форма 4.10.1'!$J$22="",1,0)</f>
        <v>0</v>
      </c>
    </row>
    <row r="98" spans="1:1">
      <c r="A98" s="1171">
        <f>IF('Форма 4.10.1'!$H$26="",1,0)</f>
        <v>0</v>
      </c>
    </row>
    <row r="99" spans="1:1">
      <c r="A99" s="1171">
        <f>IF('Форма 4.10.1'!$I$26="",1,0)</f>
        <v>0</v>
      </c>
    </row>
    <row r="100" spans="1:1">
      <c r="A100" s="1171">
        <f>IF('Форма 4.10.1'!$J$26="",1,0)</f>
        <v>0</v>
      </c>
    </row>
    <row r="101" spans="1:1">
      <c r="A101" s="1171">
        <f>IF('Форма 4.10.1'!$H$30="",1,0)</f>
        <v>0</v>
      </c>
    </row>
    <row r="102" spans="1:1">
      <c r="A102" s="1171">
        <f>IF('Форма 4.10.1'!$I$30="",1,0)</f>
        <v>0</v>
      </c>
    </row>
    <row r="103" spans="1:1">
      <c r="A103" s="1171">
        <f>IF('Форма 4.10.1'!$J$30="",1,0)</f>
        <v>0</v>
      </c>
    </row>
    <row r="104" spans="1:1">
      <c r="A104" s="1171">
        <f>IF('Форма 4.10.1'!$H$33="",1,0)</f>
        <v>0</v>
      </c>
    </row>
    <row r="105" spans="1:1">
      <c r="A105" s="1171">
        <f>IF('Форма 4.10.1'!$I$33="",1,0)</f>
        <v>0</v>
      </c>
    </row>
    <row r="106" spans="1:1">
      <c r="A106" s="1171">
        <f>IF('Форма 4.10.1'!$J$33="",1,0)</f>
        <v>0</v>
      </c>
    </row>
    <row r="107" spans="1:1">
      <c r="A107" s="1171">
        <f>IF('Форма 1.0.2'!$E$12="",1,0)</f>
        <v>1</v>
      </c>
    </row>
    <row r="108" spans="1:1">
      <c r="A108" s="1171">
        <f>IF('Форма 1.0.2'!$F$12="",1,0)</f>
        <v>1</v>
      </c>
    </row>
    <row r="109" spans="1:1">
      <c r="A109" s="1171">
        <f>IF('Форма 1.0.2'!$G$12="",1,0)</f>
        <v>1</v>
      </c>
    </row>
    <row r="110" spans="1:1">
      <c r="A110" s="1171">
        <f>IF('Форма 1.0.2'!$H$12="",1,0)</f>
        <v>1</v>
      </c>
    </row>
    <row r="111" spans="1:1">
      <c r="A111" s="1171">
        <f>IF('Форма 1.0.2'!$I$12="",1,0)</f>
        <v>1</v>
      </c>
    </row>
    <row r="112" spans="1:1">
      <c r="A112" s="1171">
        <f>IF('Форма 1.0.2'!$J$12="",1,0)</f>
        <v>1</v>
      </c>
    </row>
    <row r="113" spans="1:1">
      <c r="A113" s="1171">
        <f>IF('Сведения об изменении'!$E$12="",1,0)</f>
        <v>1</v>
      </c>
    </row>
    <row r="114" spans="1:1">
      <c r="A114" s="1172">
        <f>IF('Форма 4.10.6 | Т-подкл(инд)'!$U$23="",1,0)</f>
        <v>1</v>
      </c>
    </row>
    <row r="115" spans="1:1">
      <c r="A115" s="1173">
        <f>IF('Форма 4.10.5 | Т-подкл'!$AA$23="",1,0)</f>
        <v>1</v>
      </c>
    </row>
    <row r="116" spans="1:1">
      <c r="A116" s="1173">
        <f>IF('Форма 4.10.5 | Т-подкл'!$Z$23="",1,0)</f>
        <v>1</v>
      </c>
    </row>
    <row r="117" spans="1:1">
      <c r="A117" s="1269">
        <f>IF(Территории!$E$12="",1,0)</f>
        <v>0</v>
      </c>
    </row>
    <row r="118" spans="1:1">
      <c r="A118" s="1269">
        <f>IF('Перечень тарифов'!$E$21="",1,0)</f>
        <v>0</v>
      </c>
    </row>
    <row r="119" spans="1:1">
      <c r="A119" s="1269">
        <f>IF('Перечень тарифов'!$F$21="",1,0)</f>
        <v>0</v>
      </c>
    </row>
    <row r="120" spans="1:1">
      <c r="A120" s="1269">
        <f>IF('Перечень тарифов'!$G$21="",1,0)</f>
        <v>0</v>
      </c>
    </row>
    <row r="121" spans="1:1">
      <c r="A121" s="1269">
        <f>IF('Перечень тарифов'!$K$21="",1,0)</f>
        <v>0</v>
      </c>
    </row>
    <row r="122" spans="1:1">
      <c r="A122" s="1269">
        <f>IF('Перечень тарифов'!$O$21="",1,0)</f>
        <v>0</v>
      </c>
    </row>
    <row r="123" spans="1:1">
      <c r="A123" s="1269">
        <f>IF('Перечень тарифов'!$S$21="",1,0)</f>
        <v>0</v>
      </c>
    </row>
    <row r="124" spans="1:1">
      <c r="A124" s="1269">
        <f>IF('Перечень тарифов'!$N$21="",1,0)</f>
        <v>0</v>
      </c>
    </row>
    <row r="125" spans="1:1">
      <c r="A125" s="1269">
        <f>IF('Форма 4.10.2 | Т-ТЭ | потр'!$O$24="",1,0)</f>
        <v>0</v>
      </c>
    </row>
    <row r="126" spans="1:1">
      <c r="A126" s="1269">
        <f>IF('Форма 4.10.2 | Т-ТЭ | потр'!$Y$24="",1,0)</f>
        <v>0</v>
      </c>
    </row>
    <row r="127" spans="1:1">
      <c r="A127" s="1269">
        <f>IF('Форма 4.10.2 | Т-ТЭ | потр'!$AA$24="",1,0)</f>
        <v>0</v>
      </c>
    </row>
    <row r="128" spans="1:1">
      <c r="A128" s="1269">
        <f>IF('Форма 4.10.2 | Т-ТЭ | потр'!$V$24="",1,0)</f>
        <v>0</v>
      </c>
    </row>
    <row r="129" spans="1:1">
      <c r="A129" s="1269">
        <f>IF('Форма 4.10.2 | Т-ТЭ | потр'!$Z$24="",1,0)</f>
        <v>0</v>
      </c>
    </row>
    <row r="130" spans="1:1">
      <c r="A130" s="1269">
        <f>IF('Форма 4.10.2 | Т-ТЭ | потр'!$AB$24="",1,0)</f>
        <v>0</v>
      </c>
    </row>
    <row r="131" spans="1:1">
      <c r="A131" s="1269">
        <f>IF('Форма 4.10.2 | Т-ТЭ | потр'!$O$28="",1,0)</f>
        <v>0</v>
      </c>
    </row>
    <row r="132" spans="1:1">
      <c r="A132" s="1269">
        <f>IF('Форма 4.10.2 | Т-ТЭ | потр'!$O$29="",1,0)</f>
        <v>0</v>
      </c>
    </row>
    <row r="133" spans="1:1">
      <c r="A133" s="1269">
        <f>IF('Форма 4.10.2 | Т-ТЭ | потр'!$M$30="",1,0)</f>
        <v>0</v>
      </c>
    </row>
    <row r="134" spans="1:1">
      <c r="A134" s="1269">
        <f>IF('Форма 4.10.2 | Т-ТЭ | потр'!$O$30="",1,0)</f>
        <v>0</v>
      </c>
    </row>
    <row r="135" spans="1:1">
      <c r="A135" s="1269">
        <f>IF('Форма 4.10.2 | Т-ТЭ | потр'!$R$30="",1,0)</f>
        <v>0</v>
      </c>
    </row>
    <row r="136" spans="1:1">
      <c r="A136" s="1269">
        <f>IF('Форма 4.10.2 | Т-ТЭ | потр'!$T$30="",1,0)</f>
        <v>0</v>
      </c>
    </row>
    <row r="137" spans="1:1">
      <c r="A137" s="1269">
        <f>IF('Форма 4.10.2 | Т-ТЭ | потр'!$V$30="",1,0)</f>
        <v>0</v>
      </c>
    </row>
    <row r="138" spans="1:1">
      <c r="A138" s="1269">
        <f>IF('Форма 4.10.2 | Т-ТЭ | потр'!$Y$30="",1,0)</f>
        <v>0</v>
      </c>
    </row>
    <row r="139" spans="1:1">
      <c r="A139" s="1269">
        <f>IF('Форма 4.10.2 | Т-ТЭ | потр'!$AA$30="",1,0)</f>
        <v>0</v>
      </c>
    </row>
    <row r="140" spans="1:1">
      <c r="A140" s="1269">
        <f>IF('Форма 4.10.2 | Т-ТЭ | потр'!$S$30="",1,0)</f>
        <v>0</v>
      </c>
    </row>
    <row r="141" spans="1:1">
      <c r="A141" s="1269">
        <f>IF('Форма 4.10.2 | Т-ТЭ | потр'!$U$30="",1,0)</f>
        <v>0</v>
      </c>
    </row>
    <row r="142" spans="1:1">
      <c r="A142" s="1269">
        <f>IF('Форма 4.10.2 | Т-ТЭ | потр'!$Z$30="",1,0)</f>
        <v>0</v>
      </c>
    </row>
    <row r="143" spans="1:1">
      <c r="A143" s="1269">
        <f>IF('Форма 4.10.2 | Т-ТЭ | потр'!$AB$30="",1,0)</f>
        <v>0</v>
      </c>
    </row>
    <row r="144" spans="1:1">
      <c r="A144" s="1269">
        <f>IF('Форма 4.10.1'!$H$23="",1,0)</f>
        <v>0</v>
      </c>
    </row>
    <row r="145" spans="1:1">
      <c r="A145" s="1269">
        <f>IF('Форма 4.10.1'!$I$23="",1,0)</f>
        <v>0</v>
      </c>
    </row>
    <row r="146" spans="1:1">
      <c r="A146" s="1269">
        <f>IF('Форма 4.10.1'!$J$23="",1,0)</f>
        <v>0</v>
      </c>
    </row>
    <row r="147" spans="1:1">
      <c r="A147" s="1269">
        <f>IF('Форма 4.10.1'!$H$27="",1,0)</f>
        <v>0</v>
      </c>
    </row>
    <row r="148" spans="1:1">
      <c r="A148" s="1269">
        <f>IF('Форма 4.10.1'!$I$27="",1,0)</f>
        <v>0</v>
      </c>
    </row>
    <row r="149" spans="1:1">
      <c r="A149" s="1269">
        <f>IF('Форма 4.10.1'!$J$27="",1,0)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75"/>
  </cols>
  <sheetData>
    <row r="1" spans="1:3">
      <c r="A1" s="1275" t="s">
        <v>490</v>
      </c>
      <c r="B1" s="1275" t="s">
        <v>491</v>
      </c>
      <c r="C1" s="1275" t="s">
        <v>66</v>
      </c>
    </row>
    <row r="2" spans="1:3">
      <c r="A2" s="1275">
        <v>4189678</v>
      </c>
      <c r="B2" s="1275" t="s">
        <v>1215</v>
      </c>
      <c r="C2" s="1275" t="s">
        <v>1216</v>
      </c>
    </row>
    <row r="3" spans="1:3">
      <c r="A3" s="1275">
        <v>4190415</v>
      </c>
      <c r="B3" s="1275" t="s">
        <v>1217</v>
      </c>
      <c r="C3" s="1275" t="s">
        <v>1216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1865</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F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314" t="s">
        <v>395</v>
      </c>
      <c r="E4" s="1315"/>
      <c r="F4" s="1315"/>
      <c r="G4" s="1315"/>
      <c r="H4" s="131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317"/>
      <c r="E6" s="1317"/>
      <c r="F6" s="1318" t="s">
        <v>83</v>
      </c>
      <c r="G6" s="131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305" t="s">
        <v>15</v>
      </c>
      <c r="E8" s="1305"/>
      <c r="F8" s="1305" t="s">
        <v>396</v>
      </c>
      <c r="G8" s="1305"/>
      <c r="H8" s="1305"/>
      <c r="I8" s="1319" t="s">
        <v>397</v>
      </c>
      <c r="J8" s="1319"/>
      <c r="K8" s="1319"/>
      <c r="L8" s="1319"/>
      <c r="M8" s="204"/>
      <c r="N8" s="204"/>
      <c r="O8" s="204"/>
      <c r="P8" s="204"/>
      <c r="Q8" s="336"/>
      <c r="R8" s="204"/>
      <c r="S8" s="333"/>
      <c r="T8" s="333"/>
      <c r="U8" s="333"/>
      <c r="V8" s="333"/>
    </row>
    <row r="9" spans="1:256" s="120" customFormat="1" ht="20.25" customHeight="1">
      <c r="A9" s="119"/>
      <c r="B9" s="35"/>
      <c r="C9" s="222"/>
      <c r="D9" s="232" t="s">
        <v>91</v>
      </c>
      <c r="E9" s="232" t="s">
        <v>398</v>
      </c>
      <c r="F9" s="1310" t="s">
        <v>91</v>
      </c>
      <c r="G9" s="1311"/>
      <c r="H9" s="233" t="s">
        <v>398</v>
      </c>
      <c r="I9" s="1312" t="s">
        <v>91</v>
      </c>
      <c r="J9" s="1312"/>
      <c r="K9" s="233" t="s">
        <v>398</v>
      </c>
      <c r="L9" s="233" t="s">
        <v>399</v>
      </c>
      <c r="M9" s="204"/>
      <c r="N9" s="204"/>
      <c r="O9" s="204"/>
      <c r="P9" s="204"/>
      <c r="Q9" s="336"/>
      <c r="R9" s="204"/>
      <c r="S9" s="333"/>
      <c r="T9" s="333"/>
      <c r="U9" s="333"/>
      <c r="V9" s="333"/>
    </row>
    <row r="10" spans="1:256" ht="12" customHeight="1">
      <c r="C10" s="241"/>
      <c r="D10" s="331" t="s">
        <v>92</v>
      </c>
      <c r="E10" s="331" t="s">
        <v>48</v>
      </c>
      <c r="F10" s="1313" t="s">
        <v>49</v>
      </c>
      <c r="G10" s="1313"/>
      <c r="H10" s="331" t="s">
        <v>50</v>
      </c>
      <c r="I10" s="1313" t="s">
        <v>67</v>
      </c>
      <c r="J10" s="131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1211" customFormat="1" ht="0.95" customHeight="1">
      <c r="A12" s="1183"/>
      <c r="B12" s="1195" t="s">
        <v>403</v>
      </c>
      <c r="C12" s="1304"/>
      <c r="D12" s="1305">
        <v>1</v>
      </c>
      <c r="E12" s="1306" t="s">
        <v>1865</v>
      </c>
      <c r="F12" s="1232"/>
      <c r="G12" s="1196">
        <v>0</v>
      </c>
      <c r="H12" s="1233"/>
      <c r="I12" s="1209"/>
      <c r="J12" s="1234" t="s">
        <v>497</v>
      </c>
      <c r="K12" s="1192"/>
      <c r="L12" s="1212"/>
      <c r="M12" s="1201">
        <f>mergeValue(H12)</f>
        <v>0</v>
      </c>
      <c r="N12" s="1199"/>
      <c r="O12" s="1199"/>
      <c r="P12" s="1201" t="str">
        <f>IF(ISERROR(MATCH(Q12,MODesc,0)),"n","y")</f>
        <v>y</v>
      </c>
      <c r="Q12" s="1199" t="s">
        <v>1865</v>
      </c>
      <c r="R12" s="1201" t="str">
        <f>K12&amp;"("&amp;L12&amp;")"</f>
        <v>()</v>
      </c>
      <c r="S12" s="1195"/>
      <c r="T12" s="1195"/>
      <c r="U12" s="1208"/>
      <c r="V12" s="1195"/>
      <c r="W12" s="1195"/>
      <c r="X12" s="1195"/>
      <c r="Y12" s="1210"/>
      <c r="Z12" s="1210"/>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10"/>
      <c r="BW12" s="1210"/>
      <c r="BX12" s="1210"/>
      <c r="BY12" s="1210"/>
      <c r="BZ12" s="1210"/>
      <c r="CA12" s="1210"/>
      <c r="CB12" s="1210"/>
      <c r="CC12" s="1210"/>
      <c r="CD12" s="1210"/>
      <c r="CE12" s="1210"/>
    </row>
    <row r="13" spans="1:256" s="1211" customFormat="1" ht="0.95" customHeight="1">
      <c r="A13" s="1183"/>
      <c r="B13" s="1195" t="s">
        <v>403</v>
      </c>
      <c r="C13" s="1304"/>
      <c r="D13" s="1305"/>
      <c r="E13" s="1307"/>
      <c r="F13" s="1308"/>
      <c r="G13" s="1305">
        <v>1</v>
      </c>
      <c r="H13" s="1302" t="s">
        <v>1033</v>
      </c>
      <c r="I13" s="1209"/>
      <c r="J13" s="1234" t="s">
        <v>497</v>
      </c>
      <c r="K13" s="1192"/>
      <c r="L13" s="1212"/>
      <c r="M13" s="1201" t="str">
        <f>mergeValue(H13)</f>
        <v>Ломоносовский муниципальный район</v>
      </c>
      <c r="N13" s="1199"/>
      <c r="O13" s="1199"/>
      <c r="P13" s="1199"/>
      <c r="Q13" s="1199"/>
      <c r="R13" s="1201" t="str">
        <f>K13&amp;"("&amp;L13&amp;")"</f>
        <v>()</v>
      </c>
      <c r="S13" s="1195"/>
      <c r="T13" s="1195"/>
      <c r="U13" s="1208"/>
      <c r="V13" s="1195"/>
      <c r="W13" s="1195"/>
      <c r="X13" s="1195"/>
      <c r="Y13" s="1210"/>
      <c r="Z13" s="1210"/>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V13" s="1206"/>
      <c r="AW13" s="1206"/>
      <c r="AX13" s="1206"/>
      <c r="AY13" s="1206"/>
      <c r="AZ13" s="1206"/>
      <c r="BA13" s="1206"/>
      <c r="BB13" s="1206"/>
      <c r="BC13" s="1206"/>
      <c r="BD13" s="1206"/>
      <c r="BE13" s="1206"/>
      <c r="BF13" s="1206"/>
      <c r="BG13" s="1206"/>
      <c r="BH13" s="1206"/>
      <c r="BI13" s="1206"/>
      <c r="BJ13" s="1206"/>
      <c r="BK13" s="1206"/>
      <c r="BL13" s="1206"/>
      <c r="BM13" s="1206"/>
      <c r="BN13" s="1206"/>
      <c r="BO13" s="1206"/>
      <c r="BP13" s="1206"/>
      <c r="BQ13" s="1206"/>
      <c r="BR13" s="1206"/>
      <c r="BS13" s="1206"/>
      <c r="BT13" s="1206"/>
      <c r="BU13" s="1206"/>
      <c r="BV13" s="1210"/>
      <c r="BW13" s="1210"/>
      <c r="BX13" s="1210"/>
      <c r="BY13" s="1210"/>
      <c r="BZ13" s="1210"/>
      <c r="CA13" s="1210"/>
      <c r="CB13" s="1210"/>
      <c r="CC13" s="1210"/>
      <c r="CD13" s="1210"/>
      <c r="CE13" s="1210"/>
    </row>
    <row r="14" spans="1:256" s="1211" customFormat="1" ht="15" customHeight="1">
      <c r="A14" s="1183"/>
      <c r="B14" s="1195" t="s">
        <v>403</v>
      </c>
      <c r="C14" s="1304"/>
      <c r="D14" s="1305"/>
      <c r="E14" s="1307"/>
      <c r="F14" s="1309"/>
      <c r="G14" s="1305"/>
      <c r="H14" s="1303"/>
      <c r="I14" s="1272"/>
      <c r="J14" s="1196">
        <v>1</v>
      </c>
      <c r="K14" s="1235" t="s">
        <v>1039</v>
      </c>
      <c r="L14" s="1207" t="s">
        <v>1040</v>
      </c>
      <c r="M14" s="1201" t="str">
        <f>mergeValue(H14)</f>
        <v>Ломоносовский муниципальный район</v>
      </c>
      <c r="N14" s="1199"/>
      <c r="O14" s="1199"/>
      <c r="P14" s="1199"/>
      <c r="Q14" s="1199"/>
      <c r="R14" s="1201" t="str">
        <f>K14&amp;" ("&amp;L14&amp;")"</f>
        <v>Виллозское (41630157)</v>
      </c>
      <c r="S14" s="1195"/>
      <c r="T14" s="1195"/>
      <c r="U14" s="1208"/>
      <c r="V14" s="1195"/>
      <c r="W14" s="1195"/>
      <c r="X14" s="1195"/>
      <c r="Y14" s="1210"/>
      <c r="Z14" s="1210"/>
      <c r="AA14" s="1206"/>
      <c r="AB14" s="1206"/>
      <c r="AC14" s="1206"/>
      <c r="AD14" s="1206"/>
      <c r="AE14" s="1206"/>
      <c r="AF14" s="1206"/>
      <c r="AG14" s="1206"/>
      <c r="AH14" s="1206"/>
      <c r="AI14" s="1206"/>
      <c r="AJ14" s="1206"/>
      <c r="AK14" s="1206"/>
      <c r="AL14" s="1206"/>
      <c r="AM14" s="1206"/>
      <c r="AN14" s="1206"/>
      <c r="AO14" s="1206"/>
      <c r="AP14" s="1206"/>
      <c r="AQ14" s="1206"/>
      <c r="AR14" s="1206"/>
      <c r="AS14" s="1206"/>
      <c r="AT14" s="1206"/>
      <c r="AU14" s="1206"/>
      <c r="AV14" s="1206"/>
      <c r="AW14" s="1206"/>
      <c r="AX14" s="1206"/>
      <c r="AY14" s="1206"/>
      <c r="AZ14" s="1206"/>
      <c r="BA14" s="1206"/>
      <c r="BB14" s="1206"/>
      <c r="BC14" s="1206"/>
      <c r="BD14" s="1206"/>
      <c r="BE14" s="1206"/>
      <c r="BF14" s="1206"/>
      <c r="BG14" s="1206"/>
      <c r="BH14" s="1206"/>
      <c r="BI14" s="1206"/>
      <c r="BJ14" s="1206"/>
      <c r="BK14" s="1206"/>
      <c r="BL14" s="1206"/>
      <c r="BM14" s="1206"/>
      <c r="BN14" s="1206"/>
      <c r="BO14" s="1206"/>
      <c r="BP14" s="1206"/>
      <c r="BQ14" s="1206"/>
      <c r="BR14" s="1206"/>
      <c r="BS14" s="1206"/>
      <c r="BT14" s="1206"/>
      <c r="BU14" s="1206"/>
      <c r="BV14" s="1210"/>
      <c r="BW14" s="1210"/>
      <c r="BX14" s="1210"/>
      <c r="BY14" s="1210"/>
      <c r="BZ14" s="1210"/>
      <c r="CA14" s="1210"/>
      <c r="CB14" s="1210"/>
      <c r="CC14" s="1210"/>
      <c r="CD14" s="1210"/>
      <c r="CE14" s="1210"/>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75"/>
    <col min="2" max="2" width="65.28515625" style="1275" customWidth="1"/>
    <col min="3" max="3" width="41" style="1275" customWidth="1"/>
    <col min="4" max="16384" width="9.140625" style="1275"/>
  </cols>
  <sheetData>
    <row r="1" spans="1:2">
      <c r="A1" s="1275" t="s">
        <v>328</v>
      </c>
      <c r="B1" s="1275" t="s">
        <v>329</v>
      </c>
    </row>
    <row r="2" spans="1:2">
      <c r="A2" s="1275">
        <v>4213775</v>
      </c>
      <c r="B2" s="1275" t="s">
        <v>582</v>
      </c>
    </row>
    <row r="3" spans="1:2">
      <c r="A3" s="1275">
        <v>4213784</v>
      </c>
      <c r="B3" s="1275" t="s">
        <v>675</v>
      </c>
    </row>
    <row r="4" spans="1:2">
      <c r="A4" s="1275">
        <v>4213781</v>
      </c>
      <c r="B4" s="1275" t="s">
        <v>674</v>
      </c>
    </row>
    <row r="5" spans="1:2">
      <c r="A5" s="1275">
        <v>4213776</v>
      </c>
      <c r="B5" s="1275" t="s">
        <v>583</v>
      </c>
    </row>
    <row r="6" spans="1:2">
      <c r="A6" s="1275">
        <v>4213777</v>
      </c>
      <c r="B6" s="1275" t="s">
        <v>584</v>
      </c>
    </row>
    <row r="7" spans="1:2">
      <c r="A7" s="1275">
        <v>4213778</v>
      </c>
      <c r="B7" s="1275" t="s">
        <v>585</v>
      </c>
    </row>
    <row r="8" spans="1:2">
      <c r="A8" s="1275">
        <v>4213780</v>
      </c>
      <c r="B8" s="1275" t="s">
        <v>586</v>
      </c>
    </row>
    <row r="9" spans="1:2">
      <c r="A9" s="1275">
        <v>4213779</v>
      </c>
      <c r="B9" s="1275" t="s">
        <v>589</v>
      </c>
    </row>
    <row r="10" spans="1:2">
      <c r="A10" s="1275">
        <v>4213783</v>
      </c>
      <c r="B10" s="1275" t="s">
        <v>588</v>
      </c>
    </row>
    <row r="11" spans="1:2">
      <c r="A11" s="1275">
        <v>4213782</v>
      </c>
      <c r="B11" s="1275"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75"/>
    <col min="2" max="2" width="65.28515625" style="1275" customWidth="1"/>
    <col min="3" max="3" width="41" style="1275" customWidth="1"/>
    <col min="4" max="16384" width="9.140625" style="1275"/>
  </cols>
  <sheetData>
    <row r="1" spans="1:2">
      <c r="A1" s="1275" t="s">
        <v>328</v>
      </c>
      <c r="B1" s="1275" t="s">
        <v>330</v>
      </c>
    </row>
    <row r="2" spans="1:2">
      <c r="A2" s="1275">
        <v>4190064</v>
      </c>
      <c r="B2" s="1275" t="s">
        <v>1205</v>
      </c>
    </row>
    <row r="3" spans="1:2">
      <c r="A3" s="1275">
        <v>4190065</v>
      </c>
      <c r="B3" s="1275" t="s">
        <v>1206</v>
      </c>
    </row>
    <row r="4" spans="1:2">
      <c r="A4" s="1275">
        <v>4190066</v>
      </c>
      <c r="B4" s="1275" t="s">
        <v>1207</v>
      </c>
    </row>
    <row r="5" spans="1:2">
      <c r="A5" s="1275">
        <v>4190067</v>
      </c>
      <c r="B5" s="1275" t="s">
        <v>1208</v>
      </c>
    </row>
    <row r="6" spans="1:2">
      <c r="A6" s="1275">
        <v>4190068</v>
      </c>
      <c r="B6" s="1275" t="s">
        <v>1209</v>
      </c>
    </row>
    <row r="7" spans="1:2">
      <c r="A7" s="1275">
        <v>4190069</v>
      </c>
      <c r="B7" s="1275" t="s">
        <v>1210</v>
      </c>
    </row>
    <row r="8" spans="1:2">
      <c r="A8" s="1275">
        <v>4190070</v>
      </c>
      <c r="B8" s="1275" t="s">
        <v>1211</v>
      </c>
    </row>
    <row r="9" spans="1:2">
      <c r="A9" s="1275">
        <v>4190071</v>
      </c>
      <c r="B9" s="1275" t="s">
        <v>1212</v>
      </c>
    </row>
    <row r="10" spans="1:2">
      <c r="A10" s="1275">
        <v>4190072</v>
      </c>
      <c r="B10" s="1275" t="s">
        <v>1213</v>
      </c>
    </row>
    <row r="11" spans="1:2">
      <c r="A11" s="1275">
        <v>4190073</v>
      </c>
      <c r="B11" s="1275" t="s">
        <v>1214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E4" zoomScaleNormal="100" workbookViewId="0">
      <selection activeCell="E27" sqref="E27:E3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314" t="s">
        <v>627</v>
      </c>
      <c r="E5" s="1315"/>
      <c r="F5" s="1315"/>
      <c r="G5" s="1315"/>
      <c r="H5" s="1315"/>
      <c r="I5" s="1315"/>
      <c r="J5" s="1316"/>
      <c r="K5" s="408"/>
      <c r="L5" s="169"/>
      <c r="M5" s="169"/>
      <c r="N5" s="169"/>
      <c r="O5" s="169"/>
      <c r="P5" s="169"/>
      <c r="Q5" s="169"/>
      <c r="R5" s="169"/>
      <c r="S5" s="537"/>
      <c r="T5" s="537"/>
      <c r="U5" s="537"/>
      <c r="V5" s="537"/>
      <c r="W5" s="169"/>
    </row>
    <row r="6" spans="1:24" s="438" customFormat="1" ht="3" customHeight="1">
      <c r="A6" s="292"/>
      <c r="B6" s="292"/>
      <c r="D6" s="1338"/>
      <c r="E6" s="1339"/>
      <c r="F6" s="1339"/>
      <c r="G6" s="1339"/>
      <c r="H6" s="1339"/>
      <c r="I6" s="1339"/>
      <c r="J6" s="1340"/>
      <c r="S6" s="614"/>
      <c r="T6" s="614"/>
      <c r="U6" s="614"/>
      <c r="V6" s="614"/>
    </row>
    <row r="7" spans="1:24" s="438" customFormat="1" ht="5.25" hidden="1" customHeight="1">
      <c r="A7" s="292"/>
      <c r="B7" s="292"/>
      <c r="E7" s="1341"/>
      <c r="F7" s="1341"/>
      <c r="G7" s="1337"/>
      <c r="H7" s="1337"/>
      <c r="I7" s="1337"/>
      <c r="J7" s="1337"/>
      <c r="S7" s="614"/>
      <c r="T7" s="614"/>
      <c r="U7" s="614"/>
      <c r="V7" s="614"/>
    </row>
    <row r="8" spans="1:24" s="438" customFormat="1" ht="5.25" hidden="1" customHeight="1">
      <c r="A8" s="292"/>
      <c r="B8" s="292"/>
      <c r="E8" s="1341"/>
      <c r="F8" s="1341"/>
      <c r="G8" s="1337"/>
      <c r="H8" s="1337"/>
      <c r="I8" s="1337"/>
      <c r="J8" s="1337"/>
      <c r="S8" s="614"/>
      <c r="T8" s="614"/>
      <c r="U8" s="614"/>
      <c r="V8" s="614"/>
    </row>
    <row r="9" spans="1:24" s="438" customFormat="1" ht="5.25" hidden="1" customHeight="1">
      <c r="A9" s="292"/>
      <c r="B9" s="292"/>
      <c r="E9" s="1341"/>
      <c r="F9" s="1341"/>
      <c r="G9" s="1337"/>
      <c r="H9" s="1337"/>
      <c r="I9" s="1337"/>
      <c r="J9" s="1337"/>
      <c r="S9" s="614"/>
      <c r="T9" s="614"/>
      <c r="U9" s="614"/>
      <c r="V9" s="614"/>
    </row>
    <row r="10" spans="1:24" s="614" customFormat="1" ht="5.25" hidden="1">
      <c r="A10" s="292"/>
      <c r="B10" s="292"/>
      <c r="E10" s="1342"/>
      <c r="F10" s="1342"/>
      <c r="G10" s="788"/>
      <c r="H10" s="434"/>
      <c r="I10" s="746"/>
      <c r="J10" s="746"/>
    </row>
    <row r="11" spans="1:24" s="152" customFormat="1" ht="18.75" hidden="1" customHeight="1">
      <c r="A11" s="292"/>
      <c r="B11" s="292"/>
      <c r="D11" s="145"/>
      <c r="E11" s="1343" t="s">
        <v>634</v>
      </c>
      <c r="F11" s="1343"/>
      <c r="G11" s="1273" t="s">
        <v>84</v>
      </c>
      <c r="H11" s="436"/>
      <c r="I11" s="159"/>
      <c r="J11" s="145"/>
      <c r="K11" s="146"/>
      <c r="L11" s="145"/>
      <c r="M11" s="145"/>
      <c r="N11" s="146"/>
      <c r="O11" s="146"/>
      <c r="P11" s="145"/>
      <c r="Q11" s="145"/>
      <c r="R11" s="146"/>
      <c r="S11" s="523"/>
      <c r="T11" s="522"/>
      <c r="U11" s="522"/>
      <c r="V11" s="523"/>
    </row>
    <row r="12" spans="1:24" s="438" customFormat="1" ht="18.75" hidden="1">
      <c r="A12" s="292"/>
      <c r="B12" s="292"/>
      <c r="E12" s="1343" t="s">
        <v>635</v>
      </c>
      <c r="F12" s="1343"/>
      <c r="G12" s="1273"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336"/>
      <c r="F13" s="133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35" t="s">
        <v>91</v>
      </c>
      <c r="E17" s="1335" t="s">
        <v>296</v>
      </c>
      <c r="F17" s="1335" t="s">
        <v>79</v>
      </c>
      <c r="G17" s="1335" t="s">
        <v>436</v>
      </c>
      <c r="H17" s="1335" t="s">
        <v>91</v>
      </c>
      <c r="I17" s="1335"/>
      <c r="J17" s="1335" t="s">
        <v>19</v>
      </c>
      <c r="K17" s="1347" t="s">
        <v>462</v>
      </c>
      <c r="L17" s="1347"/>
      <c r="M17" s="1347"/>
      <c r="N17" s="1347"/>
      <c r="O17" s="1347" t="s">
        <v>625</v>
      </c>
      <c r="P17" s="1347"/>
      <c r="Q17" s="1347"/>
      <c r="R17" s="1347"/>
      <c r="S17" s="1347" t="s">
        <v>626</v>
      </c>
      <c r="T17" s="1347"/>
      <c r="U17" s="1347"/>
      <c r="V17" s="1347"/>
      <c r="W17" s="1335" t="s">
        <v>243</v>
      </c>
    </row>
    <row r="18" spans="1:24" ht="30.75" customHeight="1">
      <c r="D18" s="1335"/>
      <c r="E18" s="1335"/>
      <c r="F18" s="1335"/>
      <c r="G18" s="1335"/>
      <c r="H18" s="1335"/>
      <c r="I18" s="1335"/>
      <c r="J18" s="1335"/>
      <c r="K18" s="109" t="s">
        <v>299</v>
      </c>
      <c r="L18" s="1335" t="s">
        <v>91</v>
      </c>
      <c r="M18" s="1335"/>
      <c r="N18" s="109" t="s">
        <v>229</v>
      </c>
      <c r="O18" s="109" t="s">
        <v>299</v>
      </c>
      <c r="P18" s="1335" t="s">
        <v>91</v>
      </c>
      <c r="Q18" s="1335"/>
      <c r="R18" s="109" t="s">
        <v>229</v>
      </c>
      <c r="S18" s="510" t="s">
        <v>299</v>
      </c>
      <c r="T18" s="1335" t="s">
        <v>91</v>
      </c>
      <c r="U18" s="1335"/>
      <c r="V18" s="510" t="s">
        <v>398</v>
      </c>
      <c r="W18" s="1335"/>
    </row>
    <row r="19" spans="1:24" s="382" customFormat="1" ht="12" customHeight="1">
      <c r="A19" s="381"/>
      <c r="B19" s="381"/>
      <c r="D19" s="39" t="s">
        <v>92</v>
      </c>
      <c r="E19" s="39" t="s">
        <v>48</v>
      </c>
      <c r="F19" s="39" t="s">
        <v>49</v>
      </c>
      <c r="G19" s="39" t="s">
        <v>50</v>
      </c>
      <c r="H19" s="1344" t="s">
        <v>67</v>
      </c>
      <c r="I19" s="1344"/>
      <c r="J19" s="39" t="s">
        <v>68</v>
      </c>
      <c r="K19" s="39" t="s">
        <v>182</v>
      </c>
      <c r="L19" s="1344" t="s">
        <v>183</v>
      </c>
      <c r="M19" s="1344"/>
      <c r="N19" s="39" t="s">
        <v>207</v>
      </c>
      <c r="O19" s="39" t="s">
        <v>208</v>
      </c>
      <c r="P19" s="1344" t="s">
        <v>209</v>
      </c>
      <c r="Q19" s="1344"/>
      <c r="R19" s="39" t="s">
        <v>210</v>
      </c>
      <c r="S19" s="495" t="s">
        <v>209</v>
      </c>
      <c r="T19" s="1344" t="s">
        <v>210</v>
      </c>
      <c r="U19" s="134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5" customFormat="1" ht="17.100000000000001" customHeight="1">
      <c r="A21" s="1200">
        <v>13</v>
      </c>
      <c r="C21" s="1215"/>
      <c r="D21" s="1326">
        <v>1</v>
      </c>
      <c r="E21" s="1327" t="s">
        <v>675</v>
      </c>
      <c r="F21" s="1331" t="s">
        <v>1866</v>
      </c>
      <c r="G21" s="1334" t="s">
        <v>84</v>
      </c>
      <c r="H21" s="1326"/>
      <c r="I21" s="1326">
        <v>1</v>
      </c>
      <c r="J21" s="1348" t="s">
        <v>1867</v>
      </c>
      <c r="K21" s="1322" t="s">
        <v>83</v>
      </c>
      <c r="L21" s="1320"/>
      <c r="M21" s="1320" t="s">
        <v>92</v>
      </c>
      <c r="N21" s="1325" t="s">
        <v>1865</v>
      </c>
      <c r="O21" s="1322" t="s">
        <v>84</v>
      </c>
      <c r="P21" s="1320"/>
      <c r="Q21" s="1320" t="s">
        <v>92</v>
      </c>
      <c r="R21" s="1321"/>
      <c r="S21" s="1322" t="s">
        <v>84</v>
      </c>
      <c r="T21" s="1191"/>
      <c r="U21" s="1191" t="s">
        <v>92</v>
      </c>
      <c r="V21" s="1274"/>
      <c r="W21" s="1214"/>
    </row>
    <row r="22" spans="1:24" s="1185" customFormat="1" ht="17.100000000000001" customHeight="1">
      <c r="A22" s="1200"/>
      <c r="C22" s="1193"/>
      <c r="D22" s="1326"/>
      <c r="E22" s="1328"/>
      <c r="F22" s="1332"/>
      <c r="G22" s="1334"/>
      <c r="H22" s="1326"/>
      <c r="I22" s="1326"/>
      <c r="J22" s="1349"/>
      <c r="K22" s="1322"/>
      <c r="L22" s="1320"/>
      <c r="M22" s="1320"/>
      <c r="N22" s="1325"/>
      <c r="O22" s="1322"/>
      <c r="P22" s="1320"/>
      <c r="Q22" s="1320"/>
      <c r="R22" s="1321"/>
      <c r="S22" s="1322"/>
      <c r="T22" s="1267"/>
      <c r="U22" s="1188"/>
      <c r="V22" s="1189"/>
      <c r="W22" s="1190"/>
    </row>
    <row r="23" spans="1:24" s="1185" customFormat="1" ht="17.100000000000001" customHeight="1">
      <c r="A23" s="1200"/>
      <c r="C23" s="1193"/>
      <c r="D23" s="1324"/>
      <c r="E23" s="1329"/>
      <c r="F23" s="1332"/>
      <c r="G23" s="1323"/>
      <c r="H23" s="1324"/>
      <c r="I23" s="1324"/>
      <c r="J23" s="1349"/>
      <c r="K23" s="1323"/>
      <c r="L23" s="1324"/>
      <c r="M23" s="1324"/>
      <c r="N23" s="1321"/>
      <c r="O23" s="1323"/>
      <c r="P23" s="1204"/>
      <c r="Q23" s="1188"/>
      <c r="R23" s="1189"/>
      <c r="S23" s="1261"/>
      <c r="T23" s="1261"/>
      <c r="U23" s="1261"/>
      <c r="V23" s="1261"/>
      <c r="W23" s="1190"/>
    </row>
    <row r="24" spans="1:24" s="1185" customFormat="1" ht="15" customHeight="1">
      <c r="A24" s="1200"/>
      <c r="C24" s="1193"/>
      <c r="D24" s="1324"/>
      <c r="E24" s="1329"/>
      <c r="F24" s="1332"/>
      <c r="G24" s="1323"/>
      <c r="H24" s="1324"/>
      <c r="I24" s="1324"/>
      <c r="J24" s="1350"/>
      <c r="K24" s="1323"/>
      <c r="L24" s="1188"/>
      <c r="M24" s="1189"/>
      <c r="N24" s="1189"/>
      <c r="O24" s="1189"/>
      <c r="P24" s="1189"/>
      <c r="Q24" s="1189"/>
      <c r="R24" s="1189"/>
      <c r="S24" s="1261"/>
      <c r="T24" s="1261"/>
      <c r="U24" s="1261"/>
      <c r="V24" s="1261"/>
      <c r="W24" s="1190"/>
    </row>
    <row r="25" spans="1:24" s="1185" customFormat="1" ht="15" customHeight="1">
      <c r="A25" s="1200"/>
      <c r="C25" s="1193"/>
      <c r="D25" s="1324"/>
      <c r="E25" s="1330"/>
      <c r="F25" s="1333"/>
      <c r="G25" s="1323"/>
      <c r="H25" s="1188"/>
      <c r="I25" s="1189"/>
      <c r="J25" s="1189"/>
      <c r="K25" s="1189"/>
      <c r="L25" s="1189"/>
      <c r="M25" s="1189"/>
      <c r="N25" s="1189"/>
      <c r="O25" s="1189"/>
      <c r="P25" s="1189"/>
      <c r="Q25" s="1189"/>
      <c r="R25" s="1189"/>
      <c r="S25" s="1261"/>
      <c r="T25" s="1261"/>
      <c r="U25" s="1261"/>
      <c r="V25" s="1261"/>
      <c r="W25" s="1190"/>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351" t="s">
        <v>644</v>
      </c>
      <c r="F32" s="1351"/>
      <c r="G32" s="1351"/>
      <c r="H32" s="1351"/>
      <c r="I32" s="1351"/>
      <c r="J32" s="1351"/>
      <c r="K32" s="1351"/>
      <c r="L32" s="1351"/>
      <c r="M32" s="1351"/>
      <c r="N32" s="1351"/>
      <c r="O32" s="1351"/>
      <c r="P32" s="1351"/>
      <c r="Q32" s="1351"/>
      <c r="R32" s="1351"/>
      <c r="S32" s="1351"/>
      <c r="T32" s="1351"/>
      <c r="U32" s="1351"/>
      <c r="V32" s="1351"/>
      <c r="W32" s="1351"/>
    </row>
    <row r="33" spans="5:23" ht="36.950000000000003" customHeight="1">
      <c r="E33" s="1345" t="s">
        <v>646</v>
      </c>
      <c r="F33" s="1346"/>
      <c r="G33" s="1346"/>
      <c r="H33" s="1346"/>
      <c r="I33" s="1346"/>
      <c r="J33" s="1346"/>
      <c r="K33" s="1346"/>
      <c r="L33" s="1346"/>
      <c r="M33" s="1346"/>
      <c r="N33" s="1346"/>
      <c r="O33" s="1346"/>
      <c r="P33" s="1346"/>
      <c r="Q33" s="1346"/>
      <c r="R33" s="1346"/>
      <c r="S33" s="1346"/>
      <c r="T33" s="1346"/>
      <c r="U33" s="1346"/>
      <c r="V33" s="1346"/>
      <c r="W33" s="1346"/>
    </row>
    <row r="34" spans="5:23" ht="17.100000000000001" customHeight="1">
      <c r="E34" s="1345" t="s">
        <v>647</v>
      </c>
      <c r="F34" s="1346"/>
      <c r="G34" s="1346"/>
      <c r="H34" s="1346"/>
      <c r="I34" s="1346"/>
      <c r="J34" s="1346"/>
      <c r="K34" s="1346"/>
      <c r="L34" s="1346"/>
      <c r="M34" s="1346"/>
      <c r="N34" s="1346"/>
      <c r="O34" s="1346"/>
      <c r="P34" s="1346"/>
      <c r="Q34" s="1346"/>
      <c r="R34" s="1346"/>
      <c r="S34" s="1346"/>
      <c r="T34" s="1346"/>
      <c r="U34" s="1346"/>
      <c r="V34" s="1346"/>
      <c r="W34" s="1346"/>
    </row>
    <row r="35" spans="5:23" ht="27" customHeight="1">
      <c r="E35" s="1345" t="s">
        <v>648</v>
      </c>
      <c r="F35" s="1346"/>
      <c r="G35" s="1346"/>
      <c r="H35" s="1346"/>
      <c r="I35" s="1346"/>
      <c r="J35" s="1346"/>
      <c r="K35" s="1346"/>
      <c r="L35" s="1346"/>
      <c r="M35" s="1346"/>
      <c r="N35" s="1346"/>
      <c r="O35" s="1346"/>
      <c r="P35" s="1346"/>
      <c r="Q35" s="1346"/>
      <c r="R35" s="1346"/>
      <c r="S35" s="1346"/>
      <c r="T35" s="1346"/>
      <c r="U35" s="1346"/>
      <c r="V35" s="1346"/>
      <c r="W35" s="1346"/>
    </row>
    <row r="36" spans="5:23" ht="17.100000000000001" customHeight="1">
      <c r="E36" s="1345" t="s">
        <v>649</v>
      </c>
      <c r="F36" s="1346"/>
      <c r="G36" s="1346"/>
      <c r="H36" s="1346"/>
      <c r="I36" s="1346"/>
      <c r="J36" s="1346"/>
      <c r="K36" s="1346"/>
      <c r="L36" s="1346"/>
      <c r="M36" s="1346"/>
      <c r="N36" s="1346"/>
      <c r="O36" s="1346"/>
      <c r="P36" s="1346"/>
      <c r="Q36" s="1346"/>
      <c r="R36" s="1346"/>
      <c r="S36" s="1346"/>
      <c r="T36" s="1346"/>
      <c r="U36" s="1346"/>
      <c r="V36" s="1346"/>
      <c r="W36" s="134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351" t="s">
        <v>645</v>
      </c>
      <c r="F38" s="1351"/>
      <c r="G38" s="1351"/>
      <c r="H38" s="1351"/>
      <c r="I38" s="1351"/>
      <c r="J38" s="1351"/>
      <c r="K38" s="1351"/>
      <c r="L38" s="1351"/>
      <c r="M38" s="1351"/>
      <c r="N38" s="1351"/>
      <c r="O38" s="1351"/>
      <c r="P38" s="1351"/>
      <c r="Q38" s="1351"/>
      <c r="R38" s="1351"/>
      <c r="S38" s="1351"/>
      <c r="T38" s="1351"/>
      <c r="U38" s="1351"/>
      <c r="V38" s="1351"/>
      <c r="W38" s="1351"/>
    </row>
    <row r="39" spans="5:23" ht="17.100000000000001" customHeight="1">
      <c r="E39" s="1345" t="s">
        <v>650</v>
      </c>
      <c r="F39" s="1346"/>
      <c r="G39" s="1346"/>
      <c r="H39" s="1346"/>
      <c r="I39" s="1346"/>
      <c r="J39" s="1346"/>
      <c r="K39" s="1346"/>
      <c r="L39" s="1346"/>
      <c r="M39" s="1346"/>
      <c r="N39" s="1346"/>
      <c r="O39" s="1346"/>
      <c r="P39" s="1346"/>
      <c r="Q39" s="1346"/>
      <c r="R39" s="1346"/>
      <c r="S39" s="1346"/>
      <c r="T39" s="1346"/>
      <c r="U39" s="1346"/>
      <c r="V39" s="1346"/>
      <c r="W39" s="1346"/>
    </row>
    <row r="40" spans="5:23" ht="17.100000000000001" customHeight="1">
      <c r="E40" s="1345" t="s">
        <v>651</v>
      </c>
      <c r="F40" s="1346"/>
      <c r="G40" s="1346"/>
      <c r="H40" s="1346"/>
      <c r="I40" s="1346"/>
      <c r="J40" s="1346"/>
      <c r="K40" s="1346"/>
      <c r="L40" s="1346"/>
      <c r="M40" s="1346"/>
      <c r="N40" s="1346"/>
      <c r="O40" s="1346"/>
      <c r="P40" s="1346"/>
      <c r="Q40" s="1346"/>
      <c r="R40" s="1346"/>
      <c r="S40" s="1346"/>
      <c r="T40" s="1346"/>
      <c r="U40" s="1346"/>
      <c r="V40" s="1346"/>
      <c r="W40" s="1346"/>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0"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1204</v>
      </c>
      <c r="B1" s="5" t="s">
        <v>1220</v>
      </c>
      <c r="C1" s="5" t="s">
        <v>1221</v>
      </c>
      <c r="D1" s="5" t="s">
        <v>1222</v>
      </c>
      <c r="E1" s="5" t="s">
        <v>1223</v>
      </c>
      <c r="F1" s="5" t="s">
        <v>1224</v>
      </c>
      <c r="G1" s="5" t="s">
        <v>1225</v>
      </c>
      <c r="H1" s="5" t="s">
        <v>1226</v>
      </c>
      <c r="I1" s="5" t="s">
        <v>1227</v>
      </c>
    </row>
    <row r="2" spans="1:10">
      <c r="A2" s="5">
        <v>1</v>
      </c>
      <c r="B2" s="5" t="s">
        <v>1228</v>
      </c>
      <c r="C2" s="5" t="s">
        <v>127</v>
      </c>
      <c r="D2" s="5" t="s">
        <v>1229</v>
      </c>
      <c r="E2" s="5" t="s">
        <v>1230</v>
      </c>
      <c r="F2" s="5" t="s">
        <v>1231</v>
      </c>
      <c r="G2" s="5" t="s">
        <v>1232</v>
      </c>
      <c r="H2" s="5" t="s">
        <v>1233</v>
      </c>
      <c r="J2" s="5" t="s">
        <v>1855</v>
      </c>
    </row>
    <row r="3" spans="1:10">
      <c r="A3" s="5">
        <v>2</v>
      </c>
      <c r="B3" s="5" t="s">
        <v>1228</v>
      </c>
      <c r="C3" s="5" t="s">
        <v>127</v>
      </c>
      <c r="D3" s="5" t="s">
        <v>1234</v>
      </c>
      <c r="E3" s="5" t="s">
        <v>1235</v>
      </c>
      <c r="F3" s="5" t="s">
        <v>1236</v>
      </c>
      <c r="G3" s="5" t="s">
        <v>1237</v>
      </c>
      <c r="J3" s="5" t="s">
        <v>1855</v>
      </c>
    </row>
    <row r="4" spans="1:10">
      <c r="A4" s="5">
        <v>3</v>
      </c>
      <c r="B4" s="5" t="s">
        <v>1228</v>
      </c>
      <c r="C4" s="5" t="s">
        <v>127</v>
      </c>
      <c r="D4" s="5" t="s">
        <v>1238</v>
      </c>
      <c r="E4" s="5" t="s">
        <v>1239</v>
      </c>
      <c r="F4" s="5" t="s">
        <v>1240</v>
      </c>
      <c r="G4" s="5" t="s">
        <v>1241</v>
      </c>
      <c r="J4" s="5" t="s">
        <v>1855</v>
      </c>
    </row>
    <row r="5" spans="1:10">
      <c r="A5" s="5">
        <v>4</v>
      </c>
      <c r="B5" s="5" t="s">
        <v>1228</v>
      </c>
      <c r="C5" s="5" t="s">
        <v>127</v>
      </c>
      <c r="D5" s="5" t="s">
        <v>1242</v>
      </c>
      <c r="E5" s="5" t="s">
        <v>1243</v>
      </c>
      <c r="F5" s="5" t="s">
        <v>1244</v>
      </c>
      <c r="G5" s="5" t="s">
        <v>1245</v>
      </c>
      <c r="J5" s="5" t="s">
        <v>1855</v>
      </c>
    </row>
    <row r="6" spans="1:10">
      <c r="A6" s="5">
        <v>5</v>
      </c>
      <c r="B6" s="5" t="s">
        <v>1228</v>
      </c>
      <c r="C6" s="5" t="s">
        <v>127</v>
      </c>
      <c r="D6" s="5" t="s">
        <v>1246</v>
      </c>
      <c r="E6" s="5" t="s">
        <v>1247</v>
      </c>
      <c r="F6" s="5" t="s">
        <v>1248</v>
      </c>
      <c r="G6" s="5" t="s">
        <v>1249</v>
      </c>
      <c r="J6" s="5" t="s">
        <v>1855</v>
      </c>
    </row>
    <row r="7" spans="1:10">
      <c r="A7" s="5">
        <v>6</v>
      </c>
      <c r="B7" s="5" t="s">
        <v>1228</v>
      </c>
      <c r="C7" s="5" t="s">
        <v>127</v>
      </c>
      <c r="D7" s="5" t="s">
        <v>1250</v>
      </c>
      <c r="E7" s="5" t="s">
        <v>1251</v>
      </c>
      <c r="F7" s="5" t="s">
        <v>1252</v>
      </c>
      <c r="G7" s="5" t="s">
        <v>1237</v>
      </c>
      <c r="J7" s="5" t="s">
        <v>1855</v>
      </c>
    </row>
    <row r="8" spans="1:10">
      <c r="A8" s="5">
        <v>7</v>
      </c>
      <c r="B8" s="5" t="s">
        <v>1228</v>
      </c>
      <c r="C8" s="5" t="s">
        <v>127</v>
      </c>
      <c r="D8" s="5" t="s">
        <v>1253</v>
      </c>
      <c r="E8" s="5" t="s">
        <v>1254</v>
      </c>
      <c r="F8" s="5" t="s">
        <v>1255</v>
      </c>
      <c r="G8" s="5" t="s">
        <v>1237</v>
      </c>
      <c r="J8" s="5" t="s">
        <v>1855</v>
      </c>
    </row>
    <row r="9" spans="1:10">
      <c r="A9" s="5">
        <v>8</v>
      </c>
      <c r="B9" s="5" t="s">
        <v>1228</v>
      </c>
      <c r="C9" s="5" t="s">
        <v>127</v>
      </c>
      <c r="D9" s="5" t="s">
        <v>1256</v>
      </c>
      <c r="E9" s="5" t="s">
        <v>1257</v>
      </c>
      <c r="F9" s="5" t="s">
        <v>1258</v>
      </c>
      <c r="G9" s="5" t="s">
        <v>1259</v>
      </c>
      <c r="J9" s="5" t="s">
        <v>1855</v>
      </c>
    </row>
    <row r="10" spans="1:10">
      <c r="A10" s="5">
        <v>9</v>
      </c>
      <c r="B10" s="5" t="s">
        <v>1228</v>
      </c>
      <c r="C10" s="5" t="s">
        <v>127</v>
      </c>
      <c r="D10" s="5" t="s">
        <v>1260</v>
      </c>
      <c r="E10" s="5" t="s">
        <v>1261</v>
      </c>
      <c r="F10" s="5" t="s">
        <v>1262</v>
      </c>
      <c r="G10" s="5" t="s">
        <v>1263</v>
      </c>
      <c r="H10" s="5" t="s">
        <v>1233</v>
      </c>
      <c r="J10" s="5" t="s">
        <v>1855</v>
      </c>
    </row>
    <row r="11" spans="1:10">
      <c r="A11" s="5">
        <v>10</v>
      </c>
      <c r="B11" s="5" t="s">
        <v>1228</v>
      </c>
      <c r="C11" s="5" t="s">
        <v>127</v>
      </c>
      <c r="D11" s="5" t="s">
        <v>1264</v>
      </c>
      <c r="E11" s="5" t="s">
        <v>1265</v>
      </c>
      <c r="F11" s="5" t="s">
        <v>1266</v>
      </c>
      <c r="G11" s="5" t="s">
        <v>1267</v>
      </c>
      <c r="J11" s="5" t="s">
        <v>1855</v>
      </c>
    </row>
    <row r="12" spans="1:10">
      <c r="A12" s="5">
        <v>11</v>
      </c>
      <c r="B12" s="5" t="s">
        <v>1228</v>
      </c>
      <c r="C12" s="5" t="s">
        <v>127</v>
      </c>
      <c r="D12" s="5" t="s">
        <v>1268</v>
      </c>
      <c r="E12" s="5" t="s">
        <v>1269</v>
      </c>
      <c r="F12" s="5" t="s">
        <v>1270</v>
      </c>
      <c r="G12" s="5" t="s">
        <v>1271</v>
      </c>
      <c r="H12" s="5" t="s">
        <v>1233</v>
      </c>
      <c r="J12" s="5" t="s">
        <v>1855</v>
      </c>
    </row>
    <row r="13" spans="1:10">
      <c r="A13" s="5">
        <v>12</v>
      </c>
      <c r="B13" s="5" t="s">
        <v>1228</v>
      </c>
      <c r="C13" s="5" t="s">
        <v>127</v>
      </c>
      <c r="D13" s="5" t="s">
        <v>1272</v>
      </c>
      <c r="E13" s="5" t="s">
        <v>1273</v>
      </c>
      <c r="F13" s="5" t="s">
        <v>1274</v>
      </c>
      <c r="G13" s="5" t="s">
        <v>1275</v>
      </c>
      <c r="H13" s="5" t="s">
        <v>1276</v>
      </c>
      <c r="J13" s="5" t="s">
        <v>1855</v>
      </c>
    </row>
    <row r="14" spans="1:10">
      <c r="A14" s="5">
        <v>13</v>
      </c>
      <c r="B14" s="5" t="s">
        <v>1228</v>
      </c>
      <c r="C14" s="5" t="s">
        <v>127</v>
      </c>
      <c r="D14" s="5" t="s">
        <v>1277</v>
      </c>
      <c r="E14" s="5" t="s">
        <v>1278</v>
      </c>
      <c r="F14" s="5" t="s">
        <v>1279</v>
      </c>
      <c r="G14" s="5" t="s">
        <v>1249</v>
      </c>
      <c r="J14" s="5" t="s">
        <v>1855</v>
      </c>
    </row>
    <row r="15" spans="1:10">
      <c r="A15" s="5">
        <v>14</v>
      </c>
      <c r="B15" s="5" t="s">
        <v>1228</v>
      </c>
      <c r="C15" s="5" t="s">
        <v>127</v>
      </c>
      <c r="D15" s="5" t="s">
        <v>1280</v>
      </c>
      <c r="E15" s="5" t="s">
        <v>1281</v>
      </c>
      <c r="F15" s="5" t="s">
        <v>1282</v>
      </c>
      <c r="G15" s="5" t="s">
        <v>1275</v>
      </c>
      <c r="H15" s="5" t="s">
        <v>1233</v>
      </c>
      <c r="J15" s="5" t="s">
        <v>1855</v>
      </c>
    </row>
    <row r="16" spans="1:10">
      <c r="A16" s="5">
        <v>15</v>
      </c>
      <c r="B16" s="5" t="s">
        <v>1228</v>
      </c>
      <c r="C16" s="5" t="s">
        <v>127</v>
      </c>
      <c r="D16" s="5" t="s">
        <v>1283</v>
      </c>
      <c r="E16" s="5" t="s">
        <v>1284</v>
      </c>
      <c r="F16" s="5" t="s">
        <v>1285</v>
      </c>
      <c r="G16" s="5" t="s">
        <v>1286</v>
      </c>
      <c r="H16" s="5" t="s">
        <v>1287</v>
      </c>
      <c r="J16" s="5" t="s">
        <v>1855</v>
      </c>
    </row>
    <row r="17" spans="1:10">
      <c r="A17" s="5">
        <v>16</v>
      </c>
      <c r="B17" s="5" t="s">
        <v>1228</v>
      </c>
      <c r="C17" s="5" t="s">
        <v>127</v>
      </c>
      <c r="D17" s="5" t="s">
        <v>1288</v>
      </c>
      <c r="E17" s="5" t="s">
        <v>1289</v>
      </c>
      <c r="F17" s="5" t="s">
        <v>1285</v>
      </c>
      <c r="G17" s="5" t="s">
        <v>1290</v>
      </c>
      <c r="J17" s="5" t="s">
        <v>1855</v>
      </c>
    </row>
    <row r="18" spans="1:10">
      <c r="A18" s="5">
        <v>17</v>
      </c>
      <c r="B18" s="5" t="s">
        <v>1228</v>
      </c>
      <c r="C18" s="5" t="s">
        <v>127</v>
      </c>
      <c r="D18" s="5" t="s">
        <v>1291</v>
      </c>
      <c r="E18" s="5" t="s">
        <v>1292</v>
      </c>
      <c r="F18" s="5" t="s">
        <v>1293</v>
      </c>
      <c r="G18" s="5" t="s">
        <v>1294</v>
      </c>
      <c r="J18" s="5" t="s">
        <v>1855</v>
      </c>
    </row>
    <row r="19" spans="1:10">
      <c r="A19" s="5">
        <v>18</v>
      </c>
      <c r="B19" s="5" t="s">
        <v>1228</v>
      </c>
      <c r="C19" s="5" t="s">
        <v>127</v>
      </c>
      <c r="D19" s="5" t="s">
        <v>1295</v>
      </c>
      <c r="E19" s="5" t="s">
        <v>1296</v>
      </c>
      <c r="F19" s="5" t="s">
        <v>1297</v>
      </c>
      <c r="G19" s="5" t="s">
        <v>1298</v>
      </c>
      <c r="J19" s="5" t="s">
        <v>1855</v>
      </c>
    </row>
    <row r="20" spans="1:10">
      <c r="A20" s="5">
        <v>19</v>
      </c>
      <c r="B20" s="5" t="s">
        <v>1228</v>
      </c>
      <c r="C20" s="5" t="s">
        <v>127</v>
      </c>
      <c r="D20" s="5" t="s">
        <v>1299</v>
      </c>
      <c r="E20" s="5" t="s">
        <v>1300</v>
      </c>
      <c r="F20" s="5" t="s">
        <v>1240</v>
      </c>
      <c r="G20" s="5" t="s">
        <v>1301</v>
      </c>
      <c r="H20" s="5" t="s">
        <v>1302</v>
      </c>
      <c r="J20" s="5" t="s">
        <v>1855</v>
      </c>
    </row>
    <row r="21" spans="1:10">
      <c r="A21" s="5">
        <v>20</v>
      </c>
      <c r="B21" s="5" t="s">
        <v>1228</v>
      </c>
      <c r="C21" s="5" t="s">
        <v>127</v>
      </c>
      <c r="D21" s="5" t="s">
        <v>1303</v>
      </c>
      <c r="E21" s="5" t="s">
        <v>1304</v>
      </c>
      <c r="F21" s="5" t="s">
        <v>1305</v>
      </c>
      <c r="G21" s="5" t="s">
        <v>1306</v>
      </c>
      <c r="H21" s="5" t="s">
        <v>1307</v>
      </c>
      <c r="J21" s="5" t="s">
        <v>1855</v>
      </c>
    </row>
    <row r="22" spans="1:10">
      <c r="A22" s="5">
        <v>21</v>
      </c>
      <c r="B22" s="5" t="s">
        <v>1228</v>
      </c>
      <c r="C22" s="5" t="s">
        <v>127</v>
      </c>
      <c r="D22" s="5" t="s">
        <v>1308</v>
      </c>
      <c r="E22" s="5" t="s">
        <v>1309</v>
      </c>
      <c r="F22" s="5" t="s">
        <v>1310</v>
      </c>
      <c r="G22" s="5" t="s">
        <v>1311</v>
      </c>
      <c r="J22" s="5" t="s">
        <v>1855</v>
      </c>
    </row>
    <row r="23" spans="1:10">
      <c r="A23" s="5">
        <v>22</v>
      </c>
      <c r="B23" s="5" t="s">
        <v>1228</v>
      </c>
      <c r="C23" s="5" t="s">
        <v>127</v>
      </c>
      <c r="D23" s="5" t="s">
        <v>1312</v>
      </c>
      <c r="E23" s="5" t="s">
        <v>1313</v>
      </c>
      <c r="F23" s="5" t="s">
        <v>1314</v>
      </c>
      <c r="G23" s="5" t="s">
        <v>1311</v>
      </c>
      <c r="J23" s="5" t="s">
        <v>1855</v>
      </c>
    </row>
    <row r="24" spans="1:10">
      <c r="A24" s="5">
        <v>23</v>
      </c>
      <c r="B24" s="5" t="s">
        <v>1228</v>
      </c>
      <c r="C24" s="5" t="s">
        <v>127</v>
      </c>
      <c r="D24" s="5" t="s">
        <v>1315</v>
      </c>
      <c r="E24" s="5" t="s">
        <v>1316</v>
      </c>
      <c r="F24" s="5" t="s">
        <v>1317</v>
      </c>
      <c r="G24" s="5" t="s">
        <v>1237</v>
      </c>
      <c r="H24" s="5" t="s">
        <v>1318</v>
      </c>
      <c r="J24" s="5" t="s">
        <v>1855</v>
      </c>
    </row>
    <row r="25" spans="1:10">
      <c r="A25" s="5">
        <v>24</v>
      </c>
      <c r="B25" s="5" t="s">
        <v>1228</v>
      </c>
      <c r="C25" s="5" t="s">
        <v>127</v>
      </c>
      <c r="D25" s="5" t="s">
        <v>1319</v>
      </c>
      <c r="E25" s="5" t="s">
        <v>1320</v>
      </c>
      <c r="F25" s="5" t="s">
        <v>1321</v>
      </c>
      <c r="G25" s="5" t="s">
        <v>1237</v>
      </c>
      <c r="J25" s="5" t="s">
        <v>1855</v>
      </c>
    </row>
    <row r="26" spans="1:10">
      <c r="A26" s="5">
        <v>25</v>
      </c>
      <c r="B26" s="5" t="s">
        <v>1228</v>
      </c>
      <c r="C26" s="5" t="s">
        <v>127</v>
      </c>
      <c r="D26" s="5" t="s">
        <v>1322</v>
      </c>
      <c r="E26" s="5" t="s">
        <v>1323</v>
      </c>
      <c r="F26" s="5" t="s">
        <v>1324</v>
      </c>
      <c r="G26" s="5" t="s">
        <v>1325</v>
      </c>
      <c r="J26" s="5" t="s">
        <v>1855</v>
      </c>
    </row>
    <row r="27" spans="1:10">
      <c r="A27" s="5">
        <v>26</v>
      </c>
      <c r="B27" s="5" t="s">
        <v>1228</v>
      </c>
      <c r="C27" s="5" t="s">
        <v>127</v>
      </c>
      <c r="D27" s="5" t="s">
        <v>1326</v>
      </c>
      <c r="E27" s="5" t="s">
        <v>1327</v>
      </c>
      <c r="F27" s="5" t="s">
        <v>1328</v>
      </c>
      <c r="G27" s="5" t="s">
        <v>1329</v>
      </c>
      <c r="J27" s="5" t="s">
        <v>1855</v>
      </c>
    </row>
    <row r="28" spans="1:10">
      <c r="A28" s="5">
        <v>27</v>
      </c>
      <c r="B28" s="5" t="s">
        <v>1228</v>
      </c>
      <c r="C28" s="5" t="s">
        <v>127</v>
      </c>
      <c r="D28" s="5" t="s">
        <v>1330</v>
      </c>
      <c r="E28" s="5" t="s">
        <v>1331</v>
      </c>
      <c r="F28" s="5" t="s">
        <v>1332</v>
      </c>
      <c r="G28" s="5" t="s">
        <v>1232</v>
      </c>
      <c r="J28" s="5" t="s">
        <v>1855</v>
      </c>
    </row>
    <row r="29" spans="1:10">
      <c r="A29" s="5">
        <v>28</v>
      </c>
      <c r="B29" s="5" t="s">
        <v>1228</v>
      </c>
      <c r="C29" s="5" t="s">
        <v>127</v>
      </c>
      <c r="D29" s="5" t="s">
        <v>1333</v>
      </c>
      <c r="E29" s="5" t="s">
        <v>1334</v>
      </c>
      <c r="F29" s="5" t="s">
        <v>1335</v>
      </c>
      <c r="G29" s="5" t="s">
        <v>1275</v>
      </c>
      <c r="J29" s="5" t="s">
        <v>1855</v>
      </c>
    </row>
    <row r="30" spans="1:10">
      <c r="A30" s="5">
        <v>29</v>
      </c>
      <c r="B30" s="5" t="s">
        <v>1228</v>
      </c>
      <c r="C30" s="5" t="s">
        <v>127</v>
      </c>
      <c r="D30" s="5" t="s">
        <v>1336</v>
      </c>
      <c r="E30" s="5" t="s">
        <v>1337</v>
      </c>
      <c r="F30" s="5" t="s">
        <v>1338</v>
      </c>
      <c r="G30" s="5" t="s">
        <v>1339</v>
      </c>
      <c r="J30" s="5" t="s">
        <v>1855</v>
      </c>
    </row>
    <row r="31" spans="1:10">
      <c r="A31" s="5">
        <v>30</v>
      </c>
      <c r="B31" s="5" t="s">
        <v>1228</v>
      </c>
      <c r="C31" s="5" t="s">
        <v>127</v>
      </c>
      <c r="D31" s="5" t="s">
        <v>1340</v>
      </c>
      <c r="E31" s="5" t="s">
        <v>1341</v>
      </c>
      <c r="F31" s="5" t="s">
        <v>1342</v>
      </c>
      <c r="G31" s="5" t="s">
        <v>1343</v>
      </c>
      <c r="J31" s="5" t="s">
        <v>1855</v>
      </c>
    </row>
    <row r="32" spans="1:10">
      <c r="A32" s="5">
        <v>31</v>
      </c>
      <c r="B32" s="5" t="s">
        <v>1228</v>
      </c>
      <c r="C32" s="5" t="s">
        <v>127</v>
      </c>
      <c r="D32" s="5" t="s">
        <v>1344</v>
      </c>
      <c r="E32" s="5" t="s">
        <v>1345</v>
      </c>
      <c r="F32" s="5" t="s">
        <v>1346</v>
      </c>
      <c r="G32" s="5" t="s">
        <v>1275</v>
      </c>
      <c r="H32" s="5" t="s">
        <v>1347</v>
      </c>
      <c r="J32" s="5" t="s">
        <v>1855</v>
      </c>
    </row>
    <row r="33" spans="1:10">
      <c r="A33" s="5">
        <v>32</v>
      </c>
      <c r="B33" s="5" t="s">
        <v>1228</v>
      </c>
      <c r="C33" s="5" t="s">
        <v>127</v>
      </c>
      <c r="D33" s="5" t="s">
        <v>1348</v>
      </c>
      <c r="E33" s="5" t="s">
        <v>1349</v>
      </c>
      <c r="F33" s="5" t="s">
        <v>1350</v>
      </c>
      <c r="G33" s="5" t="s">
        <v>1267</v>
      </c>
      <c r="J33" s="5" t="s">
        <v>1855</v>
      </c>
    </row>
    <row r="34" spans="1:10">
      <c r="A34" s="5">
        <v>33</v>
      </c>
      <c r="B34" s="5" t="s">
        <v>1228</v>
      </c>
      <c r="C34" s="5" t="s">
        <v>127</v>
      </c>
      <c r="D34" s="5" t="s">
        <v>1351</v>
      </c>
      <c r="E34" s="5" t="s">
        <v>1352</v>
      </c>
      <c r="F34" s="5" t="s">
        <v>1353</v>
      </c>
      <c r="G34" s="5" t="s">
        <v>1232</v>
      </c>
      <c r="J34" s="5" t="s">
        <v>1855</v>
      </c>
    </row>
    <row r="35" spans="1:10">
      <c r="A35" s="5">
        <v>34</v>
      </c>
      <c r="B35" s="5" t="s">
        <v>1228</v>
      </c>
      <c r="C35" s="5" t="s">
        <v>127</v>
      </c>
      <c r="D35" s="5" t="s">
        <v>1354</v>
      </c>
      <c r="E35" s="5" t="s">
        <v>1355</v>
      </c>
      <c r="F35" s="5" t="s">
        <v>1356</v>
      </c>
      <c r="G35" s="5" t="s">
        <v>1232</v>
      </c>
      <c r="J35" s="5" t="s">
        <v>1855</v>
      </c>
    </row>
    <row r="36" spans="1:10">
      <c r="A36" s="5">
        <v>35</v>
      </c>
      <c r="B36" s="5" t="s">
        <v>1228</v>
      </c>
      <c r="C36" s="5" t="s">
        <v>127</v>
      </c>
      <c r="D36" s="5" t="s">
        <v>1357</v>
      </c>
      <c r="E36" s="5" t="s">
        <v>1358</v>
      </c>
      <c r="F36" s="5" t="s">
        <v>1359</v>
      </c>
      <c r="G36" s="5" t="s">
        <v>1298</v>
      </c>
      <c r="H36" s="5" t="s">
        <v>1360</v>
      </c>
      <c r="J36" s="5" t="s">
        <v>1855</v>
      </c>
    </row>
    <row r="37" spans="1:10">
      <c r="A37" s="5">
        <v>36</v>
      </c>
      <c r="B37" s="5" t="s">
        <v>1228</v>
      </c>
      <c r="C37" s="5" t="s">
        <v>127</v>
      </c>
      <c r="D37" s="5" t="s">
        <v>1361</v>
      </c>
      <c r="E37" s="5" t="s">
        <v>1362</v>
      </c>
      <c r="F37" s="5" t="s">
        <v>1363</v>
      </c>
      <c r="G37" s="5" t="s">
        <v>1275</v>
      </c>
      <c r="H37" s="5" t="s">
        <v>1364</v>
      </c>
      <c r="J37" s="5" t="s">
        <v>1855</v>
      </c>
    </row>
    <row r="38" spans="1:10">
      <c r="A38" s="5">
        <v>37</v>
      </c>
      <c r="B38" s="5" t="s">
        <v>1228</v>
      </c>
      <c r="C38" s="5" t="s">
        <v>127</v>
      </c>
      <c r="D38" s="5" t="s">
        <v>1365</v>
      </c>
      <c r="E38" s="5" t="s">
        <v>1366</v>
      </c>
      <c r="F38" s="5" t="s">
        <v>1367</v>
      </c>
      <c r="G38" s="5" t="s">
        <v>1368</v>
      </c>
      <c r="J38" s="5" t="s">
        <v>1855</v>
      </c>
    </row>
    <row r="39" spans="1:10">
      <c r="A39" s="5">
        <v>38</v>
      </c>
      <c r="B39" s="5" t="s">
        <v>1228</v>
      </c>
      <c r="C39" s="5" t="s">
        <v>127</v>
      </c>
      <c r="D39" s="5" t="s">
        <v>1369</v>
      </c>
      <c r="E39" s="5" t="s">
        <v>1370</v>
      </c>
      <c r="F39" s="5" t="s">
        <v>1371</v>
      </c>
      <c r="G39" s="5" t="s">
        <v>1232</v>
      </c>
      <c r="J39" s="5" t="s">
        <v>1855</v>
      </c>
    </row>
    <row r="40" spans="1:10">
      <c r="A40" s="5">
        <v>39</v>
      </c>
      <c r="B40" s="5" t="s">
        <v>1228</v>
      </c>
      <c r="C40" s="5" t="s">
        <v>127</v>
      </c>
      <c r="D40" s="5" t="s">
        <v>1372</v>
      </c>
      <c r="E40" s="5" t="s">
        <v>1373</v>
      </c>
      <c r="F40" s="5" t="s">
        <v>1374</v>
      </c>
      <c r="G40" s="5" t="s">
        <v>1375</v>
      </c>
      <c r="J40" s="5" t="s">
        <v>1855</v>
      </c>
    </row>
    <row r="41" spans="1:10">
      <c r="A41" s="5">
        <v>40</v>
      </c>
      <c r="B41" s="5" t="s">
        <v>1228</v>
      </c>
      <c r="C41" s="5" t="s">
        <v>127</v>
      </c>
      <c r="D41" s="5" t="s">
        <v>1376</v>
      </c>
      <c r="E41" s="5" t="s">
        <v>1377</v>
      </c>
      <c r="F41" s="5" t="s">
        <v>1378</v>
      </c>
      <c r="G41" s="5" t="s">
        <v>1379</v>
      </c>
      <c r="H41" s="5" t="s">
        <v>1233</v>
      </c>
      <c r="J41" s="5" t="s">
        <v>1855</v>
      </c>
    </row>
    <row r="42" spans="1:10">
      <c r="A42" s="5">
        <v>41</v>
      </c>
      <c r="B42" s="5" t="s">
        <v>1228</v>
      </c>
      <c r="C42" s="5" t="s">
        <v>127</v>
      </c>
      <c r="D42" s="5" t="s">
        <v>1380</v>
      </c>
      <c r="E42" s="5" t="s">
        <v>1381</v>
      </c>
      <c r="F42" s="5" t="s">
        <v>1382</v>
      </c>
      <c r="G42" s="5" t="s">
        <v>1383</v>
      </c>
      <c r="J42" s="5" t="s">
        <v>1855</v>
      </c>
    </row>
    <row r="43" spans="1:10">
      <c r="A43" s="5">
        <v>42</v>
      </c>
      <c r="B43" s="5" t="s">
        <v>1228</v>
      </c>
      <c r="C43" s="5" t="s">
        <v>127</v>
      </c>
      <c r="D43" s="5" t="s">
        <v>1384</v>
      </c>
      <c r="E43" s="5" t="s">
        <v>1385</v>
      </c>
      <c r="F43" s="5" t="s">
        <v>1386</v>
      </c>
      <c r="G43" s="5" t="s">
        <v>1267</v>
      </c>
      <c r="J43" s="5" t="s">
        <v>1855</v>
      </c>
    </row>
    <row r="44" spans="1:10">
      <c r="A44" s="5">
        <v>43</v>
      </c>
      <c r="B44" s="5" t="s">
        <v>1228</v>
      </c>
      <c r="C44" s="5" t="s">
        <v>127</v>
      </c>
      <c r="D44" s="5" t="s">
        <v>1387</v>
      </c>
      <c r="E44" s="5" t="s">
        <v>1388</v>
      </c>
      <c r="F44" s="5" t="s">
        <v>1389</v>
      </c>
      <c r="G44" s="5" t="s">
        <v>1390</v>
      </c>
      <c r="J44" s="5" t="s">
        <v>1855</v>
      </c>
    </row>
    <row r="45" spans="1:10">
      <c r="A45" s="5">
        <v>44</v>
      </c>
      <c r="B45" s="5" t="s">
        <v>1228</v>
      </c>
      <c r="C45" s="5" t="s">
        <v>127</v>
      </c>
      <c r="D45" s="5" t="s">
        <v>1391</v>
      </c>
      <c r="E45" s="5" t="s">
        <v>1392</v>
      </c>
      <c r="F45" s="5" t="s">
        <v>1393</v>
      </c>
      <c r="G45" s="5" t="s">
        <v>1267</v>
      </c>
      <c r="J45" s="5" t="s">
        <v>1855</v>
      </c>
    </row>
    <row r="46" spans="1:10">
      <c r="A46" s="5">
        <v>45</v>
      </c>
      <c r="B46" s="5" t="s">
        <v>1228</v>
      </c>
      <c r="C46" s="5" t="s">
        <v>127</v>
      </c>
      <c r="D46" s="5" t="s">
        <v>1394</v>
      </c>
      <c r="E46" s="5" t="s">
        <v>1395</v>
      </c>
      <c r="F46" s="5" t="s">
        <v>1396</v>
      </c>
      <c r="G46" s="5" t="s">
        <v>1267</v>
      </c>
      <c r="H46" s="5" t="s">
        <v>1397</v>
      </c>
      <c r="J46" s="5" t="s">
        <v>1855</v>
      </c>
    </row>
    <row r="47" spans="1:10">
      <c r="A47" s="5">
        <v>46</v>
      </c>
      <c r="B47" s="5" t="s">
        <v>1228</v>
      </c>
      <c r="C47" s="5" t="s">
        <v>127</v>
      </c>
      <c r="D47" s="5" t="s">
        <v>1398</v>
      </c>
      <c r="E47" s="5" t="s">
        <v>1399</v>
      </c>
      <c r="F47" s="5" t="s">
        <v>1400</v>
      </c>
      <c r="G47" s="5" t="s">
        <v>1368</v>
      </c>
      <c r="H47" s="5" t="s">
        <v>1401</v>
      </c>
      <c r="J47" s="5" t="s">
        <v>1855</v>
      </c>
    </row>
    <row r="48" spans="1:10">
      <c r="A48" s="5">
        <v>47</v>
      </c>
      <c r="B48" s="5" t="s">
        <v>1228</v>
      </c>
      <c r="C48" s="5" t="s">
        <v>127</v>
      </c>
      <c r="D48" s="5" t="s">
        <v>1402</v>
      </c>
      <c r="E48" s="5" t="s">
        <v>1403</v>
      </c>
      <c r="F48" s="5" t="s">
        <v>1404</v>
      </c>
      <c r="G48" s="5" t="s">
        <v>1237</v>
      </c>
      <c r="H48" s="5" t="s">
        <v>1405</v>
      </c>
      <c r="J48" s="5" t="s">
        <v>1855</v>
      </c>
    </row>
    <row r="49" spans="1:10">
      <c r="A49" s="5">
        <v>48</v>
      </c>
      <c r="B49" s="5" t="s">
        <v>1228</v>
      </c>
      <c r="C49" s="5" t="s">
        <v>127</v>
      </c>
      <c r="D49" s="5" t="s">
        <v>1406</v>
      </c>
      <c r="E49" s="5" t="s">
        <v>1407</v>
      </c>
      <c r="F49" s="5" t="s">
        <v>1408</v>
      </c>
      <c r="G49" s="5" t="s">
        <v>1409</v>
      </c>
      <c r="J49" s="5" t="s">
        <v>1855</v>
      </c>
    </row>
    <row r="50" spans="1:10">
      <c r="A50" s="5">
        <v>49</v>
      </c>
      <c r="B50" s="5" t="s">
        <v>1228</v>
      </c>
      <c r="C50" s="5" t="s">
        <v>127</v>
      </c>
      <c r="D50" s="5" t="s">
        <v>1410</v>
      </c>
      <c r="E50" s="5" t="s">
        <v>1411</v>
      </c>
      <c r="F50" s="5" t="s">
        <v>1412</v>
      </c>
      <c r="G50" s="5" t="s">
        <v>1267</v>
      </c>
      <c r="J50" s="5" t="s">
        <v>1855</v>
      </c>
    </row>
    <row r="51" spans="1:10">
      <c r="A51" s="5">
        <v>50</v>
      </c>
      <c r="B51" s="5" t="s">
        <v>1228</v>
      </c>
      <c r="C51" s="5" t="s">
        <v>127</v>
      </c>
      <c r="D51" s="5" t="s">
        <v>1413</v>
      </c>
      <c r="E51" s="5" t="s">
        <v>1414</v>
      </c>
      <c r="F51" s="5" t="s">
        <v>1415</v>
      </c>
      <c r="G51" s="5" t="s">
        <v>1368</v>
      </c>
      <c r="J51" s="5" t="s">
        <v>1855</v>
      </c>
    </row>
    <row r="52" spans="1:10">
      <c r="A52" s="5">
        <v>51</v>
      </c>
      <c r="B52" s="5" t="s">
        <v>1228</v>
      </c>
      <c r="C52" s="5" t="s">
        <v>127</v>
      </c>
      <c r="D52" s="5" t="s">
        <v>1416</v>
      </c>
      <c r="E52" s="5" t="s">
        <v>1417</v>
      </c>
      <c r="F52" s="5" t="s">
        <v>1418</v>
      </c>
      <c r="G52" s="5" t="s">
        <v>1267</v>
      </c>
      <c r="J52" s="5" t="s">
        <v>1855</v>
      </c>
    </row>
    <row r="53" spans="1:10">
      <c r="A53" s="5">
        <v>52</v>
      </c>
      <c r="B53" s="5" t="s">
        <v>1228</v>
      </c>
      <c r="C53" s="5" t="s">
        <v>127</v>
      </c>
      <c r="D53" s="5" t="s">
        <v>1419</v>
      </c>
      <c r="E53" s="5" t="s">
        <v>1420</v>
      </c>
      <c r="F53" s="5" t="s">
        <v>1421</v>
      </c>
      <c r="G53" s="5" t="s">
        <v>1275</v>
      </c>
      <c r="J53" s="5" t="s">
        <v>1855</v>
      </c>
    </row>
    <row r="54" spans="1:10">
      <c r="A54" s="5">
        <v>53</v>
      </c>
      <c r="B54" s="5" t="s">
        <v>1228</v>
      </c>
      <c r="C54" s="5" t="s">
        <v>127</v>
      </c>
      <c r="D54" s="5" t="s">
        <v>1422</v>
      </c>
      <c r="E54" s="5" t="s">
        <v>1423</v>
      </c>
      <c r="F54" s="5" t="s">
        <v>1424</v>
      </c>
      <c r="G54" s="5" t="s">
        <v>1311</v>
      </c>
      <c r="J54" s="5" t="s">
        <v>1855</v>
      </c>
    </row>
    <row r="55" spans="1:10">
      <c r="A55" s="5">
        <v>54</v>
      </c>
      <c r="B55" s="5" t="s">
        <v>1228</v>
      </c>
      <c r="C55" s="5" t="s">
        <v>127</v>
      </c>
      <c r="D55" s="5" t="s">
        <v>1425</v>
      </c>
      <c r="E55" s="5" t="s">
        <v>1426</v>
      </c>
      <c r="F55" s="5" t="s">
        <v>1427</v>
      </c>
      <c r="G55" s="5" t="s">
        <v>1428</v>
      </c>
      <c r="J55" s="5" t="s">
        <v>1855</v>
      </c>
    </row>
    <row r="56" spans="1:10">
      <c r="A56" s="5">
        <v>55</v>
      </c>
      <c r="B56" s="5" t="s">
        <v>1228</v>
      </c>
      <c r="C56" s="5" t="s">
        <v>127</v>
      </c>
      <c r="D56" s="5" t="s">
        <v>1429</v>
      </c>
      <c r="E56" s="5" t="s">
        <v>1430</v>
      </c>
      <c r="F56" s="5" t="s">
        <v>1431</v>
      </c>
      <c r="G56" s="5" t="s">
        <v>1428</v>
      </c>
      <c r="J56" s="5" t="s">
        <v>1855</v>
      </c>
    </row>
    <row r="57" spans="1:10">
      <c r="A57" s="5">
        <v>56</v>
      </c>
      <c r="B57" s="5" t="s">
        <v>1228</v>
      </c>
      <c r="C57" s="5" t="s">
        <v>127</v>
      </c>
      <c r="D57" s="5" t="s">
        <v>1432</v>
      </c>
      <c r="E57" s="5" t="s">
        <v>1433</v>
      </c>
      <c r="F57" s="5" t="s">
        <v>1434</v>
      </c>
      <c r="G57" s="5" t="s">
        <v>1267</v>
      </c>
      <c r="J57" s="5" t="s">
        <v>1855</v>
      </c>
    </row>
    <row r="58" spans="1:10">
      <c r="A58" s="5">
        <v>57</v>
      </c>
      <c r="B58" s="5" t="s">
        <v>1228</v>
      </c>
      <c r="C58" s="5" t="s">
        <v>127</v>
      </c>
      <c r="D58" s="5" t="s">
        <v>1435</v>
      </c>
      <c r="E58" s="5" t="s">
        <v>1436</v>
      </c>
      <c r="F58" s="5" t="s">
        <v>1437</v>
      </c>
      <c r="G58" s="5" t="s">
        <v>1428</v>
      </c>
      <c r="J58" s="5" t="s">
        <v>1855</v>
      </c>
    </row>
    <row r="59" spans="1:10">
      <c r="A59" s="5">
        <v>58</v>
      </c>
      <c r="B59" s="5" t="s">
        <v>1228</v>
      </c>
      <c r="C59" s="5" t="s">
        <v>127</v>
      </c>
      <c r="D59" s="5" t="s">
        <v>1438</v>
      </c>
      <c r="E59" s="5" t="s">
        <v>1439</v>
      </c>
      <c r="F59" s="5" t="s">
        <v>1440</v>
      </c>
      <c r="G59" s="5" t="s">
        <v>1441</v>
      </c>
      <c r="J59" s="5" t="s">
        <v>1855</v>
      </c>
    </row>
    <row r="60" spans="1:10">
      <c r="A60" s="5">
        <v>59</v>
      </c>
      <c r="B60" s="5" t="s">
        <v>1228</v>
      </c>
      <c r="C60" s="5" t="s">
        <v>127</v>
      </c>
      <c r="D60" s="5" t="s">
        <v>1442</v>
      </c>
      <c r="E60" s="5" t="s">
        <v>1443</v>
      </c>
      <c r="F60" s="5" t="s">
        <v>1444</v>
      </c>
      <c r="G60" s="5" t="s">
        <v>1368</v>
      </c>
      <c r="J60" s="5" t="s">
        <v>1855</v>
      </c>
    </row>
    <row r="61" spans="1:10">
      <c r="A61" s="5">
        <v>60</v>
      </c>
      <c r="B61" s="5" t="s">
        <v>1228</v>
      </c>
      <c r="C61" s="5" t="s">
        <v>127</v>
      </c>
      <c r="D61" s="5" t="s">
        <v>1445</v>
      </c>
      <c r="E61" s="5" t="s">
        <v>1446</v>
      </c>
      <c r="F61" s="5" t="s">
        <v>1447</v>
      </c>
      <c r="G61" s="5" t="s">
        <v>1428</v>
      </c>
      <c r="H61" s="5" t="s">
        <v>1448</v>
      </c>
      <c r="J61" s="5" t="s">
        <v>1855</v>
      </c>
    </row>
    <row r="62" spans="1:10">
      <c r="A62" s="5">
        <v>61</v>
      </c>
      <c r="B62" s="5" t="s">
        <v>1228</v>
      </c>
      <c r="C62" s="5" t="s">
        <v>127</v>
      </c>
      <c r="D62" s="5" t="s">
        <v>1449</v>
      </c>
      <c r="E62" s="5" t="s">
        <v>1450</v>
      </c>
      <c r="F62" s="5" t="s">
        <v>1451</v>
      </c>
      <c r="G62" s="5" t="s">
        <v>1249</v>
      </c>
      <c r="H62" s="5" t="s">
        <v>1452</v>
      </c>
      <c r="J62" s="5" t="s">
        <v>1855</v>
      </c>
    </row>
    <row r="63" spans="1:10">
      <c r="A63" s="5">
        <v>62</v>
      </c>
      <c r="B63" s="5" t="s">
        <v>1228</v>
      </c>
      <c r="C63" s="5" t="s">
        <v>127</v>
      </c>
      <c r="D63" s="5" t="s">
        <v>1453</v>
      </c>
      <c r="E63" s="5" t="s">
        <v>1454</v>
      </c>
      <c r="F63" s="5" t="s">
        <v>1455</v>
      </c>
      <c r="G63" s="5" t="s">
        <v>1368</v>
      </c>
      <c r="J63" s="5" t="s">
        <v>1855</v>
      </c>
    </row>
    <row r="64" spans="1:10">
      <c r="A64" s="5">
        <v>63</v>
      </c>
      <c r="B64" s="5" t="s">
        <v>1228</v>
      </c>
      <c r="C64" s="5" t="s">
        <v>127</v>
      </c>
      <c r="D64" s="5" t="s">
        <v>1456</v>
      </c>
      <c r="E64" s="5" t="s">
        <v>1457</v>
      </c>
      <c r="F64" s="5" t="s">
        <v>1458</v>
      </c>
      <c r="G64" s="5" t="s">
        <v>1237</v>
      </c>
      <c r="H64" s="5" t="s">
        <v>1233</v>
      </c>
      <c r="J64" s="5" t="s">
        <v>1855</v>
      </c>
    </row>
    <row r="65" spans="1:10">
      <c r="A65" s="5">
        <v>64</v>
      </c>
      <c r="B65" s="5" t="s">
        <v>1228</v>
      </c>
      <c r="C65" s="5" t="s">
        <v>127</v>
      </c>
      <c r="D65" s="5" t="s">
        <v>1459</v>
      </c>
      <c r="E65" s="5" t="s">
        <v>1460</v>
      </c>
      <c r="F65" s="5" t="s">
        <v>1461</v>
      </c>
      <c r="G65" s="5" t="s">
        <v>1325</v>
      </c>
      <c r="J65" s="5" t="s">
        <v>1855</v>
      </c>
    </row>
    <row r="66" spans="1:10">
      <c r="A66" s="5">
        <v>65</v>
      </c>
      <c r="B66" s="5" t="s">
        <v>1228</v>
      </c>
      <c r="C66" s="5" t="s">
        <v>127</v>
      </c>
      <c r="D66" s="5" t="s">
        <v>1462</v>
      </c>
      <c r="E66" s="5" t="s">
        <v>1463</v>
      </c>
      <c r="F66" s="5" t="s">
        <v>1464</v>
      </c>
      <c r="G66" s="5" t="s">
        <v>1249</v>
      </c>
      <c r="J66" s="5" t="s">
        <v>1855</v>
      </c>
    </row>
    <row r="67" spans="1:10">
      <c r="A67" s="5">
        <v>66</v>
      </c>
      <c r="B67" s="5" t="s">
        <v>1228</v>
      </c>
      <c r="C67" s="5" t="s">
        <v>127</v>
      </c>
      <c r="D67" s="5" t="s">
        <v>1465</v>
      </c>
      <c r="E67" s="5" t="s">
        <v>1466</v>
      </c>
      <c r="F67" s="5" t="s">
        <v>1467</v>
      </c>
      <c r="G67" s="5" t="s">
        <v>1237</v>
      </c>
      <c r="J67" s="5" t="s">
        <v>1855</v>
      </c>
    </row>
    <row r="68" spans="1:10">
      <c r="A68" s="5">
        <v>67</v>
      </c>
      <c r="B68" s="5" t="s">
        <v>1228</v>
      </c>
      <c r="C68" s="5" t="s">
        <v>127</v>
      </c>
      <c r="D68" s="5" t="s">
        <v>1468</v>
      </c>
      <c r="E68" s="5" t="s">
        <v>1469</v>
      </c>
      <c r="F68" s="5" t="s">
        <v>1470</v>
      </c>
      <c r="G68" s="5" t="s">
        <v>1471</v>
      </c>
      <c r="H68" s="5" t="s">
        <v>1472</v>
      </c>
      <c r="J68" s="5" t="s">
        <v>1855</v>
      </c>
    </row>
    <row r="69" spans="1:10">
      <c r="A69" s="5">
        <v>68</v>
      </c>
      <c r="B69" s="5" t="s">
        <v>1228</v>
      </c>
      <c r="C69" s="5" t="s">
        <v>127</v>
      </c>
      <c r="D69" s="5" t="s">
        <v>1473</v>
      </c>
      <c r="E69" s="5" t="s">
        <v>1474</v>
      </c>
      <c r="F69" s="5" t="s">
        <v>1475</v>
      </c>
      <c r="G69" s="5" t="s">
        <v>1267</v>
      </c>
      <c r="J69" s="5" t="s">
        <v>1855</v>
      </c>
    </row>
    <row r="70" spans="1:10">
      <c r="A70" s="5">
        <v>69</v>
      </c>
      <c r="B70" s="5" t="s">
        <v>1228</v>
      </c>
      <c r="C70" s="5" t="s">
        <v>127</v>
      </c>
      <c r="D70" s="5" t="s">
        <v>1476</v>
      </c>
      <c r="E70" s="5" t="s">
        <v>1477</v>
      </c>
      <c r="F70" s="5" t="s">
        <v>1478</v>
      </c>
      <c r="G70" s="5" t="s">
        <v>1479</v>
      </c>
      <c r="J70" s="5" t="s">
        <v>1855</v>
      </c>
    </row>
    <row r="71" spans="1:10">
      <c r="A71" s="5">
        <v>70</v>
      </c>
      <c r="B71" s="5" t="s">
        <v>1228</v>
      </c>
      <c r="C71" s="5" t="s">
        <v>127</v>
      </c>
      <c r="D71" s="5" t="s">
        <v>1480</v>
      </c>
      <c r="E71" s="5" t="s">
        <v>1481</v>
      </c>
      <c r="F71" s="5" t="s">
        <v>1482</v>
      </c>
      <c r="G71" s="5" t="s">
        <v>1232</v>
      </c>
      <c r="J71" s="5" t="s">
        <v>1855</v>
      </c>
    </row>
    <row r="72" spans="1:10">
      <c r="A72" s="5">
        <v>71</v>
      </c>
      <c r="B72" s="5" t="s">
        <v>1228</v>
      </c>
      <c r="C72" s="5" t="s">
        <v>127</v>
      </c>
      <c r="D72" s="5" t="s">
        <v>1483</v>
      </c>
      <c r="E72" s="5" t="s">
        <v>1484</v>
      </c>
      <c r="F72" s="5" t="s">
        <v>1485</v>
      </c>
      <c r="G72" s="5" t="s">
        <v>1486</v>
      </c>
      <c r="H72" s="5" t="s">
        <v>1487</v>
      </c>
      <c r="J72" s="5" t="s">
        <v>1855</v>
      </c>
    </row>
    <row r="73" spans="1:10">
      <c r="A73" s="5">
        <v>72</v>
      </c>
      <c r="B73" s="5" t="s">
        <v>1228</v>
      </c>
      <c r="C73" s="5" t="s">
        <v>127</v>
      </c>
      <c r="D73" s="5" t="s">
        <v>1488</v>
      </c>
      <c r="E73" s="5" t="s">
        <v>1489</v>
      </c>
      <c r="F73" s="5" t="s">
        <v>1490</v>
      </c>
      <c r="G73" s="5" t="s">
        <v>1491</v>
      </c>
      <c r="J73" s="5" t="s">
        <v>1855</v>
      </c>
    </row>
    <row r="74" spans="1:10">
      <c r="A74" s="5">
        <v>73</v>
      </c>
      <c r="B74" s="5" t="s">
        <v>1228</v>
      </c>
      <c r="C74" s="5" t="s">
        <v>127</v>
      </c>
      <c r="D74" s="5" t="s">
        <v>1492</v>
      </c>
      <c r="E74" s="5" t="s">
        <v>1493</v>
      </c>
      <c r="F74" s="5" t="s">
        <v>1494</v>
      </c>
      <c r="G74" s="5" t="s">
        <v>1495</v>
      </c>
      <c r="J74" s="5" t="s">
        <v>1855</v>
      </c>
    </row>
    <row r="75" spans="1:10">
      <c r="A75" s="5">
        <v>74</v>
      </c>
      <c r="B75" s="5" t="s">
        <v>1228</v>
      </c>
      <c r="C75" s="5" t="s">
        <v>127</v>
      </c>
      <c r="D75" s="5" t="s">
        <v>1496</v>
      </c>
      <c r="E75" s="5" t="s">
        <v>1497</v>
      </c>
      <c r="F75" s="5" t="s">
        <v>1494</v>
      </c>
      <c r="G75" s="5" t="s">
        <v>1311</v>
      </c>
      <c r="H75" s="5" t="s">
        <v>1233</v>
      </c>
      <c r="J75" s="5" t="s">
        <v>1855</v>
      </c>
    </row>
    <row r="76" spans="1:10">
      <c r="A76" s="5">
        <v>75</v>
      </c>
      <c r="B76" s="5" t="s">
        <v>1228</v>
      </c>
      <c r="C76" s="5" t="s">
        <v>127</v>
      </c>
      <c r="D76" s="5" t="s">
        <v>1498</v>
      </c>
      <c r="E76" s="5" t="s">
        <v>1499</v>
      </c>
      <c r="F76" s="5" t="s">
        <v>1500</v>
      </c>
      <c r="G76" s="5" t="s">
        <v>1237</v>
      </c>
      <c r="J76" s="5" t="s">
        <v>1855</v>
      </c>
    </row>
    <row r="77" spans="1:10">
      <c r="A77" s="5">
        <v>76</v>
      </c>
      <c r="B77" s="5" t="s">
        <v>1228</v>
      </c>
      <c r="C77" s="5" t="s">
        <v>127</v>
      </c>
      <c r="D77" s="5" t="s">
        <v>1501</v>
      </c>
      <c r="E77" s="5" t="s">
        <v>1502</v>
      </c>
      <c r="F77" s="5" t="s">
        <v>1503</v>
      </c>
      <c r="G77" s="5" t="s">
        <v>1275</v>
      </c>
      <c r="J77" s="5" t="s">
        <v>1855</v>
      </c>
    </row>
    <row r="78" spans="1:10">
      <c r="A78" s="5">
        <v>77</v>
      </c>
      <c r="B78" s="5" t="s">
        <v>1228</v>
      </c>
      <c r="C78" s="5" t="s">
        <v>127</v>
      </c>
      <c r="D78" s="5" t="s">
        <v>1504</v>
      </c>
      <c r="E78" s="5" t="s">
        <v>1505</v>
      </c>
      <c r="F78" s="5" t="s">
        <v>1506</v>
      </c>
      <c r="G78" s="5" t="s">
        <v>1237</v>
      </c>
      <c r="J78" s="5" t="s">
        <v>1855</v>
      </c>
    </row>
    <row r="79" spans="1:10">
      <c r="A79" s="5">
        <v>78</v>
      </c>
      <c r="B79" s="5" t="s">
        <v>1228</v>
      </c>
      <c r="C79" s="5" t="s">
        <v>127</v>
      </c>
      <c r="D79" s="5" t="s">
        <v>1507</v>
      </c>
      <c r="E79" s="5" t="s">
        <v>1508</v>
      </c>
      <c r="F79" s="5" t="s">
        <v>1509</v>
      </c>
      <c r="G79" s="5" t="s">
        <v>1232</v>
      </c>
      <c r="J79" s="5" t="s">
        <v>1855</v>
      </c>
    </row>
    <row r="80" spans="1:10">
      <c r="A80" s="5">
        <v>79</v>
      </c>
      <c r="B80" s="5" t="s">
        <v>1228</v>
      </c>
      <c r="C80" s="5" t="s">
        <v>127</v>
      </c>
      <c r="D80" s="5" t="s">
        <v>1510</v>
      </c>
      <c r="E80" s="5" t="s">
        <v>1511</v>
      </c>
      <c r="F80" s="5" t="s">
        <v>1512</v>
      </c>
      <c r="G80" s="5" t="s">
        <v>1513</v>
      </c>
      <c r="H80" s="5" t="s">
        <v>1514</v>
      </c>
      <c r="J80" s="5" t="s">
        <v>1855</v>
      </c>
    </row>
    <row r="81" spans="1:10">
      <c r="A81" s="5">
        <v>80</v>
      </c>
      <c r="B81" s="5" t="s">
        <v>1228</v>
      </c>
      <c r="C81" s="5" t="s">
        <v>127</v>
      </c>
      <c r="D81" s="5" t="s">
        <v>1515</v>
      </c>
      <c r="E81" s="5" t="s">
        <v>1516</v>
      </c>
      <c r="F81" s="5" t="s">
        <v>1517</v>
      </c>
      <c r="G81" s="5" t="s">
        <v>1518</v>
      </c>
      <c r="J81" s="5" t="s">
        <v>1855</v>
      </c>
    </row>
    <row r="82" spans="1:10">
      <c r="A82" s="5">
        <v>81</v>
      </c>
      <c r="B82" s="5" t="s">
        <v>1228</v>
      </c>
      <c r="C82" s="5" t="s">
        <v>127</v>
      </c>
      <c r="D82" s="5" t="s">
        <v>1519</v>
      </c>
      <c r="E82" s="5" t="s">
        <v>1520</v>
      </c>
      <c r="F82" s="5" t="s">
        <v>1521</v>
      </c>
      <c r="G82" s="5" t="s">
        <v>1263</v>
      </c>
      <c r="J82" s="5" t="s">
        <v>1855</v>
      </c>
    </row>
    <row r="83" spans="1:10">
      <c r="A83" s="5">
        <v>82</v>
      </c>
      <c r="B83" s="5" t="s">
        <v>1228</v>
      </c>
      <c r="C83" s="5" t="s">
        <v>127</v>
      </c>
      <c r="D83" s="5" t="s">
        <v>1522</v>
      </c>
      <c r="E83" s="5" t="s">
        <v>1523</v>
      </c>
      <c r="F83" s="5" t="s">
        <v>1524</v>
      </c>
      <c r="G83" s="5" t="s">
        <v>1263</v>
      </c>
      <c r="J83" s="5" t="s">
        <v>1855</v>
      </c>
    </row>
    <row r="84" spans="1:10">
      <c r="A84" s="5">
        <v>83</v>
      </c>
      <c r="B84" s="5" t="s">
        <v>1228</v>
      </c>
      <c r="C84" s="5" t="s">
        <v>127</v>
      </c>
      <c r="D84" s="5" t="s">
        <v>1525</v>
      </c>
      <c r="E84" s="5" t="s">
        <v>1526</v>
      </c>
      <c r="F84" s="5" t="s">
        <v>1527</v>
      </c>
      <c r="G84" s="5" t="s">
        <v>1379</v>
      </c>
      <c r="J84" s="5" t="s">
        <v>1855</v>
      </c>
    </row>
    <row r="85" spans="1:10">
      <c r="A85" s="5">
        <v>84</v>
      </c>
      <c r="B85" s="5" t="s">
        <v>1228</v>
      </c>
      <c r="C85" s="5" t="s">
        <v>127</v>
      </c>
      <c r="D85" s="5" t="s">
        <v>1528</v>
      </c>
      <c r="E85" s="5" t="s">
        <v>1529</v>
      </c>
      <c r="F85" s="5" t="s">
        <v>1530</v>
      </c>
      <c r="G85" s="5" t="s">
        <v>1531</v>
      </c>
      <c r="J85" s="5" t="s">
        <v>1855</v>
      </c>
    </row>
    <row r="86" spans="1:10">
      <c r="A86" s="5">
        <v>85</v>
      </c>
      <c r="B86" s="5" t="s">
        <v>1228</v>
      </c>
      <c r="C86" s="5" t="s">
        <v>127</v>
      </c>
      <c r="D86" s="5" t="s">
        <v>1532</v>
      </c>
      <c r="E86" s="5" t="s">
        <v>1533</v>
      </c>
      <c r="F86" s="5" t="s">
        <v>1534</v>
      </c>
      <c r="G86" s="5" t="s">
        <v>1379</v>
      </c>
      <c r="H86" s="5" t="s">
        <v>1535</v>
      </c>
      <c r="J86" s="5" t="s">
        <v>1855</v>
      </c>
    </row>
    <row r="87" spans="1:10">
      <c r="A87" s="5">
        <v>86</v>
      </c>
      <c r="B87" s="5" t="s">
        <v>1228</v>
      </c>
      <c r="C87" s="5" t="s">
        <v>127</v>
      </c>
      <c r="D87" s="5" t="s">
        <v>1536</v>
      </c>
      <c r="E87" s="5" t="s">
        <v>1537</v>
      </c>
      <c r="F87" s="5" t="s">
        <v>1538</v>
      </c>
      <c r="G87" s="5" t="s">
        <v>1325</v>
      </c>
      <c r="H87" s="5" t="s">
        <v>1539</v>
      </c>
      <c r="J87" s="5" t="s">
        <v>1855</v>
      </c>
    </row>
    <row r="88" spans="1:10">
      <c r="A88" s="5">
        <v>87</v>
      </c>
      <c r="B88" s="5" t="s">
        <v>1228</v>
      </c>
      <c r="C88" s="5" t="s">
        <v>127</v>
      </c>
      <c r="D88" s="5" t="s">
        <v>1540</v>
      </c>
      <c r="E88" s="5" t="s">
        <v>1541</v>
      </c>
      <c r="F88" s="5" t="s">
        <v>1542</v>
      </c>
      <c r="G88" s="5" t="s">
        <v>1294</v>
      </c>
      <c r="H88" s="5" t="s">
        <v>1543</v>
      </c>
      <c r="J88" s="5" t="s">
        <v>1855</v>
      </c>
    </row>
    <row r="89" spans="1:10">
      <c r="A89" s="5">
        <v>88</v>
      </c>
      <c r="B89" s="5" t="s">
        <v>1228</v>
      </c>
      <c r="C89" s="5" t="s">
        <v>127</v>
      </c>
      <c r="D89" s="5" t="s">
        <v>1544</v>
      </c>
      <c r="E89" s="5" t="s">
        <v>1545</v>
      </c>
      <c r="F89" s="5" t="s">
        <v>1546</v>
      </c>
      <c r="G89" s="5" t="s">
        <v>1368</v>
      </c>
      <c r="H89" s="5" t="s">
        <v>1233</v>
      </c>
      <c r="J89" s="5" t="s">
        <v>1855</v>
      </c>
    </row>
    <row r="90" spans="1:10">
      <c r="A90" s="5">
        <v>89</v>
      </c>
      <c r="B90" s="5" t="s">
        <v>1228</v>
      </c>
      <c r="C90" s="5" t="s">
        <v>127</v>
      </c>
      <c r="D90" s="5" t="s">
        <v>1547</v>
      </c>
      <c r="E90" s="5" t="s">
        <v>1548</v>
      </c>
      <c r="F90" s="5" t="s">
        <v>1549</v>
      </c>
      <c r="G90" s="5" t="s">
        <v>1267</v>
      </c>
      <c r="H90" s="5" t="s">
        <v>1550</v>
      </c>
      <c r="J90" s="5" t="s">
        <v>1855</v>
      </c>
    </row>
    <row r="91" spans="1:10">
      <c r="A91" s="5">
        <v>90</v>
      </c>
      <c r="B91" s="5" t="s">
        <v>1228</v>
      </c>
      <c r="C91" s="5" t="s">
        <v>127</v>
      </c>
      <c r="D91" s="5" t="s">
        <v>1551</v>
      </c>
      <c r="E91" s="5" t="s">
        <v>1552</v>
      </c>
      <c r="F91" s="5" t="s">
        <v>1553</v>
      </c>
      <c r="G91" s="5" t="s">
        <v>1275</v>
      </c>
      <c r="H91" s="5" t="s">
        <v>1397</v>
      </c>
      <c r="J91" s="5" t="s">
        <v>1855</v>
      </c>
    </row>
    <row r="92" spans="1:10">
      <c r="A92" s="5">
        <v>91</v>
      </c>
      <c r="B92" s="5" t="s">
        <v>1228</v>
      </c>
      <c r="C92" s="5" t="s">
        <v>127</v>
      </c>
      <c r="D92" s="5" t="s">
        <v>1554</v>
      </c>
      <c r="E92" s="5" t="s">
        <v>1555</v>
      </c>
      <c r="F92" s="5" t="s">
        <v>1556</v>
      </c>
      <c r="G92" s="5" t="s">
        <v>1267</v>
      </c>
      <c r="H92" s="5" t="s">
        <v>1557</v>
      </c>
      <c r="J92" s="5" t="s">
        <v>1855</v>
      </c>
    </row>
    <row r="93" spans="1:10">
      <c r="A93" s="5">
        <v>92</v>
      </c>
      <c r="B93" s="5" t="s">
        <v>1228</v>
      </c>
      <c r="C93" s="5" t="s">
        <v>127</v>
      </c>
      <c r="D93" s="5" t="s">
        <v>1558</v>
      </c>
      <c r="E93" s="5" t="s">
        <v>1559</v>
      </c>
      <c r="F93" s="5" t="s">
        <v>1560</v>
      </c>
      <c r="G93" s="5" t="s">
        <v>1325</v>
      </c>
      <c r="J93" s="5" t="s">
        <v>1855</v>
      </c>
    </row>
    <row r="94" spans="1:10">
      <c r="A94" s="5">
        <v>93</v>
      </c>
      <c r="B94" s="5" t="s">
        <v>1228</v>
      </c>
      <c r="C94" s="5" t="s">
        <v>127</v>
      </c>
      <c r="D94" s="5" t="s">
        <v>1561</v>
      </c>
      <c r="E94" s="5" t="s">
        <v>1562</v>
      </c>
      <c r="F94" s="5" t="s">
        <v>1563</v>
      </c>
      <c r="G94" s="5" t="s">
        <v>1232</v>
      </c>
      <c r="H94" s="5" t="s">
        <v>1564</v>
      </c>
      <c r="J94" s="5" t="s">
        <v>1855</v>
      </c>
    </row>
    <row r="95" spans="1:10">
      <c r="A95" s="5">
        <v>94</v>
      </c>
      <c r="B95" s="5" t="s">
        <v>1228</v>
      </c>
      <c r="C95" s="5" t="s">
        <v>127</v>
      </c>
      <c r="D95" s="5" t="s">
        <v>1565</v>
      </c>
      <c r="E95" s="5" t="s">
        <v>1566</v>
      </c>
      <c r="F95" s="5" t="s">
        <v>1567</v>
      </c>
      <c r="G95" s="5" t="s">
        <v>1237</v>
      </c>
      <c r="J95" s="5" t="s">
        <v>1855</v>
      </c>
    </row>
    <row r="96" spans="1:10">
      <c r="A96" s="5">
        <v>95</v>
      </c>
      <c r="B96" s="5" t="s">
        <v>1228</v>
      </c>
      <c r="C96" s="5" t="s">
        <v>127</v>
      </c>
      <c r="D96" s="5" t="s">
        <v>1568</v>
      </c>
      <c r="E96" s="5" t="s">
        <v>1569</v>
      </c>
      <c r="F96" s="5" t="s">
        <v>1570</v>
      </c>
      <c r="G96" s="5" t="s">
        <v>1571</v>
      </c>
      <c r="J96" s="5" t="s">
        <v>1855</v>
      </c>
    </row>
    <row r="97" spans="1:10">
      <c r="A97" s="5">
        <v>96</v>
      </c>
      <c r="B97" s="5" t="s">
        <v>1228</v>
      </c>
      <c r="C97" s="5" t="s">
        <v>127</v>
      </c>
      <c r="D97" s="5" t="s">
        <v>1572</v>
      </c>
      <c r="E97" s="5" t="s">
        <v>1573</v>
      </c>
      <c r="F97" s="5" t="s">
        <v>1574</v>
      </c>
      <c r="G97" s="5" t="s">
        <v>1575</v>
      </c>
      <c r="J97" s="5" t="s">
        <v>1855</v>
      </c>
    </row>
    <row r="98" spans="1:10">
      <c r="A98" s="5">
        <v>97</v>
      </c>
      <c r="B98" s="5" t="s">
        <v>1228</v>
      </c>
      <c r="C98" s="5" t="s">
        <v>127</v>
      </c>
      <c r="D98" s="5" t="s">
        <v>1576</v>
      </c>
      <c r="E98" s="5" t="s">
        <v>1577</v>
      </c>
      <c r="F98" s="5" t="s">
        <v>1578</v>
      </c>
      <c r="G98" s="5" t="s">
        <v>1428</v>
      </c>
      <c r="J98" s="5" t="s">
        <v>1855</v>
      </c>
    </row>
    <row r="99" spans="1:10">
      <c r="A99" s="5">
        <v>98</v>
      </c>
      <c r="B99" s="5" t="s">
        <v>1228</v>
      </c>
      <c r="C99" s="5" t="s">
        <v>127</v>
      </c>
      <c r="D99" s="5" t="s">
        <v>1579</v>
      </c>
      <c r="E99" s="5" t="s">
        <v>1580</v>
      </c>
      <c r="F99" s="5" t="s">
        <v>1581</v>
      </c>
      <c r="G99" s="5" t="s">
        <v>1368</v>
      </c>
      <c r="J99" s="5" t="s">
        <v>1855</v>
      </c>
    </row>
    <row r="100" spans="1:10">
      <c r="A100" s="5">
        <v>99</v>
      </c>
      <c r="B100" s="5" t="s">
        <v>1228</v>
      </c>
      <c r="C100" s="5" t="s">
        <v>127</v>
      </c>
      <c r="D100" s="5" t="s">
        <v>1582</v>
      </c>
      <c r="E100" s="5" t="s">
        <v>1583</v>
      </c>
      <c r="F100" s="5" t="s">
        <v>1584</v>
      </c>
      <c r="G100" s="5" t="s">
        <v>1267</v>
      </c>
      <c r="H100" s="5" t="s">
        <v>1585</v>
      </c>
      <c r="J100" s="5" t="s">
        <v>1855</v>
      </c>
    </row>
    <row r="101" spans="1:10">
      <c r="A101" s="5">
        <v>100</v>
      </c>
      <c r="B101" s="5" t="s">
        <v>1228</v>
      </c>
      <c r="C101" s="5" t="s">
        <v>127</v>
      </c>
      <c r="D101" s="5" t="s">
        <v>1586</v>
      </c>
      <c r="E101" s="5" t="s">
        <v>1587</v>
      </c>
      <c r="F101" s="5" t="s">
        <v>1588</v>
      </c>
      <c r="G101" s="5" t="s">
        <v>1249</v>
      </c>
      <c r="J101" s="5" t="s">
        <v>1855</v>
      </c>
    </row>
    <row r="102" spans="1:10">
      <c r="A102" s="5">
        <v>101</v>
      </c>
      <c r="B102" s="5" t="s">
        <v>1228</v>
      </c>
      <c r="C102" s="5" t="s">
        <v>127</v>
      </c>
      <c r="D102" s="5" t="s">
        <v>1589</v>
      </c>
      <c r="E102" s="5" t="s">
        <v>1590</v>
      </c>
      <c r="F102" s="5" t="s">
        <v>1591</v>
      </c>
      <c r="G102" s="5" t="s">
        <v>1267</v>
      </c>
      <c r="J102" s="5" t="s">
        <v>1855</v>
      </c>
    </row>
    <row r="103" spans="1:10">
      <c r="A103" s="5">
        <v>102</v>
      </c>
      <c r="B103" s="5" t="s">
        <v>1228</v>
      </c>
      <c r="C103" s="5" t="s">
        <v>127</v>
      </c>
      <c r="D103" s="5" t="s">
        <v>1592</v>
      </c>
      <c r="E103" s="5" t="s">
        <v>1593</v>
      </c>
      <c r="F103" s="5" t="s">
        <v>1594</v>
      </c>
      <c r="G103" s="5" t="s">
        <v>1263</v>
      </c>
      <c r="H103" s="5" t="s">
        <v>1233</v>
      </c>
      <c r="J103" s="5" t="s">
        <v>1855</v>
      </c>
    </row>
    <row r="104" spans="1:10">
      <c r="A104" s="5">
        <v>103</v>
      </c>
      <c r="B104" s="5" t="s">
        <v>1228</v>
      </c>
      <c r="C104" s="5" t="s">
        <v>127</v>
      </c>
      <c r="D104" s="5" t="s">
        <v>1595</v>
      </c>
      <c r="E104" s="5" t="s">
        <v>1596</v>
      </c>
      <c r="F104" s="5" t="s">
        <v>1597</v>
      </c>
      <c r="G104" s="5" t="s">
        <v>1531</v>
      </c>
      <c r="H104" s="5" t="s">
        <v>1598</v>
      </c>
      <c r="J104" s="5" t="s">
        <v>1855</v>
      </c>
    </row>
    <row r="105" spans="1:10">
      <c r="A105" s="5">
        <v>104</v>
      </c>
      <c r="B105" s="5" t="s">
        <v>1228</v>
      </c>
      <c r="C105" s="5" t="s">
        <v>127</v>
      </c>
      <c r="D105" s="5" t="s">
        <v>1599</v>
      </c>
      <c r="E105" s="5" t="s">
        <v>1600</v>
      </c>
      <c r="F105" s="5" t="s">
        <v>1601</v>
      </c>
      <c r="G105" s="5" t="s">
        <v>1368</v>
      </c>
      <c r="J105" s="5" t="s">
        <v>1855</v>
      </c>
    </row>
    <row r="106" spans="1:10">
      <c r="A106" s="5">
        <v>105</v>
      </c>
      <c r="B106" s="5" t="s">
        <v>1228</v>
      </c>
      <c r="C106" s="5" t="s">
        <v>127</v>
      </c>
      <c r="D106" s="5" t="s">
        <v>1602</v>
      </c>
      <c r="E106" s="5" t="s">
        <v>1603</v>
      </c>
      <c r="F106" s="5" t="s">
        <v>1604</v>
      </c>
      <c r="G106" s="5" t="s">
        <v>1249</v>
      </c>
      <c r="H106" s="5" t="s">
        <v>1605</v>
      </c>
      <c r="J106" s="5" t="s">
        <v>1855</v>
      </c>
    </row>
    <row r="107" spans="1:10">
      <c r="A107" s="5">
        <v>106</v>
      </c>
      <c r="B107" s="5" t="s">
        <v>1228</v>
      </c>
      <c r="C107" s="5" t="s">
        <v>127</v>
      </c>
      <c r="D107" s="5" t="s">
        <v>1606</v>
      </c>
      <c r="E107" s="5" t="s">
        <v>1607</v>
      </c>
      <c r="F107" s="5" t="s">
        <v>1608</v>
      </c>
      <c r="G107" s="5" t="s">
        <v>1609</v>
      </c>
      <c r="J107" s="5" t="s">
        <v>1855</v>
      </c>
    </row>
    <row r="108" spans="1:10">
      <c r="A108" s="5">
        <v>107</v>
      </c>
      <c r="B108" s="5" t="s">
        <v>1228</v>
      </c>
      <c r="C108" s="5" t="s">
        <v>127</v>
      </c>
      <c r="D108" s="5" t="s">
        <v>1610</v>
      </c>
      <c r="E108" s="5" t="s">
        <v>1611</v>
      </c>
      <c r="F108" s="5" t="s">
        <v>1612</v>
      </c>
      <c r="G108" s="5" t="s">
        <v>1613</v>
      </c>
      <c r="J108" s="5" t="s">
        <v>1855</v>
      </c>
    </row>
    <row r="109" spans="1:10">
      <c r="A109" s="5">
        <v>108</v>
      </c>
      <c r="B109" s="5" t="s">
        <v>1228</v>
      </c>
      <c r="C109" s="5" t="s">
        <v>127</v>
      </c>
      <c r="D109" s="5" t="s">
        <v>1614</v>
      </c>
      <c r="E109" s="5" t="s">
        <v>1615</v>
      </c>
      <c r="F109" s="5" t="s">
        <v>1616</v>
      </c>
      <c r="G109" s="5" t="s">
        <v>1329</v>
      </c>
      <c r="H109" s="5" t="s">
        <v>1617</v>
      </c>
      <c r="J109" s="5" t="s">
        <v>1855</v>
      </c>
    </row>
    <row r="110" spans="1:10">
      <c r="A110" s="5">
        <v>109</v>
      </c>
      <c r="B110" s="5" t="s">
        <v>1228</v>
      </c>
      <c r="C110" s="5" t="s">
        <v>127</v>
      </c>
      <c r="D110" s="5" t="s">
        <v>1618</v>
      </c>
      <c r="E110" s="5" t="s">
        <v>1619</v>
      </c>
      <c r="F110" s="5" t="s">
        <v>1620</v>
      </c>
      <c r="G110" s="5" t="s">
        <v>1621</v>
      </c>
      <c r="H110" s="5" t="s">
        <v>1622</v>
      </c>
      <c r="J110" s="5" t="s">
        <v>1855</v>
      </c>
    </row>
    <row r="111" spans="1:10">
      <c r="A111" s="5">
        <v>110</v>
      </c>
      <c r="B111" s="5" t="s">
        <v>1228</v>
      </c>
      <c r="C111" s="5" t="s">
        <v>127</v>
      </c>
      <c r="D111" s="5" t="s">
        <v>1623</v>
      </c>
      <c r="E111" s="5" t="s">
        <v>1624</v>
      </c>
      <c r="F111" s="5" t="s">
        <v>1625</v>
      </c>
      <c r="G111" s="5" t="s">
        <v>1626</v>
      </c>
      <c r="J111" s="5" t="s">
        <v>1855</v>
      </c>
    </row>
    <row r="112" spans="1:10">
      <c r="A112" s="5">
        <v>111</v>
      </c>
      <c r="B112" s="5" t="s">
        <v>1228</v>
      </c>
      <c r="C112" s="5" t="s">
        <v>127</v>
      </c>
      <c r="D112" s="5" t="s">
        <v>1627</v>
      </c>
      <c r="E112" s="5" t="s">
        <v>1628</v>
      </c>
      <c r="F112" s="5" t="s">
        <v>1629</v>
      </c>
      <c r="G112" s="5" t="s">
        <v>1237</v>
      </c>
      <c r="H112" s="5" t="s">
        <v>1630</v>
      </c>
      <c r="J112" s="5" t="s">
        <v>1855</v>
      </c>
    </row>
    <row r="113" spans="1:10">
      <c r="A113" s="5">
        <v>112</v>
      </c>
      <c r="B113" s="5" t="s">
        <v>1228</v>
      </c>
      <c r="C113" s="5" t="s">
        <v>127</v>
      </c>
      <c r="D113" s="5" t="s">
        <v>1631</v>
      </c>
      <c r="E113" s="5" t="s">
        <v>1632</v>
      </c>
      <c r="F113" s="5" t="s">
        <v>1633</v>
      </c>
      <c r="G113" s="5" t="s">
        <v>1379</v>
      </c>
      <c r="H113" s="5" t="s">
        <v>1634</v>
      </c>
      <c r="J113" s="5" t="s">
        <v>1855</v>
      </c>
    </row>
    <row r="114" spans="1:10">
      <c r="A114" s="5">
        <v>113</v>
      </c>
      <c r="B114" s="5" t="s">
        <v>1228</v>
      </c>
      <c r="C114" s="5" t="s">
        <v>127</v>
      </c>
      <c r="D114" s="5" t="s">
        <v>1635</v>
      </c>
      <c r="E114" s="5" t="s">
        <v>1636</v>
      </c>
      <c r="F114" s="5" t="s">
        <v>1637</v>
      </c>
      <c r="G114" s="5" t="s">
        <v>1368</v>
      </c>
      <c r="J114" s="5" t="s">
        <v>1855</v>
      </c>
    </row>
    <row r="115" spans="1:10">
      <c r="A115" s="5">
        <v>114</v>
      </c>
      <c r="B115" s="5" t="s">
        <v>1228</v>
      </c>
      <c r="C115" s="5" t="s">
        <v>127</v>
      </c>
      <c r="D115" s="5" t="s">
        <v>1638</v>
      </c>
      <c r="E115" s="5" t="s">
        <v>1639</v>
      </c>
      <c r="F115" s="5" t="s">
        <v>1640</v>
      </c>
      <c r="G115" s="5" t="s">
        <v>1232</v>
      </c>
      <c r="J115" s="5" t="s">
        <v>1855</v>
      </c>
    </row>
    <row r="116" spans="1:10">
      <c r="A116" s="5">
        <v>115</v>
      </c>
      <c r="B116" s="5" t="s">
        <v>1228</v>
      </c>
      <c r="C116" s="5" t="s">
        <v>127</v>
      </c>
      <c r="D116" s="5" t="s">
        <v>1641</v>
      </c>
      <c r="E116" s="5" t="s">
        <v>1642</v>
      </c>
      <c r="F116" s="5" t="s">
        <v>1643</v>
      </c>
      <c r="G116" s="5" t="s">
        <v>1368</v>
      </c>
      <c r="J116" s="5" t="s">
        <v>1855</v>
      </c>
    </row>
    <row r="117" spans="1:10">
      <c r="A117" s="5">
        <v>116</v>
      </c>
      <c r="B117" s="5" t="s">
        <v>1228</v>
      </c>
      <c r="C117" s="5" t="s">
        <v>127</v>
      </c>
      <c r="D117" s="5" t="s">
        <v>1644</v>
      </c>
      <c r="E117" s="5" t="s">
        <v>1645</v>
      </c>
      <c r="F117" s="5" t="s">
        <v>1646</v>
      </c>
      <c r="G117" s="5" t="s">
        <v>1275</v>
      </c>
      <c r="H117" s="5" t="s">
        <v>1233</v>
      </c>
      <c r="J117" s="5" t="s">
        <v>1855</v>
      </c>
    </row>
    <row r="118" spans="1:10">
      <c r="A118" s="5">
        <v>117</v>
      </c>
      <c r="B118" s="5" t="s">
        <v>1228</v>
      </c>
      <c r="C118" s="5" t="s">
        <v>127</v>
      </c>
      <c r="D118" s="5" t="s">
        <v>1647</v>
      </c>
      <c r="E118" s="5" t="s">
        <v>1648</v>
      </c>
      <c r="F118" s="5" t="s">
        <v>1649</v>
      </c>
      <c r="G118" s="5" t="s">
        <v>1298</v>
      </c>
      <c r="H118" s="5" t="s">
        <v>1650</v>
      </c>
      <c r="J118" s="5" t="s">
        <v>1855</v>
      </c>
    </row>
    <row r="119" spans="1:10">
      <c r="A119" s="5">
        <v>118</v>
      </c>
      <c r="B119" s="5" t="s">
        <v>1228</v>
      </c>
      <c r="C119" s="5" t="s">
        <v>127</v>
      </c>
      <c r="D119" s="5" t="s">
        <v>1651</v>
      </c>
      <c r="E119" s="5" t="s">
        <v>1652</v>
      </c>
      <c r="F119" s="5" t="s">
        <v>1653</v>
      </c>
      <c r="G119" s="5" t="s">
        <v>1428</v>
      </c>
      <c r="J119" s="5" t="s">
        <v>1855</v>
      </c>
    </row>
    <row r="120" spans="1:10">
      <c r="A120" s="5">
        <v>119</v>
      </c>
      <c r="B120" s="5" t="s">
        <v>1228</v>
      </c>
      <c r="C120" s="5" t="s">
        <v>127</v>
      </c>
      <c r="D120" s="5" t="s">
        <v>1654</v>
      </c>
      <c r="E120" s="5" t="s">
        <v>1655</v>
      </c>
      <c r="F120" s="5" t="s">
        <v>1656</v>
      </c>
      <c r="G120" s="5" t="s">
        <v>1368</v>
      </c>
      <c r="H120" s="5" t="s">
        <v>1657</v>
      </c>
      <c r="J120" s="5" t="s">
        <v>1855</v>
      </c>
    </row>
    <row r="121" spans="1:10">
      <c r="A121" s="5">
        <v>120</v>
      </c>
      <c r="B121" s="5" t="s">
        <v>1228</v>
      </c>
      <c r="C121" s="5" t="s">
        <v>127</v>
      </c>
      <c r="D121" s="5" t="s">
        <v>1658</v>
      </c>
      <c r="E121" s="5" t="s">
        <v>1659</v>
      </c>
      <c r="F121" s="5" t="s">
        <v>1660</v>
      </c>
      <c r="G121" s="5" t="s">
        <v>1518</v>
      </c>
      <c r="J121" s="5" t="s">
        <v>1855</v>
      </c>
    </row>
    <row r="122" spans="1:10">
      <c r="A122" s="5">
        <v>121</v>
      </c>
      <c r="B122" s="5" t="s">
        <v>1228</v>
      </c>
      <c r="C122" s="5" t="s">
        <v>127</v>
      </c>
      <c r="D122" s="5" t="s">
        <v>1661</v>
      </c>
      <c r="E122" s="5" t="s">
        <v>1662</v>
      </c>
      <c r="F122" s="5" t="s">
        <v>1663</v>
      </c>
      <c r="G122" s="5" t="s">
        <v>1664</v>
      </c>
      <c r="J122" s="5" t="s">
        <v>1855</v>
      </c>
    </row>
    <row r="123" spans="1:10">
      <c r="A123" s="5">
        <v>122</v>
      </c>
      <c r="B123" s="5" t="s">
        <v>1228</v>
      </c>
      <c r="C123" s="5" t="s">
        <v>127</v>
      </c>
      <c r="D123" s="5" t="s">
        <v>1665</v>
      </c>
      <c r="E123" s="5" t="s">
        <v>1666</v>
      </c>
      <c r="F123" s="5" t="s">
        <v>1667</v>
      </c>
      <c r="G123" s="5" t="s">
        <v>1267</v>
      </c>
      <c r="H123" s="5" t="s">
        <v>1668</v>
      </c>
      <c r="J123" s="5" t="s">
        <v>1855</v>
      </c>
    </row>
    <row r="124" spans="1:10">
      <c r="A124" s="5">
        <v>123</v>
      </c>
      <c r="B124" s="5" t="s">
        <v>1228</v>
      </c>
      <c r="C124" s="5" t="s">
        <v>127</v>
      </c>
      <c r="D124" s="5" t="s">
        <v>1669</v>
      </c>
      <c r="E124" s="5" t="s">
        <v>1670</v>
      </c>
      <c r="F124" s="5" t="s">
        <v>1671</v>
      </c>
      <c r="G124" s="5" t="s">
        <v>1428</v>
      </c>
      <c r="H124" s="5" t="s">
        <v>1672</v>
      </c>
      <c r="J124" s="5" t="s">
        <v>1855</v>
      </c>
    </row>
    <row r="125" spans="1:10">
      <c r="A125" s="5">
        <v>124</v>
      </c>
      <c r="B125" s="5" t="s">
        <v>1228</v>
      </c>
      <c r="C125" s="5" t="s">
        <v>127</v>
      </c>
      <c r="D125" s="5" t="s">
        <v>1673</v>
      </c>
      <c r="E125" s="5" t="s">
        <v>1674</v>
      </c>
      <c r="F125" s="5" t="s">
        <v>1675</v>
      </c>
      <c r="G125" s="5" t="s">
        <v>1428</v>
      </c>
      <c r="H125" s="5" t="s">
        <v>1233</v>
      </c>
      <c r="J125" s="5" t="s">
        <v>1855</v>
      </c>
    </row>
    <row r="126" spans="1:10">
      <c r="A126" s="5">
        <v>125</v>
      </c>
      <c r="B126" s="5" t="s">
        <v>1228</v>
      </c>
      <c r="C126" s="5" t="s">
        <v>127</v>
      </c>
      <c r="D126" s="5" t="s">
        <v>1676</v>
      </c>
      <c r="E126" s="5" t="s">
        <v>1677</v>
      </c>
      <c r="F126" s="5" t="s">
        <v>1678</v>
      </c>
      <c r="G126" s="5" t="s">
        <v>1325</v>
      </c>
      <c r="H126" s="5" t="s">
        <v>1539</v>
      </c>
      <c r="J126" s="5" t="s">
        <v>1855</v>
      </c>
    </row>
    <row r="127" spans="1:10">
      <c r="A127" s="5">
        <v>126</v>
      </c>
      <c r="B127" s="5" t="s">
        <v>1228</v>
      </c>
      <c r="C127" s="5" t="s">
        <v>127</v>
      </c>
      <c r="D127" s="5" t="s">
        <v>1679</v>
      </c>
      <c r="E127" s="5" t="s">
        <v>1680</v>
      </c>
      <c r="F127" s="5" t="s">
        <v>1681</v>
      </c>
      <c r="G127" s="5" t="s">
        <v>1267</v>
      </c>
      <c r="J127" s="5" t="s">
        <v>1855</v>
      </c>
    </row>
    <row r="128" spans="1:10">
      <c r="A128" s="5">
        <v>127</v>
      </c>
      <c r="B128" s="5" t="s">
        <v>1228</v>
      </c>
      <c r="C128" s="5" t="s">
        <v>127</v>
      </c>
      <c r="D128" s="5" t="s">
        <v>1682</v>
      </c>
      <c r="E128" s="5" t="s">
        <v>1683</v>
      </c>
      <c r="F128" s="5" t="s">
        <v>1684</v>
      </c>
      <c r="G128" s="5" t="s">
        <v>1267</v>
      </c>
      <c r="J128" s="5" t="s">
        <v>1855</v>
      </c>
    </row>
    <row r="129" spans="1:10">
      <c r="A129" s="5">
        <v>128</v>
      </c>
      <c r="B129" s="5" t="s">
        <v>1228</v>
      </c>
      <c r="C129" s="5" t="s">
        <v>127</v>
      </c>
      <c r="D129" s="5" t="s">
        <v>1685</v>
      </c>
      <c r="E129" s="5" t="s">
        <v>1686</v>
      </c>
      <c r="F129" s="5" t="s">
        <v>1687</v>
      </c>
      <c r="G129" s="5" t="s">
        <v>1267</v>
      </c>
      <c r="H129" s="5" t="s">
        <v>1688</v>
      </c>
      <c r="J129" s="5" t="s">
        <v>1855</v>
      </c>
    </row>
    <row r="130" spans="1:10">
      <c r="A130" s="5">
        <v>129</v>
      </c>
      <c r="B130" s="5" t="s">
        <v>1228</v>
      </c>
      <c r="C130" s="5" t="s">
        <v>127</v>
      </c>
      <c r="D130" s="5" t="s">
        <v>1689</v>
      </c>
      <c r="E130" s="5" t="s">
        <v>1690</v>
      </c>
      <c r="F130" s="5" t="s">
        <v>1691</v>
      </c>
      <c r="G130" s="5" t="s">
        <v>1232</v>
      </c>
      <c r="J130" s="5" t="s">
        <v>1855</v>
      </c>
    </row>
    <row r="131" spans="1:10">
      <c r="A131" s="5">
        <v>130</v>
      </c>
      <c r="B131" s="5" t="s">
        <v>1228</v>
      </c>
      <c r="C131" s="5" t="s">
        <v>127</v>
      </c>
      <c r="D131" s="5" t="s">
        <v>1692</v>
      </c>
      <c r="E131" s="5" t="s">
        <v>1693</v>
      </c>
      <c r="F131" s="5" t="s">
        <v>1694</v>
      </c>
      <c r="G131" s="5" t="s">
        <v>1263</v>
      </c>
      <c r="H131" s="5" t="s">
        <v>1695</v>
      </c>
      <c r="J131" s="5" t="s">
        <v>1855</v>
      </c>
    </row>
    <row r="132" spans="1:10">
      <c r="A132" s="5">
        <v>131</v>
      </c>
      <c r="B132" s="5" t="s">
        <v>1228</v>
      </c>
      <c r="C132" s="5" t="s">
        <v>127</v>
      </c>
      <c r="D132" s="5" t="s">
        <v>1696</v>
      </c>
      <c r="E132" s="5" t="s">
        <v>1697</v>
      </c>
      <c r="F132" s="5" t="s">
        <v>1698</v>
      </c>
      <c r="G132" s="5" t="s">
        <v>1368</v>
      </c>
      <c r="J132" s="5" t="s">
        <v>1855</v>
      </c>
    </row>
    <row r="133" spans="1:10">
      <c r="A133" s="5">
        <v>132</v>
      </c>
      <c r="B133" s="5" t="s">
        <v>1228</v>
      </c>
      <c r="C133" s="5" t="s">
        <v>127</v>
      </c>
      <c r="D133" s="5" t="s">
        <v>1699</v>
      </c>
      <c r="E133" s="5" t="s">
        <v>1700</v>
      </c>
      <c r="F133" s="5" t="s">
        <v>1701</v>
      </c>
      <c r="G133" s="5" t="s">
        <v>1379</v>
      </c>
      <c r="J133" s="5" t="s">
        <v>1855</v>
      </c>
    </row>
    <row r="134" spans="1:10">
      <c r="A134" s="5">
        <v>133</v>
      </c>
      <c r="B134" s="5" t="s">
        <v>1228</v>
      </c>
      <c r="C134" s="5" t="s">
        <v>127</v>
      </c>
      <c r="D134" s="5" t="s">
        <v>1702</v>
      </c>
      <c r="E134" s="5" t="s">
        <v>1703</v>
      </c>
      <c r="F134" s="5" t="s">
        <v>1704</v>
      </c>
      <c r="G134" s="5" t="s">
        <v>1232</v>
      </c>
      <c r="J134" s="5" t="s">
        <v>1855</v>
      </c>
    </row>
    <row r="135" spans="1:10">
      <c r="A135" s="5">
        <v>134</v>
      </c>
      <c r="B135" s="5" t="s">
        <v>1228</v>
      </c>
      <c r="C135" s="5" t="s">
        <v>127</v>
      </c>
      <c r="D135" s="5" t="s">
        <v>1705</v>
      </c>
      <c r="E135" s="5" t="s">
        <v>1706</v>
      </c>
      <c r="F135" s="5" t="s">
        <v>1707</v>
      </c>
      <c r="G135" s="5" t="s">
        <v>1339</v>
      </c>
      <c r="J135" s="5" t="s">
        <v>1855</v>
      </c>
    </row>
    <row r="136" spans="1:10">
      <c r="A136" s="5">
        <v>135</v>
      </c>
      <c r="B136" s="5" t="s">
        <v>1228</v>
      </c>
      <c r="C136" s="5" t="s">
        <v>127</v>
      </c>
      <c r="D136" s="5" t="s">
        <v>1708</v>
      </c>
      <c r="E136" s="5" t="s">
        <v>1709</v>
      </c>
      <c r="F136" s="5" t="s">
        <v>1710</v>
      </c>
      <c r="G136" s="5" t="s">
        <v>1626</v>
      </c>
      <c r="H136" s="5" t="s">
        <v>1472</v>
      </c>
      <c r="J136" s="5" t="s">
        <v>1855</v>
      </c>
    </row>
    <row r="137" spans="1:10">
      <c r="A137" s="5">
        <v>136</v>
      </c>
      <c r="B137" s="5" t="s">
        <v>1228</v>
      </c>
      <c r="C137" s="5" t="s">
        <v>127</v>
      </c>
      <c r="D137" s="5" t="s">
        <v>1711</v>
      </c>
      <c r="E137" s="5" t="s">
        <v>1712</v>
      </c>
      <c r="F137" s="5" t="s">
        <v>1713</v>
      </c>
      <c r="G137" s="5" t="s">
        <v>1267</v>
      </c>
      <c r="H137" s="5" t="s">
        <v>1714</v>
      </c>
      <c r="J137" s="5" t="s">
        <v>1855</v>
      </c>
    </row>
    <row r="138" spans="1:10">
      <c r="A138" s="5">
        <v>137</v>
      </c>
      <c r="B138" s="5" t="s">
        <v>1228</v>
      </c>
      <c r="C138" s="5" t="s">
        <v>127</v>
      </c>
      <c r="D138" s="5" t="s">
        <v>1715</v>
      </c>
      <c r="E138" s="5" t="s">
        <v>1716</v>
      </c>
      <c r="F138" s="5" t="s">
        <v>1717</v>
      </c>
      <c r="G138" s="5" t="s">
        <v>1368</v>
      </c>
      <c r="J138" s="5" t="s">
        <v>1855</v>
      </c>
    </row>
    <row r="139" spans="1:10">
      <c r="A139" s="5">
        <v>138</v>
      </c>
      <c r="B139" s="5" t="s">
        <v>1228</v>
      </c>
      <c r="C139" s="5" t="s">
        <v>127</v>
      </c>
      <c r="D139" s="5" t="s">
        <v>1718</v>
      </c>
      <c r="E139" s="5" t="s">
        <v>1719</v>
      </c>
      <c r="F139" s="5" t="s">
        <v>1720</v>
      </c>
      <c r="G139" s="5" t="s">
        <v>1298</v>
      </c>
      <c r="H139" s="5" t="s">
        <v>1721</v>
      </c>
      <c r="J139" s="5" t="s">
        <v>1855</v>
      </c>
    </row>
    <row r="140" spans="1:10">
      <c r="A140" s="5">
        <v>139</v>
      </c>
      <c r="B140" s="5" t="s">
        <v>1228</v>
      </c>
      <c r="C140" s="5" t="s">
        <v>127</v>
      </c>
      <c r="D140" s="5" t="s">
        <v>1722</v>
      </c>
      <c r="E140" s="5" t="s">
        <v>1723</v>
      </c>
      <c r="F140" s="5" t="s">
        <v>1724</v>
      </c>
      <c r="G140" s="5" t="s">
        <v>1626</v>
      </c>
      <c r="J140" s="5" t="s">
        <v>1855</v>
      </c>
    </row>
    <row r="141" spans="1:10">
      <c r="A141" s="5">
        <v>140</v>
      </c>
      <c r="B141" s="5" t="s">
        <v>1228</v>
      </c>
      <c r="C141" s="5" t="s">
        <v>127</v>
      </c>
      <c r="D141" s="5" t="s">
        <v>1725</v>
      </c>
      <c r="E141" s="5" t="s">
        <v>1726</v>
      </c>
      <c r="F141" s="5" t="s">
        <v>1727</v>
      </c>
      <c r="G141" s="5" t="s">
        <v>1339</v>
      </c>
      <c r="J141" s="5" t="s">
        <v>1855</v>
      </c>
    </row>
    <row r="142" spans="1:10">
      <c r="A142" s="5">
        <v>141</v>
      </c>
      <c r="B142" s="5" t="s">
        <v>1228</v>
      </c>
      <c r="C142" s="5" t="s">
        <v>127</v>
      </c>
      <c r="D142" s="5" t="s">
        <v>1728</v>
      </c>
      <c r="E142" s="5" t="s">
        <v>1729</v>
      </c>
      <c r="F142" s="5" t="s">
        <v>1730</v>
      </c>
      <c r="G142" s="5" t="s">
        <v>1275</v>
      </c>
      <c r="H142" s="5" t="s">
        <v>1731</v>
      </c>
      <c r="J142" s="5" t="s">
        <v>1855</v>
      </c>
    </row>
    <row r="143" spans="1:10">
      <c r="A143" s="5">
        <v>142</v>
      </c>
      <c r="B143" s="5" t="s">
        <v>1228</v>
      </c>
      <c r="C143" s="5" t="s">
        <v>127</v>
      </c>
      <c r="D143" s="5" t="s">
        <v>1732</v>
      </c>
      <c r="E143" s="5" t="s">
        <v>1733</v>
      </c>
      <c r="F143" s="5" t="s">
        <v>1734</v>
      </c>
      <c r="G143" s="5" t="s">
        <v>1329</v>
      </c>
      <c r="J143" s="5" t="s">
        <v>1855</v>
      </c>
    </row>
    <row r="144" spans="1:10">
      <c r="A144" s="5">
        <v>143</v>
      </c>
      <c r="B144" s="5" t="s">
        <v>1228</v>
      </c>
      <c r="C144" s="5" t="s">
        <v>127</v>
      </c>
      <c r="D144" s="5" t="s">
        <v>1735</v>
      </c>
      <c r="E144" s="5" t="s">
        <v>1736</v>
      </c>
      <c r="F144" s="5" t="s">
        <v>1737</v>
      </c>
      <c r="G144" s="5" t="s">
        <v>1263</v>
      </c>
      <c r="J144" s="5" t="s">
        <v>1855</v>
      </c>
    </row>
    <row r="145" spans="1:10">
      <c r="A145" s="5">
        <v>144</v>
      </c>
      <c r="B145" s="5" t="s">
        <v>1228</v>
      </c>
      <c r="C145" s="5" t="s">
        <v>127</v>
      </c>
      <c r="D145" s="5" t="s">
        <v>1738</v>
      </c>
      <c r="E145" s="5" t="s">
        <v>1739</v>
      </c>
      <c r="F145" s="5" t="s">
        <v>1740</v>
      </c>
      <c r="G145" s="5" t="s">
        <v>1263</v>
      </c>
      <c r="H145" s="5" t="s">
        <v>1741</v>
      </c>
      <c r="J145" s="5" t="s">
        <v>1855</v>
      </c>
    </row>
    <row r="146" spans="1:10">
      <c r="A146" s="5">
        <v>145</v>
      </c>
      <c r="B146" s="5" t="s">
        <v>1228</v>
      </c>
      <c r="C146" s="5" t="s">
        <v>127</v>
      </c>
      <c r="D146" s="5" t="s">
        <v>1742</v>
      </c>
      <c r="E146" s="5" t="s">
        <v>1743</v>
      </c>
      <c r="F146" s="5" t="s">
        <v>1744</v>
      </c>
      <c r="G146" s="5" t="s">
        <v>1267</v>
      </c>
      <c r="H146" s="5" t="s">
        <v>1233</v>
      </c>
      <c r="J146" s="5" t="s">
        <v>1855</v>
      </c>
    </row>
    <row r="147" spans="1:10">
      <c r="A147" s="5">
        <v>146</v>
      </c>
      <c r="B147" s="5" t="s">
        <v>1228</v>
      </c>
      <c r="C147" s="5" t="s">
        <v>127</v>
      </c>
      <c r="D147" s="5" t="s">
        <v>1745</v>
      </c>
      <c r="E147" s="5" t="s">
        <v>1746</v>
      </c>
      <c r="F147" s="5" t="s">
        <v>1747</v>
      </c>
      <c r="G147" s="5" t="s">
        <v>1368</v>
      </c>
      <c r="J147" s="5" t="s">
        <v>1855</v>
      </c>
    </row>
    <row r="148" spans="1:10">
      <c r="A148" s="5">
        <v>147</v>
      </c>
      <c r="B148" s="5" t="s">
        <v>1228</v>
      </c>
      <c r="C148" s="5" t="s">
        <v>127</v>
      </c>
      <c r="D148" s="5" t="s">
        <v>1748</v>
      </c>
      <c r="E148" s="5" t="s">
        <v>1749</v>
      </c>
      <c r="F148" s="5" t="s">
        <v>1750</v>
      </c>
      <c r="G148" s="5" t="s">
        <v>1626</v>
      </c>
      <c r="H148" s="5" t="s">
        <v>1751</v>
      </c>
      <c r="J148" s="5" t="s">
        <v>1855</v>
      </c>
    </row>
    <row r="149" spans="1:10">
      <c r="A149" s="5">
        <v>148</v>
      </c>
      <c r="B149" s="5" t="s">
        <v>1228</v>
      </c>
      <c r="C149" s="5" t="s">
        <v>127</v>
      </c>
      <c r="D149" s="5" t="s">
        <v>1752</v>
      </c>
      <c r="E149" s="5" t="s">
        <v>1753</v>
      </c>
      <c r="F149" s="5" t="s">
        <v>1754</v>
      </c>
      <c r="G149" s="5" t="s">
        <v>1267</v>
      </c>
      <c r="J149" s="5" t="s">
        <v>1855</v>
      </c>
    </row>
    <row r="150" spans="1:10">
      <c r="A150" s="5">
        <v>149</v>
      </c>
      <c r="B150" s="5" t="s">
        <v>1228</v>
      </c>
      <c r="C150" s="5" t="s">
        <v>127</v>
      </c>
      <c r="D150" s="5" t="s">
        <v>1755</v>
      </c>
      <c r="E150" s="5" t="s">
        <v>1756</v>
      </c>
      <c r="F150" s="5" t="s">
        <v>1757</v>
      </c>
      <c r="G150" s="5" t="s">
        <v>1531</v>
      </c>
      <c r="J150" s="5" t="s">
        <v>1855</v>
      </c>
    </row>
    <row r="151" spans="1:10">
      <c r="A151" s="5">
        <v>150</v>
      </c>
      <c r="B151" s="5" t="s">
        <v>1228</v>
      </c>
      <c r="C151" s="5" t="s">
        <v>127</v>
      </c>
      <c r="D151" s="5" t="s">
        <v>1758</v>
      </c>
      <c r="E151" s="5" t="s">
        <v>1759</v>
      </c>
      <c r="F151" s="5" t="s">
        <v>1760</v>
      </c>
      <c r="G151" s="5" t="s">
        <v>1626</v>
      </c>
      <c r="J151" s="5" t="s">
        <v>1855</v>
      </c>
    </row>
    <row r="152" spans="1:10">
      <c r="A152" s="5">
        <v>151</v>
      </c>
      <c r="B152" s="5" t="s">
        <v>1228</v>
      </c>
      <c r="C152" s="5" t="s">
        <v>127</v>
      </c>
      <c r="D152" s="5" t="s">
        <v>1761</v>
      </c>
      <c r="E152" s="5" t="s">
        <v>1762</v>
      </c>
      <c r="F152" s="5" t="s">
        <v>1763</v>
      </c>
      <c r="G152" s="5" t="s">
        <v>1609</v>
      </c>
      <c r="J152" s="5" t="s">
        <v>1855</v>
      </c>
    </row>
    <row r="153" spans="1:10">
      <c r="A153" s="5">
        <v>152</v>
      </c>
      <c r="B153" s="5" t="s">
        <v>1228</v>
      </c>
      <c r="C153" s="5" t="s">
        <v>127</v>
      </c>
      <c r="D153" s="5" t="s">
        <v>1764</v>
      </c>
      <c r="E153" s="5" t="s">
        <v>1765</v>
      </c>
      <c r="F153" s="5" t="s">
        <v>1766</v>
      </c>
      <c r="G153" s="5" t="s">
        <v>1298</v>
      </c>
      <c r="H153" s="5" t="s">
        <v>1767</v>
      </c>
      <c r="J153" s="5" t="s">
        <v>1855</v>
      </c>
    </row>
    <row r="154" spans="1:10">
      <c r="A154" s="5">
        <v>153</v>
      </c>
      <c r="B154" s="5" t="s">
        <v>1228</v>
      </c>
      <c r="C154" s="5" t="s">
        <v>127</v>
      </c>
      <c r="D154" s="5" t="s">
        <v>1768</v>
      </c>
      <c r="E154" s="5" t="s">
        <v>1769</v>
      </c>
      <c r="F154" s="5" t="s">
        <v>1770</v>
      </c>
      <c r="G154" s="5" t="s">
        <v>1771</v>
      </c>
      <c r="J154" s="5" t="s">
        <v>1855</v>
      </c>
    </row>
    <row r="155" spans="1:10">
      <c r="A155" s="5">
        <v>154</v>
      </c>
      <c r="B155" s="5" t="s">
        <v>1228</v>
      </c>
      <c r="C155" s="5" t="s">
        <v>127</v>
      </c>
      <c r="D155" s="5" t="s">
        <v>1772</v>
      </c>
      <c r="E155" s="5" t="s">
        <v>1773</v>
      </c>
      <c r="F155" s="5" t="s">
        <v>1774</v>
      </c>
      <c r="G155" s="5" t="s">
        <v>1267</v>
      </c>
      <c r="J155" s="5" t="s">
        <v>1855</v>
      </c>
    </row>
    <row r="156" spans="1:10">
      <c r="A156" s="5">
        <v>155</v>
      </c>
      <c r="B156" s="5" t="s">
        <v>1228</v>
      </c>
      <c r="C156" s="5" t="s">
        <v>127</v>
      </c>
      <c r="D156" s="5" t="s">
        <v>1775</v>
      </c>
      <c r="E156" s="5" t="s">
        <v>1776</v>
      </c>
      <c r="F156" s="5" t="s">
        <v>1777</v>
      </c>
      <c r="G156" s="5" t="s">
        <v>1267</v>
      </c>
      <c r="J156" s="5" t="s">
        <v>1855</v>
      </c>
    </row>
    <row r="157" spans="1:10">
      <c r="A157" s="5">
        <v>156</v>
      </c>
      <c r="B157" s="5" t="s">
        <v>1228</v>
      </c>
      <c r="C157" s="5" t="s">
        <v>127</v>
      </c>
      <c r="D157" s="5" t="s">
        <v>1778</v>
      </c>
      <c r="E157" s="5" t="s">
        <v>1779</v>
      </c>
      <c r="F157" s="5" t="s">
        <v>1780</v>
      </c>
      <c r="G157" s="5" t="s">
        <v>1267</v>
      </c>
      <c r="J157" s="5" t="s">
        <v>1855</v>
      </c>
    </row>
    <row r="158" spans="1:10">
      <c r="A158" s="5">
        <v>157</v>
      </c>
      <c r="B158" s="5" t="s">
        <v>1228</v>
      </c>
      <c r="C158" s="5" t="s">
        <v>127</v>
      </c>
      <c r="D158" s="5" t="s">
        <v>1781</v>
      </c>
      <c r="E158" s="5" t="s">
        <v>1782</v>
      </c>
      <c r="F158" s="5" t="s">
        <v>1783</v>
      </c>
      <c r="G158" s="5" t="s">
        <v>1626</v>
      </c>
      <c r="H158" s="5" t="s">
        <v>1784</v>
      </c>
      <c r="J158" s="5" t="s">
        <v>1855</v>
      </c>
    </row>
    <row r="159" spans="1:10">
      <c r="A159" s="5">
        <v>158</v>
      </c>
      <c r="B159" s="5" t="s">
        <v>1228</v>
      </c>
      <c r="C159" s="5" t="s">
        <v>127</v>
      </c>
      <c r="D159" s="5" t="s">
        <v>1785</v>
      </c>
      <c r="E159" s="5" t="s">
        <v>1786</v>
      </c>
      <c r="F159" s="5" t="s">
        <v>1787</v>
      </c>
      <c r="G159" s="5" t="s">
        <v>1339</v>
      </c>
      <c r="J159" s="5" t="s">
        <v>1855</v>
      </c>
    </row>
    <row r="160" spans="1:10">
      <c r="A160" s="5">
        <v>159</v>
      </c>
      <c r="B160" s="5" t="s">
        <v>1228</v>
      </c>
      <c r="C160" s="5" t="s">
        <v>127</v>
      </c>
      <c r="D160" s="5" t="s">
        <v>1788</v>
      </c>
      <c r="E160" s="5" t="s">
        <v>1789</v>
      </c>
      <c r="F160" s="5" t="s">
        <v>1790</v>
      </c>
      <c r="G160" s="5" t="s">
        <v>1237</v>
      </c>
      <c r="J160" s="5" t="s">
        <v>1855</v>
      </c>
    </row>
    <row r="161" spans="1:10">
      <c r="A161" s="5">
        <v>160</v>
      </c>
      <c r="B161" s="5" t="s">
        <v>1228</v>
      </c>
      <c r="C161" s="5" t="s">
        <v>127</v>
      </c>
      <c r="D161" s="5" t="s">
        <v>1791</v>
      </c>
      <c r="E161" s="5" t="s">
        <v>1792</v>
      </c>
      <c r="F161" s="5" t="s">
        <v>1793</v>
      </c>
      <c r="G161" s="5" t="s">
        <v>1368</v>
      </c>
      <c r="H161" s="5" t="s">
        <v>1233</v>
      </c>
      <c r="J161" s="5" t="s">
        <v>1855</v>
      </c>
    </row>
    <row r="162" spans="1:10">
      <c r="A162" s="5">
        <v>161</v>
      </c>
      <c r="B162" s="5" t="s">
        <v>1228</v>
      </c>
      <c r="C162" s="5" t="s">
        <v>127</v>
      </c>
      <c r="D162" s="5" t="s">
        <v>1794</v>
      </c>
      <c r="E162" s="5" t="s">
        <v>1795</v>
      </c>
      <c r="F162" s="5" t="s">
        <v>1796</v>
      </c>
      <c r="G162" s="5" t="s">
        <v>1797</v>
      </c>
      <c r="J162" s="5" t="s">
        <v>1855</v>
      </c>
    </row>
    <row r="163" spans="1:10">
      <c r="A163" s="5">
        <v>162</v>
      </c>
      <c r="B163" s="5" t="s">
        <v>1228</v>
      </c>
      <c r="C163" s="5" t="s">
        <v>127</v>
      </c>
      <c r="D163" s="5" t="s">
        <v>1798</v>
      </c>
      <c r="E163" s="5" t="s">
        <v>1799</v>
      </c>
      <c r="F163" s="5" t="s">
        <v>1800</v>
      </c>
      <c r="G163" s="5" t="s">
        <v>1298</v>
      </c>
      <c r="J163" s="5" t="s">
        <v>1855</v>
      </c>
    </row>
    <row r="164" spans="1:10">
      <c r="A164" s="5">
        <v>163</v>
      </c>
      <c r="B164" s="5" t="s">
        <v>1228</v>
      </c>
      <c r="C164" s="5" t="s">
        <v>127</v>
      </c>
      <c r="D164" s="5" t="s">
        <v>1801</v>
      </c>
      <c r="E164" s="5" t="s">
        <v>1802</v>
      </c>
      <c r="F164" s="5" t="s">
        <v>1803</v>
      </c>
      <c r="G164" s="5" t="s">
        <v>1804</v>
      </c>
      <c r="J164" s="5" t="s">
        <v>1855</v>
      </c>
    </row>
    <row r="165" spans="1:10">
      <c r="A165" s="5">
        <v>164</v>
      </c>
      <c r="B165" s="5" t="s">
        <v>1228</v>
      </c>
      <c r="C165" s="5" t="s">
        <v>127</v>
      </c>
      <c r="D165" s="5" t="s">
        <v>1805</v>
      </c>
      <c r="E165" s="5" t="s">
        <v>1806</v>
      </c>
      <c r="F165" s="5" t="s">
        <v>1807</v>
      </c>
      <c r="G165" s="5" t="s">
        <v>1428</v>
      </c>
      <c r="H165" s="5" t="s">
        <v>1233</v>
      </c>
      <c r="J165" s="5" t="s">
        <v>1855</v>
      </c>
    </row>
    <row r="166" spans="1:10">
      <c r="A166" s="5">
        <v>165</v>
      </c>
      <c r="B166" s="5" t="s">
        <v>1228</v>
      </c>
      <c r="C166" s="5" t="s">
        <v>127</v>
      </c>
      <c r="D166" s="5" t="s">
        <v>1808</v>
      </c>
      <c r="E166" s="5" t="s">
        <v>1809</v>
      </c>
      <c r="F166" s="5" t="s">
        <v>1810</v>
      </c>
      <c r="G166" s="5" t="s">
        <v>1811</v>
      </c>
      <c r="J166" s="5" t="s">
        <v>1855</v>
      </c>
    </row>
    <row r="167" spans="1:10">
      <c r="A167" s="5">
        <v>166</v>
      </c>
      <c r="B167" s="5" t="s">
        <v>1228</v>
      </c>
      <c r="C167" s="5" t="s">
        <v>127</v>
      </c>
      <c r="D167" s="5" t="s">
        <v>1812</v>
      </c>
      <c r="E167" s="5" t="s">
        <v>1813</v>
      </c>
      <c r="F167" s="5" t="s">
        <v>1814</v>
      </c>
      <c r="G167" s="5" t="s">
        <v>1368</v>
      </c>
      <c r="H167" s="5" t="s">
        <v>1233</v>
      </c>
      <c r="J167" s="5" t="s">
        <v>1855</v>
      </c>
    </row>
    <row r="168" spans="1:10">
      <c r="A168" s="5">
        <v>167</v>
      </c>
      <c r="B168" s="5" t="s">
        <v>1228</v>
      </c>
      <c r="C168" s="5" t="s">
        <v>127</v>
      </c>
      <c r="D168" s="5" t="s">
        <v>1815</v>
      </c>
      <c r="E168" s="5" t="s">
        <v>1816</v>
      </c>
      <c r="F168" s="5" t="s">
        <v>1817</v>
      </c>
      <c r="G168" s="5" t="s">
        <v>1329</v>
      </c>
      <c r="J168" s="5" t="s">
        <v>1855</v>
      </c>
    </row>
    <row r="169" spans="1:10">
      <c r="A169" s="5">
        <v>168</v>
      </c>
      <c r="B169" s="5" t="s">
        <v>1228</v>
      </c>
      <c r="C169" s="5" t="s">
        <v>127</v>
      </c>
      <c r="D169" s="5" t="s">
        <v>1818</v>
      </c>
      <c r="E169" s="5" t="s">
        <v>1819</v>
      </c>
      <c r="F169" s="5" t="s">
        <v>1820</v>
      </c>
      <c r="G169" s="5" t="s">
        <v>1339</v>
      </c>
      <c r="J169" s="5" t="s">
        <v>1855</v>
      </c>
    </row>
    <row r="170" spans="1:10">
      <c r="A170" s="5">
        <v>169</v>
      </c>
      <c r="B170" s="5" t="s">
        <v>1228</v>
      </c>
      <c r="C170" s="5" t="s">
        <v>127</v>
      </c>
      <c r="D170" s="5" t="s">
        <v>1821</v>
      </c>
      <c r="E170" s="5" t="s">
        <v>1822</v>
      </c>
      <c r="F170" s="5" t="s">
        <v>1823</v>
      </c>
      <c r="G170" s="5" t="s">
        <v>1824</v>
      </c>
      <c r="J170" s="5" t="s">
        <v>1855</v>
      </c>
    </row>
    <row r="171" spans="1:10">
      <c r="A171" s="5">
        <v>170</v>
      </c>
      <c r="B171" s="5" t="s">
        <v>1228</v>
      </c>
      <c r="C171" s="5" t="s">
        <v>127</v>
      </c>
      <c r="D171" s="5" t="s">
        <v>1825</v>
      </c>
      <c r="E171" s="5" t="s">
        <v>1826</v>
      </c>
      <c r="F171" s="5" t="s">
        <v>1827</v>
      </c>
      <c r="G171" s="5" t="s">
        <v>1571</v>
      </c>
      <c r="J171" s="5" t="s">
        <v>1855</v>
      </c>
    </row>
    <row r="172" spans="1:10">
      <c r="A172" s="5">
        <v>171</v>
      </c>
      <c r="B172" s="5" t="s">
        <v>1228</v>
      </c>
      <c r="C172" s="5" t="s">
        <v>127</v>
      </c>
      <c r="D172" s="5" t="s">
        <v>1828</v>
      </c>
      <c r="E172" s="5" t="s">
        <v>1829</v>
      </c>
      <c r="F172" s="5" t="s">
        <v>1830</v>
      </c>
      <c r="G172" s="5" t="s">
        <v>1831</v>
      </c>
      <c r="H172" s="5" t="s">
        <v>1832</v>
      </c>
      <c r="J172" s="5" t="s">
        <v>1855</v>
      </c>
    </row>
    <row r="173" spans="1:10">
      <c r="A173" s="5">
        <v>172</v>
      </c>
      <c r="B173" s="5" t="s">
        <v>1228</v>
      </c>
      <c r="C173" s="5" t="s">
        <v>127</v>
      </c>
      <c r="D173" s="5" t="s">
        <v>1833</v>
      </c>
      <c r="E173" s="5" t="s">
        <v>1834</v>
      </c>
      <c r="F173" s="5" t="s">
        <v>1835</v>
      </c>
      <c r="G173" s="5" t="s">
        <v>1836</v>
      </c>
      <c r="H173" s="5" t="s">
        <v>1837</v>
      </c>
      <c r="J173" s="5" t="s">
        <v>1855</v>
      </c>
    </row>
    <row r="174" spans="1:10">
      <c r="A174" s="5">
        <v>173</v>
      </c>
      <c r="B174" s="5" t="s">
        <v>1228</v>
      </c>
      <c r="C174" s="5" t="s">
        <v>127</v>
      </c>
      <c r="D174" s="5" t="s">
        <v>1838</v>
      </c>
      <c r="E174" s="5" t="s">
        <v>1839</v>
      </c>
      <c r="F174" s="5" t="s">
        <v>1840</v>
      </c>
      <c r="G174" s="5" t="s">
        <v>1237</v>
      </c>
      <c r="J174" s="5" t="s">
        <v>1855</v>
      </c>
    </row>
    <row r="175" spans="1:10">
      <c r="A175" s="5">
        <v>174</v>
      </c>
      <c r="B175" s="5" t="s">
        <v>1228</v>
      </c>
      <c r="C175" s="5" t="s">
        <v>127</v>
      </c>
      <c r="D175" s="5" t="s">
        <v>1841</v>
      </c>
      <c r="E175" s="5" t="s">
        <v>1842</v>
      </c>
      <c r="F175" s="5" t="s">
        <v>1843</v>
      </c>
      <c r="G175" s="5" t="s">
        <v>1311</v>
      </c>
      <c r="J175" s="5" t="s">
        <v>1855</v>
      </c>
    </row>
    <row r="176" spans="1:10">
      <c r="A176" s="5">
        <v>175</v>
      </c>
      <c r="B176" s="5" t="s">
        <v>1228</v>
      </c>
      <c r="C176" s="5" t="s">
        <v>127</v>
      </c>
      <c r="D176" s="5" t="s">
        <v>1844</v>
      </c>
      <c r="E176" s="5" t="s">
        <v>1845</v>
      </c>
      <c r="F176" s="5" t="s">
        <v>1846</v>
      </c>
      <c r="G176" s="5" t="s">
        <v>1311</v>
      </c>
      <c r="J176" s="5" t="s">
        <v>1855</v>
      </c>
    </row>
    <row r="177" spans="1:10">
      <c r="A177" s="5">
        <v>176</v>
      </c>
      <c r="B177" s="5" t="s">
        <v>1228</v>
      </c>
      <c r="C177" s="5" t="s">
        <v>127</v>
      </c>
      <c r="D177" s="5" t="s">
        <v>1847</v>
      </c>
      <c r="E177" s="5" t="s">
        <v>1848</v>
      </c>
      <c r="F177" s="5" t="s">
        <v>1849</v>
      </c>
      <c r="G177" s="5" t="s">
        <v>1850</v>
      </c>
      <c r="H177" s="5" t="s">
        <v>1851</v>
      </c>
      <c r="J177" s="5" t="s">
        <v>1855</v>
      </c>
    </row>
    <row r="178" spans="1:10">
      <c r="A178" s="5">
        <v>177</v>
      </c>
      <c r="B178" s="5" t="s">
        <v>1228</v>
      </c>
      <c r="C178" s="5" t="s">
        <v>127</v>
      </c>
      <c r="D178" s="5" t="s">
        <v>1852</v>
      </c>
      <c r="E178" s="5" t="s">
        <v>1853</v>
      </c>
      <c r="F178" s="5" t="s">
        <v>1854</v>
      </c>
      <c r="G178" s="5" t="s">
        <v>1409</v>
      </c>
      <c r="J178" s="5" t="s">
        <v>1855</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71"/>
  </cols>
  <sheetData>
    <row r="1" spans="1:4">
      <c r="A1" s="1071" t="s">
        <v>1204</v>
      </c>
      <c r="B1" t="s">
        <v>492</v>
      </c>
      <c r="C1" t="s">
        <v>493</v>
      </c>
      <c r="D1" t="s">
        <v>1203</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791</v>
      </c>
      <c r="C12" t="s">
        <v>793</v>
      </c>
      <c r="D12" t="s">
        <v>794</v>
      </c>
    </row>
    <row r="13" spans="1:4">
      <c r="A13" s="1071">
        <v>12</v>
      </c>
      <c r="B13" t="s">
        <v>791</v>
      </c>
      <c r="C13" t="s">
        <v>795</v>
      </c>
      <c r="D13" t="s">
        <v>796</v>
      </c>
    </row>
    <row r="14" spans="1:4">
      <c r="A14" s="1071">
        <v>13</v>
      </c>
      <c r="B14" t="s">
        <v>791</v>
      </c>
      <c r="C14" t="s">
        <v>797</v>
      </c>
      <c r="D14" t="s">
        <v>798</v>
      </c>
    </row>
    <row r="15" spans="1:4">
      <c r="A15" s="1071">
        <v>14</v>
      </c>
      <c r="B15" t="s">
        <v>791</v>
      </c>
      <c r="C15" t="s">
        <v>791</v>
      </c>
      <c r="D15" t="s">
        <v>792</v>
      </c>
    </row>
    <row r="16" spans="1:4">
      <c r="A16" s="1071">
        <v>15</v>
      </c>
      <c r="B16" t="s">
        <v>791</v>
      </c>
      <c r="C16" t="s">
        <v>799</v>
      </c>
      <c r="D16" t="s">
        <v>800</v>
      </c>
    </row>
    <row r="17" spans="1:4">
      <c r="A17" s="1071">
        <v>16</v>
      </c>
      <c r="B17" t="s">
        <v>791</v>
      </c>
      <c r="C17" t="s">
        <v>801</v>
      </c>
      <c r="D17" t="s">
        <v>802</v>
      </c>
    </row>
    <row r="18" spans="1:4">
      <c r="A18" s="1071">
        <v>17</v>
      </c>
      <c r="B18" t="s">
        <v>791</v>
      </c>
      <c r="C18" t="s">
        <v>803</v>
      </c>
      <c r="D18" t="s">
        <v>804</v>
      </c>
    </row>
    <row r="19" spans="1:4">
      <c r="A19" s="1071">
        <v>18</v>
      </c>
      <c r="B19" t="s">
        <v>791</v>
      </c>
      <c r="C19" t="s">
        <v>805</v>
      </c>
      <c r="D19" t="s">
        <v>806</v>
      </c>
    </row>
    <row r="20" spans="1:4">
      <c r="A20" s="1071">
        <v>19</v>
      </c>
      <c r="B20" t="s">
        <v>791</v>
      </c>
      <c r="C20" t="s">
        <v>807</v>
      </c>
      <c r="D20" t="s">
        <v>808</v>
      </c>
    </row>
    <row r="21" spans="1:4">
      <c r="A21" s="1071">
        <v>20</v>
      </c>
      <c r="B21" t="s">
        <v>791</v>
      </c>
      <c r="C21" t="s">
        <v>809</v>
      </c>
      <c r="D21" t="s">
        <v>810</v>
      </c>
    </row>
    <row r="22" spans="1:4">
      <c r="A22" s="1071">
        <v>21</v>
      </c>
      <c r="B22" t="s">
        <v>791</v>
      </c>
      <c r="C22" t="s">
        <v>811</v>
      </c>
      <c r="D22" t="s">
        <v>812</v>
      </c>
    </row>
    <row r="23" spans="1:4">
      <c r="A23" s="1071">
        <v>22</v>
      </c>
      <c r="B23" t="s">
        <v>791</v>
      </c>
      <c r="C23" t="s">
        <v>813</v>
      </c>
      <c r="D23" t="s">
        <v>814</v>
      </c>
    </row>
    <row r="24" spans="1:4">
      <c r="A24" s="1071">
        <v>23</v>
      </c>
      <c r="B24" t="s">
        <v>791</v>
      </c>
      <c r="C24" t="s">
        <v>815</v>
      </c>
      <c r="D24" t="s">
        <v>816</v>
      </c>
    </row>
    <row r="25" spans="1:4">
      <c r="A25" s="1071">
        <v>24</v>
      </c>
      <c r="B25" t="s">
        <v>791</v>
      </c>
      <c r="C25" t="s">
        <v>817</v>
      </c>
      <c r="D25" t="s">
        <v>818</v>
      </c>
    </row>
    <row r="26" spans="1:4">
      <c r="A26" s="1071">
        <v>25</v>
      </c>
      <c r="B26" t="s">
        <v>791</v>
      </c>
      <c r="C26" t="s">
        <v>819</v>
      </c>
      <c r="D26" t="s">
        <v>820</v>
      </c>
    </row>
    <row r="27" spans="1:4">
      <c r="A27" s="1071">
        <v>26</v>
      </c>
      <c r="B27" t="s">
        <v>791</v>
      </c>
      <c r="C27" t="s">
        <v>821</v>
      </c>
      <c r="D27" t="s">
        <v>822</v>
      </c>
    </row>
    <row r="28" spans="1:4">
      <c r="A28" s="1071">
        <v>27</v>
      </c>
      <c r="B28" t="s">
        <v>791</v>
      </c>
      <c r="C28" t="s">
        <v>823</v>
      </c>
      <c r="D28" t="s">
        <v>824</v>
      </c>
    </row>
    <row r="29" spans="1:4">
      <c r="A29" s="1071">
        <v>28</v>
      </c>
      <c r="B29" t="s">
        <v>825</v>
      </c>
      <c r="C29" t="s">
        <v>827</v>
      </c>
      <c r="D29" t="s">
        <v>828</v>
      </c>
    </row>
    <row r="30" spans="1:4">
      <c r="A30" s="1071">
        <v>29</v>
      </c>
      <c r="B30" t="s">
        <v>825</v>
      </c>
      <c r="C30" t="s">
        <v>825</v>
      </c>
      <c r="D30" t="s">
        <v>826</v>
      </c>
    </row>
    <row r="31" spans="1:4">
      <c r="A31" s="1071">
        <v>30</v>
      </c>
      <c r="B31" t="s">
        <v>825</v>
      </c>
      <c r="C31" t="s">
        <v>829</v>
      </c>
      <c r="D31" t="s">
        <v>830</v>
      </c>
    </row>
    <row r="32" spans="1:4">
      <c r="A32" s="1071">
        <v>31</v>
      </c>
      <c r="B32" t="s">
        <v>825</v>
      </c>
      <c r="C32" t="s">
        <v>831</v>
      </c>
      <c r="D32" t="s">
        <v>832</v>
      </c>
    </row>
    <row r="33" spans="1:4">
      <c r="A33" s="1071">
        <v>32</v>
      </c>
      <c r="B33" t="s">
        <v>825</v>
      </c>
      <c r="C33" t="s">
        <v>833</v>
      </c>
      <c r="D33" t="s">
        <v>834</v>
      </c>
    </row>
    <row r="34" spans="1:4">
      <c r="A34" s="1071">
        <v>33</v>
      </c>
      <c r="B34" t="s">
        <v>825</v>
      </c>
      <c r="C34" t="s">
        <v>835</v>
      </c>
      <c r="D34" t="s">
        <v>836</v>
      </c>
    </row>
    <row r="35" spans="1:4">
      <c r="A35" s="1071">
        <v>34</v>
      </c>
      <c r="B35" t="s">
        <v>825</v>
      </c>
      <c r="C35" t="s">
        <v>837</v>
      </c>
      <c r="D35" t="s">
        <v>838</v>
      </c>
    </row>
    <row r="36" spans="1:4">
      <c r="A36" s="1071">
        <v>35</v>
      </c>
      <c r="B36" t="s">
        <v>825</v>
      </c>
      <c r="C36" t="s">
        <v>839</v>
      </c>
      <c r="D36" t="s">
        <v>840</v>
      </c>
    </row>
    <row r="37" spans="1:4">
      <c r="A37" s="1071">
        <v>36</v>
      </c>
      <c r="B37" t="s">
        <v>825</v>
      </c>
      <c r="C37" t="s">
        <v>841</v>
      </c>
      <c r="D37" t="s">
        <v>842</v>
      </c>
    </row>
    <row r="38" spans="1:4">
      <c r="A38" s="1071">
        <v>37</v>
      </c>
      <c r="B38" t="s">
        <v>825</v>
      </c>
      <c r="C38" t="s">
        <v>843</v>
      </c>
      <c r="D38" t="s">
        <v>844</v>
      </c>
    </row>
    <row r="39" spans="1:4">
      <c r="A39" s="1071">
        <v>38</v>
      </c>
      <c r="B39" t="s">
        <v>825</v>
      </c>
      <c r="C39" t="s">
        <v>845</v>
      </c>
      <c r="D39" t="s">
        <v>846</v>
      </c>
    </row>
    <row r="40" spans="1:4">
      <c r="A40" s="1071">
        <v>39</v>
      </c>
      <c r="B40" t="s">
        <v>825</v>
      </c>
      <c r="C40" t="s">
        <v>847</v>
      </c>
      <c r="D40" t="s">
        <v>848</v>
      </c>
    </row>
    <row r="41" spans="1:4">
      <c r="A41" s="1071">
        <v>40</v>
      </c>
      <c r="B41" t="s">
        <v>825</v>
      </c>
      <c r="C41" t="s">
        <v>849</v>
      </c>
      <c r="D41" t="s">
        <v>850</v>
      </c>
    </row>
    <row r="42" spans="1:4">
      <c r="A42" s="1071">
        <v>41</v>
      </c>
      <c r="B42" t="s">
        <v>825</v>
      </c>
      <c r="C42" t="s">
        <v>851</v>
      </c>
      <c r="D42" t="s">
        <v>852</v>
      </c>
    </row>
    <row r="43" spans="1:4">
      <c r="A43" s="1071">
        <v>42</v>
      </c>
      <c r="B43" t="s">
        <v>825</v>
      </c>
      <c r="C43" t="s">
        <v>853</v>
      </c>
      <c r="D43" t="s">
        <v>854</v>
      </c>
    </row>
    <row r="44" spans="1:4">
      <c r="A44" s="1071">
        <v>43</v>
      </c>
      <c r="B44" t="s">
        <v>825</v>
      </c>
      <c r="C44" t="s">
        <v>855</v>
      </c>
      <c r="D44" t="s">
        <v>856</v>
      </c>
    </row>
    <row r="45" spans="1:4">
      <c r="A45" s="1071">
        <v>44</v>
      </c>
      <c r="B45" t="s">
        <v>857</v>
      </c>
      <c r="C45" t="s">
        <v>859</v>
      </c>
      <c r="D45" t="s">
        <v>860</v>
      </c>
    </row>
    <row r="46" spans="1:4">
      <c r="A46" s="1071">
        <v>45</v>
      </c>
      <c r="B46" t="s">
        <v>857</v>
      </c>
      <c r="C46" t="s">
        <v>861</v>
      </c>
      <c r="D46" t="s">
        <v>862</v>
      </c>
    </row>
    <row r="47" spans="1:4">
      <c r="A47" s="1071">
        <v>46</v>
      </c>
      <c r="B47" t="s">
        <v>857</v>
      </c>
      <c r="C47" t="s">
        <v>857</v>
      </c>
      <c r="D47" t="s">
        <v>858</v>
      </c>
    </row>
    <row r="48" spans="1:4">
      <c r="A48" s="1071">
        <v>47</v>
      </c>
      <c r="B48" t="s">
        <v>857</v>
      </c>
      <c r="C48" t="s">
        <v>863</v>
      </c>
      <c r="D48" t="s">
        <v>864</v>
      </c>
    </row>
    <row r="49" spans="1:4">
      <c r="A49" s="1071">
        <v>48</v>
      </c>
      <c r="B49" t="s">
        <v>857</v>
      </c>
      <c r="C49" t="s">
        <v>865</v>
      </c>
      <c r="D49" t="s">
        <v>866</v>
      </c>
    </row>
    <row r="50" spans="1:4">
      <c r="A50" s="1071">
        <v>49</v>
      </c>
      <c r="B50" t="s">
        <v>857</v>
      </c>
      <c r="C50" t="s">
        <v>867</v>
      </c>
      <c r="D50" t="s">
        <v>868</v>
      </c>
    </row>
    <row r="51" spans="1:4">
      <c r="A51" s="1071">
        <v>50</v>
      </c>
      <c r="B51" t="s">
        <v>857</v>
      </c>
      <c r="C51" t="s">
        <v>869</v>
      </c>
      <c r="D51" t="s">
        <v>870</v>
      </c>
    </row>
    <row r="52" spans="1:4">
      <c r="A52" s="1071">
        <v>51</v>
      </c>
      <c r="B52" t="s">
        <v>857</v>
      </c>
      <c r="C52" t="s">
        <v>871</v>
      </c>
      <c r="D52" t="s">
        <v>872</v>
      </c>
    </row>
    <row r="53" spans="1:4">
      <c r="A53" s="1071">
        <v>52</v>
      </c>
      <c r="B53" t="s">
        <v>857</v>
      </c>
      <c r="C53" t="s">
        <v>873</v>
      </c>
      <c r="D53" t="s">
        <v>874</v>
      </c>
    </row>
    <row r="54" spans="1:4">
      <c r="A54" s="1071">
        <v>53</v>
      </c>
      <c r="B54" t="s">
        <v>857</v>
      </c>
      <c r="C54" t="s">
        <v>875</v>
      </c>
      <c r="D54" t="s">
        <v>876</v>
      </c>
    </row>
    <row r="55" spans="1:4">
      <c r="A55" s="1071">
        <v>54</v>
      </c>
      <c r="B55" t="s">
        <v>857</v>
      </c>
      <c r="C55" t="s">
        <v>877</v>
      </c>
      <c r="D55" t="s">
        <v>878</v>
      </c>
    </row>
    <row r="56" spans="1:4">
      <c r="A56" s="1071">
        <v>55</v>
      </c>
      <c r="B56" t="s">
        <v>857</v>
      </c>
      <c r="C56" t="s">
        <v>879</v>
      </c>
      <c r="D56" t="s">
        <v>880</v>
      </c>
    </row>
    <row r="57" spans="1:4">
      <c r="A57" s="1071">
        <v>56</v>
      </c>
      <c r="B57" t="s">
        <v>857</v>
      </c>
      <c r="C57" t="s">
        <v>881</v>
      </c>
      <c r="D57" t="s">
        <v>882</v>
      </c>
    </row>
    <row r="58" spans="1:4">
      <c r="A58" s="1071">
        <v>57</v>
      </c>
      <c r="B58" t="s">
        <v>857</v>
      </c>
      <c r="C58" t="s">
        <v>883</v>
      </c>
      <c r="D58" t="s">
        <v>884</v>
      </c>
    </row>
    <row r="59" spans="1:4">
      <c r="A59" s="1071">
        <v>58</v>
      </c>
      <c r="B59" t="s">
        <v>857</v>
      </c>
      <c r="C59" t="s">
        <v>885</v>
      </c>
      <c r="D59" t="s">
        <v>886</v>
      </c>
    </row>
    <row r="60" spans="1:4">
      <c r="A60" s="1071">
        <v>59</v>
      </c>
      <c r="B60" t="s">
        <v>857</v>
      </c>
      <c r="C60" t="s">
        <v>887</v>
      </c>
      <c r="D60" t="s">
        <v>888</v>
      </c>
    </row>
    <row r="61" spans="1:4">
      <c r="A61" s="1071">
        <v>60</v>
      </c>
      <c r="B61" t="s">
        <v>857</v>
      </c>
      <c r="C61" t="s">
        <v>889</v>
      </c>
      <c r="D61" t="s">
        <v>890</v>
      </c>
    </row>
    <row r="62" spans="1:4">
      <c r="A62" s="1071">
        <v>61</v>
      </c>
      <c r="B62" t="s">
        <v>857</v>
      </c>
      <c r="C62" t="s">
        <v>891</v>
      </c>
      <c r="D62" t="s">
        <v>892</v>
      </c>
    </row>
    <row r="63" spans="1:4">
      <c r="A63" s="1071">
        <v>62</v>
      </c>
      <c r="B63" t="s">
        <v>857</v>
      </c>
      <c r="C63" t="s">
        <v>893</v>
      </c>
      <c r="D63" t="s">
        <v>894</v>
      </c>
    </row>
    <row r="64" spans="1:4">
      <c r="A64" s="1071">
        <v>63</v>
      </c>
      <c r="B64" t="s">
        <v>857</v>
      </c>
      <c r="C64" t="s">
        <v>895</v>
      </c>
      <c r="D64" t="s">
        <v>896</v>
      </c>
    </row>
    <row r="65" spans="1:4">
      <c r="A65" s="1071">
        <v>64</v>
      </c>
      <c r="B65" t="s">
        <v>897</v>
      </c>
      <c r="C65" t="s">
        <v>897</v>
      </c>
      <c r="D65" t="s">
        <v>898</v>
      </c>
    </row>
    <row r="66" spans="1:4">
      <c r="A66" s="1071">
        <v>65</v>
      </c>
      <c r="B66" t="s">
        <v>897</v>
      </c>
      <c r="C66" t="s">
        <v>899</v>
      </c>
      <c r="D66" t="s">
        <v>900</v>
      </c>
    </row>
    <row r="67" spans="1:4">
      <c r="A67" s="1071">
        <v>66</v>
      </c>
      <c r="B67" t="s">
        <v>897</v>
      </c>
      <c r="C67" t="s">
        <v>901</v>
      </c>
      <c r="D67" t="s">
        <v>902</v>
      </c>
    </row>
    <row r="68" spans="1:4">
      <c r="A68" s="1071">
        <v>67</v>
      </c>
      <c r="B68" t="s">
        <v>897</v>
      </c>
      <c r="C68" t="s">
        <v>903</v>
      </c>
      <c r="D68" t="s">
        <v>904</v>
      </c>
    </row>
    <row r="69" spans="1:4">
      <c r="A69" s="1071">
        <v>68</v>
      </c>
      <c r="B69" t="s">
        <v>897</v>
      </c>
      <c r="C69" t="s">
        <v>905</v>
      </c>
      <c r="D69" t="s">
        <v>906</v>
      </c>
    </row>
    <row r="70" spans="1:4">
      <c r="A70" s="1071">
        <v>69</v>
      </c>
      <c r="B70" t="s">
        <v>897</v>
      </c>
      <c r="C70" t="s">
        <v>907</v>
      </c>
      <c r="D70" t="s">
        <v>908</v>
      </c>
    </row>
    <row r="71" spans="1:4">
      <c r="A71" s="1071">
        <v>70</v>
      </c>
      <c r="B71" t="s">
        <v>897</v>
      </c>
      <c r="C71" t="s">
        <v>909</v>
      </c>
      <c r="D71" t="s">
        <v>910</v>
      </c>
    </row>
    <row r="72" spans="1:4">
      <c r="A72" s="1071">
        <v>71</v>
      </c>
      <c r="B72" t="s">
        <v>897</v>
      </c>
      <c r="C72" t="s">
        <v>911</v>
      </c>
      <c r="D72" t="s">
        <v>912</v>
      </c>
    </row>
    <row r="73" spans="1:4">
      <c r="A73" s="1071">
        <v>72</v>
      </c>
      <c r="B73" t="s">
        <v>897</v>
      </c>
      <c r="C73" t="s">
        <v>913</v>
      </c>
      <c r="D73" t="s">
        <v>914</v>
      </c>
    </row>
    <row r="74" spans="1:4">
      <c r="A74" s="1071">
        <v>73</v>
      </c>
      <c r="B74" t="s">
        <v>897</v>
      </c>
      <c r="C74" t="s">
        <v>915</v>
      </c>
      <c r="D74" t="s">
        <v>916</v>
      </c>
    </row>
    <row r="75" spans="1:4">
      <c r="A75" s="1071">
        <v>74</v>
      </c>
      <c r="B75" t="s">
        <v>897</v>
      </c>
      <c r="C75" t="s">
        <v>917</v>
      </c>
      <c r="D75" t="s">
        <v>918</v>
      </c>
    </row>
    <row r="76" spans="1:4">
      <c r="A76" s="1071">
        <v>75</v>
      </c>
      <c r="B76" t="s">
        <v>897</v>
      </c>
      <c r="C76" t="s">
        <v>919</v>
      </c>
      <c r="D76" t="s">
        <v>920</v>
      </c>
    </row>
    <row r="77" spans="1:4">
      <c r="A77" s="1071">
        <v>76</v>
      </c>
      <c r="B77" t="s">
        <v>897</v>
      </c>
      <c r="C77" t="s">
        <v>921</v>
      </c>
      <c r="D77" t="s">
        <v>922</v>
      </c>
    </row>
    <row r="78" spans="1:4">
      <c r="A78" s="1071">
        <v>77</v>
      </c>
      <c r="B78" t="s">
        <v>923</v>
      </c>
      <c r="C78" t="s">
        <v>925</v>
      </c>
      <c r="D78" t="s">
        <v>926</v>
      </c>
    </row>
    <row r="79" spans="1:4">
      <c r="A79" s="1071">
        <v>78</v>
      </c>
      <c r="B79" t="s">
        <v>923</v>
      </c>
      <c r="C79" t="s">
        <v>927</v>
      </c>
      <c r="D79" t="s">
        <v>928</v>
      </c>
    </row>
    <row r="80" spans="1:4">
      <c r="A80" s="1071">
        <v>79</v>
      </c>
      <c r="B80" t="s">
        <v>923</v>
      </c>
      <c r="C80" t="s">
        <v>929</v>
      </c>
      <c r="D80" t="s">
        <v>930</v>
      </c>
    </row>
    <row r="81" spans="1:4">
      <c r="A81" s="1071">
        <v>80</v>
      </c>
      <c r="B81" t="s">
        <v>923</v>
      </c>
      <c r="C81" t="s">
        <v>931</v>
      </c>
      <c r="D81" t="s">
        <v>932</v>
      </c>
    </row>
    <row r="82" spans="1:4">
      <c r="A82" s="1071">
        <v>81</v>
      </c>
      <c r="B82" t="s">
        <v>923</v>
      </c>
      <c r="C82" t="s">
        <v>923</v>
      </c>
      <c r="D82" t="s">
        <v>924</v>
      </c>
    </row>
    <row r="83" spans="1:4">
      <c r="A83" s="1071">
        <v>82</v>
      </c>
      <c r="B83" t="s">
        <v>923</v>
      </c>
      <c r="C83" t="s">
        <v>933</v>
      </c>
      <c r="D83" t="s">
        <v>934</v>
      </c>
    </row>
    <row r="84" spans="1:4">
      <c r="A84" s="1071">
        <v>83</v>
      </c>
      <c r="B84" t="s">
        <v>923</v>
      </c>
      <c r="C84" t="s">
        <v>935</v>
      </c>
      <c r="D84" t="s">
        <v>936</v>
      </c>
    </row>
    <row r="85" spans="1:4">
      <c r="A85" s="1071">
        <v>84</v>
      </c>
      <c r="B85" t="s">
        <v>923</v>
      </c>
      <c r="C85" t="s">
        <v>937</v>
      </c>
      <c r="D85" t="s">
        <v>938</v>
      </c>
    </row>
    <row r="86" spans="1:4">
      <c r="A86" s="1071">
        <v>85</v>
      </c>
      <c r="B86" t="s">
        <v>923</v>
      </c>
      <c r="C86" t="s">
        <v>939</v>
      </c>
      <c r="D86" t="s">
        <v>940</v>
      </c>
    </row>
    <row r="87" spans="1:4">
      <c r="A87" s="1071">
        <v>86</v>
      </c>
      <c r="B87" t="s">
        <v>923</v>
      </c>
      <c r="C87" t="s">
        <v>941</v>
      </c>
      <c r="D87" t="s">
        <v>942</v>
      </c>
    </row>
    <row r="88" spans="1:4">
      <c r="A88" s="1071">
        <v>87</v>
      </c>
      <c r="B88" t="s">
        <v>923</v>
      </c>
      <c r="C88" t="s">
        <v>943</v>
      </c>
      <c r="D88" t="s">
        <v>944</v>
      </c>
    </row>
    <row r="89" spans="1:4">
      <c r="A89" s="1071">
        <v>88</v>
      </c>
      <c r="B89" t="s">
        <v>923</v>
      </c>
      <c r="C89" t="s">
        <v>945</v>
      </c>
      <c r="D89" t="s">
        <v>946</v>
      </c>
    </row>
    <row r="90" spans="1:4">
      <c r="A90" s="1071">
        <v>89</v>
      </c>
      <c r="B90" t="s">
        <v>923</v>
      </c>
      <c r="C90" t="s">
        <v>947</v>
      </c>
      <c r="D90" t="s">
        <v>948</v>
      </c>
    </row>
    <row r="91" spans="1:4">
      <c r="A91" s="1071">
        <v>90</v>
      </c>
      <c r="B91" t="s">
        <v>923</v>
      </c>
      <c r="C91" t="s">
        <v>949</v>
      </c>
      <c r="D91" t="s">
        <v>950</v>
      </c>
    </row>
    <row r="92" spans="1:4">
      <c r="A92" s="1071">
        <v>91</v>
      </c>
      <c r="B92" t="s">
        <v>923</v>
      </c>
      <c r="C92" t="s">
        <v>951</v>
      </c>
      <c r="D92" t="s">
        <v>952</v>
      </c>
    </row>
    <row r="93" spans="1:4">
      <c r="A93" s="1071">
        <v>92</v>
      </c>
      <c r="B93" t="s">
        <v>923</v>
      </c>
      <c r="C93" t="s">
        <v>953</v>
      </c>
      <c r="D93" t="s">
        <v>954</v>
      </c>
    </row>
    <row r="94" spans="1:4">
      <c r="A94" s="1071">
        <v>93</v>
      </c>
      <c r="B94" t="s">
        <v>923</v>
      </c>
      <c r="C94" t="s">
        <v>955</v>
      </c>
      <c r="D94" t="s">
        <v>956</v>
      </c>
    </row>
    <row r="95" spans="1:4">
      <c r="A95" s="1071">
        <v>94</v>
      </c>
      <c r="B95" t="s">
        <v>923</v>
      </c>
      <c r="C95" t="s">
        <v>957</v>
      </c>
      <c r="D95" t="s">
        <v>958</v>
      </c>
    </row>
    <row r="96" spans="1:4">
      <c r="A96" s="1071">
        <v>95</v>
      </c>
      <c r="B96" t="s">
        <v>959</v>
      </c>
      <c r="C96" t="s">
        <v>961</v>
      </c>
      <c r="D96" t="s">
        <v>962</v>
      </c>
    </row>
    <row r="97" spans="1:4">
      <c r="A97" s="1071">
        <v>96</v>
      </c>
      <c r="B97" t="s">
        <v>959</v>
      </c>
      <c r="C97" t="s">
        <v>963</v>
      </c>
      <c r="D97" t="s">
        <v>964</v>
      </c>
    </row>
    <row r="98" spans="1:4">
      <c r="A98" s="1071">
        <v>97</v>
      </c>
      <c r="B98" t="s">
        <v>959</v>
      </c>
      <c r="C98" t="s">
        <v>965</v>
      </c>
      <c r="D98" t="s">
        <v>966</v>
      </c>
    </row>
    <row r="99" spans="1:4">
      <c r="A99" s="1071">
        <v>98</v>
      </c>
      <c r="B99" t="s">
        <v>959</v>
      </c>
      <c r="C99" t="s">
        <v>959</v>
      </c>
      <c r="D99" t="s">
        <v>960</v>
      </c>
    </row>
    <row r="100" spans="1:4">
      <c r="A100" s="1071">
        <v>99</v>
      </c>
      <c r="B100" t="s">
        <v>959</v>
      </c>
      <c r="C100" t="s">
        <v>967</v>
      </c>
      <c r="D100" t="s">
        <v>968</v>
      </c>
    </row>
    <row r="101" spans="1:4">
      <c r="A101" s="1071">
        <v>100</v>
      </c>
      <c r="B101" t="s">
        <v>959</v>
      </c>
      <c r="C101" t="s">
        <v>969</v>
      </c>
      <c r="D101" t="s">
        <v>970</v>
      </c>
    </row>
    <row r="102" spans="1:4">
      <c r="A102" s="1071">
        <v>101</v>
      </c>
      <c r="B102" t="s">
        <v>959</v>
      </c>
      <c r="C102" t="s">
        <v>971</v>
      </c>
      <c r="D102" t="s">
        <v>972</v>
      </c>
    </row>
    <row r="103" spans="1:4">
      <c r="A103" s="1071">
        <v>102</v>
      </c>
      <c r="B103" t="s">
        <v>959</v>
      </c>
      <c r="C103" t="s">
        <v>973</v>
      </c>
      <c r="D103" t="s">
        <v>974</v>
      </c>
    </row>
    <row r="104" spans="1:4">
      <c r="A104" s="1071">
        <v>103</v>
      </c>
      <c r="B104" t="s">
        <v>959</v>
      </c>
      <c r="C104" t="s">
        <v>975</v>
      </c>
      <c r="D104" t="s">
        <v>976</v>
      </c>
    </row>
    <row r="105" spans="1:4">
      <c r="A105" s="1071">
        <v>104</v>
      </c>
      <c r="B105" t="s">
        <v>959</v>
      </c>
      <c r="C105" t="s">
        <v>977</v>
      </c>
      <c r="D105" t="s">
        <v>978</v>
      </c>
    </row>
    <row r="106" spans="1:4">
      <c r="A106" s="1071">
        <v>105</v>
      </c>
      <c r="B106" t="s">
        <v>959</v>
      </c>
      <c r="C106" t="s">
        <v>979</v>
      </c>
      <c r="D106" t="s">
        <v>980</v>
      </c>
    </row>
    <row r="107" spans="1:4">
      <c r="A107" s="1071">
        <v>106</v>
      </c>
      <c r="B107" t="s">
        <v>959</v>
      </c>
      <c r="C107" t="s">
        <v>981</v>
      </c>
      <c r="D107" t="s">
        <v>982</v>
      </c>
    </row>
    <row r="108" spans="1:4">
      <c r="A108" s="1071">
        <v>107</v>
      </c>
      <c r="B108" t="s">
        <v>983</v>
      </c>
      <c r="C108" t="s">
        <v>985</v>
      </c>
      <c r="D108" t="s">
        <v>986</v>
      </c>
    </row>
    <row r="109" spans="1:4">
      <c r="A109" s="1071">
        <v>108</v>
      </c>
      <c r="B109" t="s">
        <v>983</v>
      </c>
      <c r="C109" t="s">
        <v>987</v>
      </c>
      <c r="D109" t="s">
        <v>988</v>
      </c>
    </row>
    <row r="110" spans="1:4">
      <c r="A110" s="1071">
        <v>109</v>
      </c>
      <c r="B110" t="s">
        <v>983</v>
      </c>
      <c r="C110" t="s">
        <v>983</v>
      </c>
      <c r="D110" t="s">
        <v>984</v>
      </c>
    </row>
    <row r="111" spans="1:4">
      <c r="A111" s="1071">
        <v>110</v>
      </c>
      <c r="B111" t="s">
        <v>983</v>
      </c>
      <c r="C111" t="s">
        <v>989</v>
      </c>
      <c r="D111" t="s">
        <v>990</v>
      </c>
    </row>
    <row r="112" spans="1:4">
      <c r="A112" s="1071">
        <v>111</v>
      </c>
      <c r="B112" t="s">
        <v>983</v>
      </c>
      <c r="C112" t="s">
        <v>991</v>
      </c>
      <c r="D112" t="s">
        <v>992</v>
      </c>
    </row>
    <row r="113" spans="1:4">
      <c r="A113" s="1071">
        <v>112</v>
      </c>
      <c r="B113" t="s">
        <v>983</v>
      </c>
      <c r="C113" t="s">
        <v>993</v>
      </c>
      <c r="D113" t="s">
        <v>994</v>
      </c>
    </row>
    <row r="114" spans="1:4">
      <c r="A114" s="1071">
        <v>113</v>
      </c>
      <c r="B114" t="s">
        <v>983</v>
      </c>
      <c r="C114" t="s">
        <v>995</v>
      </c>
      <c r="D114" t="s">
        <v>996</v>
      </c>
    </row>
    <row r="115" spans="1:4">
      <c r="A115" s="1071">
        <v>114</v>
      </c>
      <c r="B115" t="s">
        <v>997</v>
      </c>
      <c r="C115" t="s">
        <v>997</v>
      </c>
      <c r="D115" t="s">
        <v>998</v>
      </c>
    </row>
    <row r="116" spans="1:4">
      <c r="A116" s="1071">
        <v>115</v>
      </c>
      <c r="B116" t="s">
        <v>997</v>
      </c>
      <c r="C116" t="s">
        <v>999</v>
      </c>
      <c r="D116" t="s">
        <v>1000</v>
      </c>
    </row>
    <row r="117" spans="1:4">
      <c r="A117" s="1071">
        <v>116</v>
      </c>
      <c r="B117" t="s">
        <v>997</v>
      </c>
      <c r="C117" t="s">
        <v>1001</v>
      </c>
      <c r="D117" t="s">
        <v>1002</v>
      </c>
    </row>
    <row r="118" spans="1:4">
      <c r="A118" s="1071">
        <v>117</v>
      </c>
      <c r="B118" t="s">
        <v>997</v>
      </c>
      <c r="C118" t="s">
        <v>1003</v>
      </c>
      <c r="D118" t="s">
        <v>1004</v>
      </c>
    </row>
    <row r="119" spans="1:4">
      <c r="A119" s="1071">
        <v>118</v>
      </c>
      <c r="B119" t="s">
        <v>997</v>
      </c>
      <c r="C119" t="s">
        <v>1005</v>
      </c>
      <c r="D119" t="s">
        <v>1006</v>
      </c>
    </row>
    <row r="120" spans="1:4">
      <c r="A120" s="1071">
        <v>119</v>
      </c>
      <c r="B120" t="s">
        <v>997</v>
      </c>
      <c r="C120" t="s">
        <v>1007</v>
      </c>
      <c r="D120" t="s">
        <v>1008</v>
      </c>
    </row>
    <row r="121" spans="1:4">
      <c r="A121" s="1071">
        <v>120</v>
      </c>
      <c r="B121" t="s">
        <v>997</v>
      </c>
      <c r="C121" t="s">
        <v>1009</v>
      </c>
      <c r="D121" t="s">
        <v>1010</v>
      </c>
    </row>
    <row r="122" spans="1:4">
      <c r="A122" s="1071">
        <v>121</v>
      </c>
      <c r="B122" t="s">
        <v>997</v>
      </c>
      <c r="C122" t="s">
        <v>1011</v>
      </c>
      <c r="D122" t="s">
        <v>1012</v>
      </c>
    </row>
    <row r="123" spans="1:4">
      <c r="A123" s="1071">
        <v>122</v>
      </c>
      <c r="B123" t="s">
        <v>997</v>
      </c>
      <c r="C123" t="s">
        <v>1013</v>
      </c>
      <c r="D123" t="s">
        <v>1014</v>
      </c>
    </row>
    <row r="124" spans="1:4">
      <c r="A124" s="1071">
        <v>123</v>
      </c>
      <c r="B124" t="s">
        <v>997</v>
      </c>
      <c r="C124" t="s">
        <v>1015</v>
      </c>
      <c r="D124" t="s">
        <v>1016</v>
      </c>
    </row>
    <row r="125" spans="1:4">
      <c r="A125" s="1071">
        <v>124</v>
      </c>
      <c r="B125" t="s">
        <v>997</v>
      </c>
      <c r="C125" t="s">
        <v>1017</v>
      </c>
      <c r="D125" t="s">
        <v>1018</v>
      </c>
    </row>
    <row r="126" spans="1:4">
      <c r="A126" s="1071">
        <v>125</v>
      </c>
      <c r="B126" t="s">
        <v>997</v>
      </c>
      <c r="C126" t="s">
        <v>1019</v>
      </c>
      <c r="D126" t="s">
        <v>1020</v>
      </c>
    </row>
    <row r="127" spans="1:4">
      <c r="A127" s="1071">
        <v>126</v>
      </c>
      <c r="B127" t="s">
        <v>1021</v>
      </c>
      <c r="C127" t="s">
        <v>1023</v>
      </c>
      <c r="D127" t="s">
        <v>1024</v>
      </c>
    </row>
    <row r="128" spans="1:4">
      <c r="A128" s="1071">
        <v>127</v>
      </c>
      <c r="B128" t="s">
        <v>1021</v>
      </c>
      <c r="C128" t="s">
        <v>1025</v>
      </c>
      <c r="D128" t="s">
        <v>1026</v>
      </c>
    </row>
    <row r="129" spans="1:4">
      <c r="A129" s="1071">
        <v>128</v>
      </c>
      <c r="B129" t="s">
        <v>1021</v>
      </c>
      <c r="C129" t="s">
        <v>1021</v>
      </c>
      <c r="D129" t="s">
        <v>1022</v>
      </c>
    </row>
    <row r="130" spans="1:4">
      <c r="A130" s="1071">
        <v>129</v>
      </c>
      <c r="B130" t="s">
        <v>1021</v>
      </c>
      <c r="C130" t="s">
        <v>1027</v>
      </c>
      <c r="D130" t="s">
        <v>1028</v>
      </c>
    </row>
    <row r="131" spans="1:4">
      <c r="A131" s="1071">
        <v>130</v>
      </c>
      <c r="B131" t="s">
        <v>1021</v>
      </c>
      <c r="C131" t="s">
        <v>1029</v>
      </c>
      <c r="D131" t="s">
        <v>1030</v>
      </c>
    </row>
    <row r="132" spans="1:4">
      <c r="A132" s="1071">
        <v>131</v>
      </c>
      <c r="B132" t="s">
        <v>1021</v>
      </c>
      <c r="C132" t="s">
        <v>1031</v>
      </c>
      <c r="D132" t="s">
        <v>1032</v>
      </c>
    </row>
    <row r="133" spans="1:4">
      <c r="A133" s="1071">
        <v>132</v>
      </c>
      <c r="B133" t="s">
        <v>1033</v>
      </c>
      <c r="C133" t="s">
        <v>1035</v>
      </c>
      <c r="D133" t="s">
        <v>1036</v>
      </c>
    </row>
    <row r="134" spans="1:4">
      <c r="A134" s="1071">
        <v>133</v>
      </c>
      <c r="B134" t="s">
        <v>1033</v>
      </c>
      <c r="C134" t="s">
        <v>1037</v>
      </c>
      <c r="D134" t="s">
        <v>1038</v>
      </c>
    </row>
    <row r="135" spans="1:4">
      <c r="A135" s="1071">
        <v>134</v>
      </c>
      <c r="B135" t="s">
        <v>1033</v>
      </c>
      <c r="C135" t="s">
        <v>1039</v>
      </c>
      <c r="D135" t="s">
        <v>1040</v>
      </c>
    </row>
    <row r="136" spans="1:4">
      <c r="A136" s="1071">
        <v>135</v>
      </c>
      <c r="B136" t="s">
        <v>1033</v>
      </c>
      <c r="C136" t="s">
        <v>1041</v>
      </c>
      <c r="D136" t="s">
        <v>1042</v>
      </c>
    </row>
    <row r="137" spans="1:4">
      <c r="A137" s="1071">
        <v>136</v>
      </c>
      <c r="B137" t="s">
        <v>1033</v>
      </c>
      <c r="C137" t="s">
        <v>1043</v>
      </c>
      <c r="D137" t="s">
        <v>1044</v>
      </c>
    </row>
    <row r="138" spans="1:4">
      <c r="A138" s="1071">
        <v>137</v>
      </c>
      <c r="B138" t="s">
        <v>1033</v>
      </c>
      <c r="C138" t="s">
        <v>1045</v>
      </c>
      <c r="D138" t="s">
        <v>1046</v>
      </c>
    </row>
    <row r="139" spans="1:4">
      <c r="A139" s="1071">
        <v>138</v>
      </c>
      <c r="B139" t="s">
        <v>1033</v>
      </c>
      <c r="C139" t="s">
        <v>1047</v>
      </c>
      <c r="D139" t="s">
        <v>1048</v>
      </c>
    </row>
    <row r="140" spans="1:4">
      <c r="A140" s="1071">
        <v>139</v>
      </c>
      <c r="B140" t="s">
        <v>1033</v>
      </c>
      <c r="C140" t="s">
        <v>1049</v>
      </c>
      <c r="D140" t="s">
        <v>1050</v>
      </c>
    </row>
    <row r="141" spans="1:4">
      <c r="A141" s="1071">
        <v>140</v>
      </c>
      <c r="B141" t="s">
        <v>1033</v>
      </c>
      <c r="C141" t="s">
        <v>1051</v>
      </c>
      <c r="D141" t="s">
        <v>1052</v>
      </c>
    </row>
    <row r="142" spans="1:4">
      <c r="A142" s="1071">
        <v>141</v>
      </c>
      <c r="B142" t="s">
        <v>1033</v>
      </c>
      <c r="C142" t="s">
        <v>1033</v>
      </c>
      <c r="D142" t="s">
        <v>1034</v>
      </c>
    </row>
    <row r="143" spans="1:4">
      <c r="A143" s="1071">
        <v>142</v>
      </c>
      <c r="B143" t="s">
        <v>1033</v>
      </c>
      <c r="C143" t="s">
        <v>1053</v>
      </c>
      <c r="D143" t="s">
        <v>1054</v>
      </c>
    </row>
    <row r="144" spans="1:4">
      <c r="A144" s="1071">
        <v>143</v>
      </c>
      <c r="B144" t="s">
        <v>1033</v>
      </c>
      <c r="C144" t="s">
        <v>1055</v>
      </c>
      <c r="D144" t="s">
        <v>1056</v>
      </c>
    </row>
    <row r="145" spans="1:4">
      <c r="A145" s="1071">
        <v>144</v>
      </c>
      <c r="B145" t="s">
        <v>1033</v>
      </c>
      <c r="C145" t="s">
        <v>1057</v>
      </c>
      <c r="D145" t="s">
        <v>1058</v>
      </c>
    </row>
    <row r="146" spans="1:4">
      <c r="A146" s="1071">
        <v>145</v>
      </c>
      <c r="B146" t="s">
        <v>1033</v>
      </c>
      <c r="C146" t="s">
        <v>1059</v>
      </c>
      <c r="D146" t="s">
        <v>1060</v>
      </c>
    </row>
    <row r="147" spans="1:4">
      <c r="A147" s="1071">
        <v>146</v>
      </c>
      <c r="B147" t="s">
        <v>1033</v>
      </c>
      <c r="C147" t="s">
        <v>1061</v>
      </c>
      <c r="D147" t="s">
        <v>1062</v>
      </c>
    </row>
    <row r="148" spans="1:4">
      <c r="A148" s="1071">
        <v>147</v>
      </c>
      <c r="B148" t="s">
        <v>1033</v>
      </c>
      <c r="C148" t="s">
        <v>1063</v>
      </c>
      <c r="D148" t="s">
        <v>1064</v>
      </c>
    </row>
    <row r="149" spans="1:4">
      <c r="A149" s="1071">
        <v>148</v>
      </c>
      <c r="B149" t="s">
        <v>1065</v>
      </c>
      <c r="C149" t="s">
        <v>1067</v>
      </c>
      <c r="D149" t="s">
        <v>1068</v>
      </c>
    </row>
    <row r="150" spans="1:4">
      <c r="A150" s="1071">
        <v>149</v>
      </c>
      <c r="B150" t="s">
        <v>1065</v>
      </c>
      <c r="C150" t="s">
        <v>1069</v>
      </c>
      <c r="D150" t="s">
        <v>1070</v>
      </c>
    </row>
    <row r="151" spans="1:4">
      <c r="A151" s="1071">
        <v>150</v>
      </c>
      <c r="B151" t="s">
        <v>1065</v>
      </c>
      <c r="C151" t="s">
        <v>1071</v>
      </c>
      <c r="D151" t="s">
        <v>1072</v>
      </c>
    </row>
    <row r="152" spans="1:4">
      <c r="A152" s="1071">
        <v>151</v>
      </c>
      <c r="B152" t="s">
        <v>1065</v>
      </c>
      <c r="C152" t="s">
        <v>1073</v>
      </c>
      <c r="D152" t="s">
        <v>1074</v>
      </c>
    </row>
    <row r="153" spans="1:4">
      <c r="A153" s="1071">
        <v>152</v>
      </c>
      <c r="B153" t="s">
        <v>1065</v>
      </c>
      <c r="C153" t="s">
        <v>1065</v>
      </c>
      <c r="D153" t="s">
        <v>1066</v>
      </c>
    </row>
    <row r="154" spans="1:4">
      <c r="A154" s="1071">
        <v>153</v>
      </c>
      <c r="B154" t="s">
        <v>1065</v>
      </c>
      <c r="C154" t="s">
        <v>1075</v>
      </c>
      <c r="D154" t="s">
        <v>1076</v>
      </c>
    </row>
    <row r="155" spans="1:4">
      <c r="A155" s="1071">
        <v>154</v>
      </c>
      <c r="B155" t="s">
        <v>1065</v>
      </c>
      <c r="C155" t="s">
        <v>1077</v>
      </c>
      <c r="D155" t="s">
        <v>1078</v>
      </c>
    </row>
    <row r="156" spans="1:4">
      <c r="A156" s="1071">
        <v>155</v>
      </c>
      <c r="B156" t="s">
        <v>1065</v>
      </c>
      <c r="C156" t="s">
        <v>1079</v>
      </c>
      <c r="D156" t="s">
        <v>1080</v>
      </c>
    </row>
    <row r="157" spans="1:4">
      <c r="A157" s="1071">
        <v>156</v>
      </c>
      <c r="B157" t="s">
        <v>1065</v>
      </c>
      <c r="C157" t="s">
        <v>1081</v>
      </c>
      <c r="D157" t="s">
        <v>1082</v>
      </c>
    </row>
    <row r="158" spans="1:4">
      <c r="A158" s="1071">
        <v>157</v>
      </c>
      <c r="B158" t="s">
        <v>1065</v>
      </c>
      <c r="C158" t="s">
        <v>1083</v>
      </c>
      <c r="D158" t="s">
        <v>1084</v>
      </c>
    </row>
    <row r="159" spans="1:4">
      <c r="A159" s="1071">
        <v>158</v>
      </c>
      <c r="B159" t="s">
        <v>1065</v>
      </c>
      <c r="C159" t="s">
        <v>1085</v>
      </c>
      <c r="D159" t="s">
        <v>1086</v>
      </c>
    </row>
    <row r="160" spans="1:4">
      <c r="A160" s="1071">
        <v>159</v>
      </c>
      <c r="B160" t="s">
        <v>1065</v>
      </c>
      <c r="C160" t="s">
        <v>1087</v>
      </c>
      <c r="D160" t="s">
        <v>1088</v>
      </c>
    </row>
    <row r="161" spans="1:4">
      <c r="A161" s="1071">
        <v>160</v>
      </c>
      <c r="B161" t="s">
        <v>1065</v>
      </c>
      <c r="C161" t="s">
        <v>1089</v>
      </c>
      <c r="D161" t="s">
        <v>1090</v>
      </c>
    </row>
    <row r="162" spans="1:4">
      <c r="A162" s="1071">
        <v>161</v>
      </c>
      <c r="B162" t="s">
        <v>1065</v>
      </c>
      <c r="C162" t="s">
        <v>1091</v>
      </c>
      <c r="D162" t="s">
        <v>1092</v>
      </c>
    </row>
    <row r="163" spans="1:4">
      <c r="A163" s="1071">
        <v>162</v>
      </c>
      <c r="B163" t="s">
        <v>1065</v>
      </c>
      <c r="C163" t="s">
        <v>1093</v>
      </c>
      <c r="D163" t="s">
        <v>1094</v>
      </c>
    </row>
    <row r="164" spans="1:4">
      <c r="A164" s="1071">
        <v>163</v>
      </c>
      <c r="B164" t="s">
        <v>1065</v>
      </c>
      <c r="C164" t="s">
        <v>1095</v>
      </c>
      <c r="D164" t="s">
        <v>1096</v>
      </c>
    </row>
    <row r="165" spans="1:4">
      <c r="A165" s="1071">
        <v>164</v>
      </c>
      <c r="B165" t="s">
        <v>1097</v>
      </c>
      <c r="C165" t="s">
        <v>1099</v>
      </c>
      <c r="D165" t="s">
        <v>1100</v>
      </c>
    </row>
    <row r="166" spans="1:4">
      <c r="A166" s="1071">
        <v>165</v>
      </c>
      <c r="B166" t="s">
        <v>1097</v>
      </c>
      <c r="C166" t="s">
        <v>1101</v>
      </c>
      <c r="D166" t="s">
        <v>1102</v>
      </c>
    </row>
    <row r="167" spans="1:4">
      <c r="A167" s="1071">
        <v>166</v>
      </c>
      <c r="B167" t="s">
        <v>1097</v>
      </c>
      <c r="C167" t="s">
        <v>1103</v>
      </c>
      <c r="D167" t="s">
        <v>1104</v>
      </c>
    </row>
    <row r="168" spans="1:4">
      <c r="A168" s="1071">
        <v>167</v>
      </c>
      <c r="B168" t="s">
        <v>1097</v>
      </c>
      <c r="C168" t="s">
        <v>1105</v>
      </c>
      <c r="D168" t="s">
        <v>1106</v>
      </c>
    </row>
    <row r="169" spans="1:4">
      <c r="A169" s="1071">
        <v>168</v>
      </c>
      <c r="B169" t="s">
        <v>1097</v>
      </c>
      <c r="C169" t="s">
        <v>1097</v>
      </c>
      <c r="D169" t="s">
        <v>1098</v>
      </c>
    </row>
    <row r="170" spans="1:4">
      <c r="A170" s="1071">
        <v>169</v>
      </c>
      <c r="B170" t="s">
        <v>1097</v>
      </c>
      <c r="C170" t="s">
        <v>1107</v>
      </c>
      <c r="D170" t="s">
        <v>1108</v>
      </c>
    </row>
    <row r="171" spans="1:4">
      <c r="A171" s="1071">
        <v>170</v>
      </c>
      <c r="B171" t="s">
        <v>1109</v>
      </c>
      <c r="C171" t="s">
        <v>1111</v>
      </c>
      <c r="D171" t="s">
        <v>1112</v>
      </c>
    </row>
    <row r="172" spans="1:4">
      <c r="A172" s="1071">
        <v>171</v>
      </c>
      <c r="B172" t="s">
        <v>1109</v>
      </c>
      <c r="C172" t="s">
        <v>1113</v>
      </c>
      <c r="D172" t="s">
        <v>1114</v>
      </c>
    </row>
    <row r="173" spans="1:4">
      <c r="A173" s="1071">
        <v>172</v>
      </c>
      <c r="B173" t="s">
        <v>1109</v>
      </c>
      <c r="C173" t="s">
        <v>1115</v>
      </c>
      <c r="D173" t="s">
        <v>1116</v>
      </c>
    </row>
    <row r="174" spans="1:4">
      <c r="A174" s="1071">
        <v>173</v>
      </c>
      <c r="B174" t="s">
        <v>1109</v>
      </c>
      <c r="C174" t="s">
        <v>1117</v>
      </c>
      <c r="D174" t="s">
        <v>1118</v>
      </c>
    </row>
    <row r="175" spans="1:4">
      <c r="A175" s="1071">
        <v>174</v>
      </c>
      <c r="B175" t="s">
        <v>1109</v>
      </c>
      <c r="C175" t="s">
        <v>1119</v>
      </c>
      <c r="D175" t="s">
        <v>1120</v>
      </c>
    </row>
    <row r="176" spans="1:4">
      <c r="A176" s="1071">
        <v>175</v>
      </c>
      <c r="B176" t="s">
        <v>1109</v>
      </c>
      <c r="C176" t="s">
        <v>1121</v>
      </c>
      <c r="D176" t="s">
        <v>1122</v>
      </c>
    </row>
    <row r="177" spans="1:4">
      <c r="A177" s="1071">
        <v>176</v>
      </c>
      <c r="B177" t="s">
        <v>1109</v>
      </c>
      <c r="C177" t="s">
        <v>1123</v>
      </c>
      <c r="D177" t="s">
        <v>1124</v>
      </c>
    </row>
    <row r="178" spans="1:4">
      <c r="A178" s="1071">
        <v>177</v>
      </c>
      <c r="B178" t="s">
        <v>1109</v>
      </c>
      <c r="C178" t="s">
        <v>1125</v>
      </c>
      <c r="D178" t="s">
        <v>1126</v>
      </c>
    </row>
    <row r="179" spans="1:4">
      <c r="A179" s="1071">
        <v>178</v>
      </c>
      <c r="B179" t="s">
        <v>1109</v>
      </c>
      <c r="C179" t="s">
        <v>1127</v>
      </c>
      <c r="D179" t="s">
        <v>1128</v>
      </c>
    </row>
    <row r="180" spans="1:4">
      <c r="A180" s="1071">
        <v>179</v>
      </c>
      <c r="B180" t="s">
        <v>1109</v>
      </c>
      <c r="C180" t="s">
        <v>1109</v>
      </c>
      <c r="D180" t="s">
        <v>1110</v>
      </c>
    </row>
    <row r="181" spans="1:4">
      <c r="A181" s="1071">
        <v>180</v>
      </c>
      <c r="B181" t="s">
        <v>1109</v>
      </c>
      <c r="C181" t="s">
        <v>1129</v>
      </c>
      <c r="D181" t="s">
        <v>1130</v>
      </c>
    </row>
    <row r="182" spans="1:4">
      <c r="A182" s="1071">
        <v>181</v>
      </c>
      <c r="B182" t="s">
        <v>1109</v>
      </c>
      <c r="C182" t="s">
        <v>1131</v>
      </c>
      <c r="D182" t="s">
        <v>1132</v>
      </c>
    </row>
    <row r="183" spans="1:4">
      <c r="A183" s="1071">
        <v>182</v>
      </c>
      <c r="B183" t="s">
        <v>1109</v>
      </c>
      <c r="C183" t="s">
        <v>1133</v>
      </c>
      <c r="D183" t="s">
        <v>1134</v>
      </c>
    </row>
    <row r="184" spans="1:4">
      <c r="A184" s="1071">
        <v>183</v>
      </c>
      <c r="B184" t="s">
        <v>1109</v>
      </c>
      <c r="C184" t="s">
        <v>1135</v>
      </c>
      <c r="D184" t="s">
        <v>1136</v>
      </c>
    </row>
    <row r="185" spans="1:4">
      <c r="A185" s="1071">
        <v>184</v>
      </c>
      <c r="B185" t="s">
        <v>1109</v>
      </c>
      <c r="C185" t="s">
        <v>1137</v>
      </c>
      <c r="D185" t="s">
        <v>1138</v>
      </c>
    </row>
    <row r="186" spans="1:4">
      <c r="A186" s="1071">
        <v>185</v>
      </c>
      <c r="B186" t="s">
        <v>1139</v>
      </c>
      <c r="C186" t="s">
        <v>1141</v>
      </c>
      <c r="D186" t="s">
        <v>1142</v>
      </c>
    </row>
    <row r="187" spans="1:4">
      <c r="A187" s="1071">
        <v>186</v>
      </c>
      <c r="B187" t="s">
        <v>1139</v>
      </c>
      <c r="C187" t="s">
        <v>1143</v>
      </c>
      <c r="D187" t="s">
        <v>1144</v>
      </c>
    </row>
    <row r="188" spans="1:4">
      <c r="A188" s="1071">
        <v>187</v>
      </c>
      <c r="B188" t="s">
        <v>1139</v>
      </c>
      <c r="C188" t="s">
        <v>1145</v>
      </c>
      <c r="D188" t="s">
        <v>1146</v>
      </c>
    </row>
    <row r="189" spans="1:4">
      <c r="A189" s="1071">
        <v>188</v>
      </c>
      <c r="B189" t="s">
        <v>1139</v>
      </c>
      <c r="C189" t="s">
        <v>1147</v>
      </c>
      <c r="D189" t="s">
        <v>1148</v>
      </c>
    </row>
    <row r="190" spans="1:4">
      <c r="A190" s="1071">
        <v>189</v>
      </c>
      <c r="B190" t="s">
        <v>1139</v>
      </c>
      <c r="C190" t="s">
        <v>1139</v>
      </c>
      <c r="D190" t="s">
        <v>1140</v>
      </c>
    </row>
    <row r="191" spans="1:4">
      <c r="A191" s="1071">
        <v>190</v>
      </c>
      <c r="B191" t="s">
        <v>1139</v>
      </c>
      <c r="C191" t="s">
        <v>1149</v>
      </c>
      <c r="D191" t="s">
        <v>1150</v>
      </c>
    </row>
    <row r="192" spans="1:4">
      <c r="A192" s="1071">
        <v>191</v>
      </c>
      <c r="B192" t="s">
        <v>1139</v>
      </c>
      <c r="C192" t="s">
        <v>1151</v>
      </c>
      <c r="D192" t="s">
        <v>1152</v>
      </c>
    </row>
    <row r="193" spans="1:4">
      <c r="A193" s="1071">
        <v>192</v>
      </c>
      <c r="B193" t="s">
        <v>1139</v>
      </c>
      <c r="C193" t="s">
        <v>1153</v>
      </c>
      <c r="D193" t="s">
        <v>1154</v>
      </c>
    </row>
    <row r="194" spans="1:4">
      <c r="A194" s="1071">
        <v>193</v>
      </c>
      <c r="B194" t="s">
        <v>1155</v>
      </c>
      <c r="C194" t="s">
        <v>1155</v>
      </c>
      <c r="D194" t="s">
        <v>1156</v>
      </c>
    </row>
    <row r="195" spans="1:4">
      <c r="A195" s="1071">
        <v>194</v>
      </c>
      <c r="B195" t="s">
        <v>1157</v>
      </c>
      <c r="C195" t="s">
        <v>777</v>
      </c>
      <c r="D195" t="s">
        <v>1159</v>
      </c>
    </row>
    <row r="196" spans="1:4">
      <c r="A196" s="1071">
        <v>195</v>
      </c>
      <c r="B196" t="s">
        <v>1157</v>
      </c>
      <c r="C196" t="s">
        <v>1160</v>
      </c>
      <c r="D196" t="s">
        <v>1161</v>
      </c>
    </row>
    <row r="197" spans="1:4">
      <c r="A197" s="1071">
        <v>196</v>
      </c>
      <c r="B197" t="s">
        <v>1157</v>
      </c>
      <c r="C197" t="s">
        <v>1162</v>
      </c>
      <c r="D197" t="s">
        <v>1163</v>
      </c>
    </row>
    <row r="198" spans="1:4">
      <c r="A198" s="1071">
        <v>197</v>
      </c>
      <c r="B198" t="s">
        <v>1157</v>
      </c>
      <c r="C198" t="s">
        <v>1164</v>
      </c>
      <c r="D198" t="s">
        <v>1165</v>
      </c>
    </row>
    <row r="199" spans="1:4">
      <c r="A199" s="1071">
        <v>198</v>
      </c>
      <c r="B199" t="s">
        <v>1157</v>
      </c>
      <c r="C199" t="s">
        <v>1166</v>
      </c>
      <c r="D199" t="s">
        <v>1167</v>
      </c>
    </row>
    <row r="200" spans="1:4">
      <c r="A200" s="1071">
        <v>199</v>
      </c>
      <c r="B200" t="s">
        <v>1157</v>
      </c>
      <c r="C200" t="s">
        <v>1168</v>
      </c>
      <c r="D200" t="s">
        <v>1169</v>
      </c>
    </row>
    <row r="201" spans="1:4">
      <c r="A201" s="1071">
        <v>200</v>
      </c>
      <c r="B201" t="s">
        <v>1157</v>
      </c>
      <c r="C201" t="s">
        <v>1157</v>
      </c>
      <c r="D201" t="s">
        <v>1158</v>
      </c>
    </row>
    <row r="202" spans="1:4">
      <c r="A202" s="1071">
        <v>201</v>
      </c>
      <c r="B202" t="s">
        <v>1157</v>
      </c>
      <c r="C202" t="s">
        <v>1170</v>
      </c>
      <c r="D202" t="s">
        <v>1171</v>
      </c>
    </row>
    <row r="203" spans="1:4">
      <c r="A203" s="1071">
        <v>202</v>
      </c>
      <c r="B203" t="s">
        <v>1157</v>
      </c>
      <c r="C203" t="s">
        <v>1172</v>
      </c>
      <c r="D203" t="s">
        <v>1173</v>
      </c>
    </row>
    <row r="204" spans="1:4">
      <c r="A204" s="1071">
        <v>203</v>
      </c>
      <c r="B204" t="s">
        <v>1157</v>
      </c>
      <c r="C204" t="s">
        <v>1174</v>
      </c>
      <c r="D204" t="s">
        <v>1175</v>
      </c>
    </row>
    <row r="205" spans="1:4">
      <c r="A205" s="1071">
        <v>204</v>
      </c>
      <c r="B205" t="s">
        <v>1176</v>
      </c>
      <c r="C205" t="s">
        <v>1178</v>
      </c>
      <c r="D205" t="s">
        <v>1179</v>
      </c>
    </row>
    <row r="206" spans="1:4">
      <c r="A206" s="1071">
        <v>205</v>
      </c>
      <c r="B206" t="s">
        <v>1176</v>
      </c>
      <c r="C206" t="s">
        <v>1180</v>
      </c>
      <c r="D206" t="s">
        <v>1181</v>
      </c>
    </row>
    <row r="207" spans="1:4">
      <c r="A207" s="1071">
        <v>206</v>
      </c>
      <c r="B207" t="s">
        <v>1176</v>
      </c>
      <c r="C207" t="s">
        <v>1182</v>
      </c>
      <c r="D207" t="s">
        <v>1183</v>
      </c>
    </row>
    <row r="208" spans="1:4">
      <c r="A208" s="1071">
        <v>207</v>
      </c>
      <c r="B208" t="s">
        <v>1176</v>
      </c>
      <c r="C208" t="s">
        <v>1105</v>
      </c>
      <c r="D208" t="s">
        <v>1184</v>
      </c>
    </row>
    <row r="209" spans="1:4">
      <c r="A209" s="1071">
        <v>208</v>
      </c>
      <c r="B209" t="s">
        <v>1176</v>
      </c>
      <c r="C209" t="s">
        <v>1185</v>
      </c>
      <c r="D209" t="s">
        <v>1186</v>
      </c>
    </row>
    <row r="210" spans="1:4">
      <c r="A210" s="1071">
        <v>209</v>
      </c>
      <c r="B210" t="s">
        <v>1176</v>
      </c>
      <c r="C210" t="s">
        <v>1187</v>
      </c>
      <c r="D210" t="s">
        <v>1188</v>
      </c>
    </row>
    <row r="211" spans="1:4">
      <c r="A211" s="1071">
        <v>210</v>
      </c>
      <c r="B211" t="s">
        <v>1176</v>
      </c>
      <c r="C211" t="s">
        <v>1189</v>
      </c>
      <c r="D211" t="s">
        <v>1190</v>
      </c>
    </row>
    <row r="212" spans="1:4">
      <c r="A212" s="1071">
        <v>211</v>
      </c>
      <c r="B212" t="s">
        <v>1176</v>
      </c>
      <c r="C212" t="s">
        <v>1176</v>
      </c>
      <c r="D212" t="s">
        <v>1177</v>
      </c>
    </row>
    <row r="213" spans="1:4">
      <c r="A213" s="1071">
        <v>212</v>
      </c>
      <c r="B213" t="s">
        <v>1176</v>
      </c>
      <c r="C213" t="s">
        <v>1191</v>
      </c>
      <c r="D213" t="s">
        <v>1192</v>
      </c>
    </row>
    <row r="214" spans="1:4">
      <c r="A214" s="1071">
        <v>213</v>
      </c>
      <c r="B214" t="s">
        <v>1176</v>
      </c>
      <c r="C214" t="s">
        <v>1193</v>
      </c>
      <c r="D214" t="s">
        <v>1194</v>
      </c>
    </row>
    <row r="215" spans="1:4">
      <c r="A215" s="1071">
        <v>214</v>
      </c>
      <c r="B215" t="s">
        <v>1176</v>
      </c>
      <c r="C215" t="s">
        <v>1195</v>
      </c>
      <c r="D215" t="s">
        <v>1196</v>
      </c>
    </row>
    <row r="216" spans="1:4">
      <c r="A216" s="1071">
        <v>215</v>
      </c>
      <c r="B216" t="s">
        <v>1176</v>
      </c>
      <c r="C216" t="s">
        <v>1197</v>
      </c>
      <c r="D216" t="s">
        <v>1198</v>
      </c>
    </row>
    <row r="217" spans="1:4">
      <c r="A217" s="1071">
        <v>216</v>
      </c>
      <c r="B217" t="s">
        <v>1176</v>
      </c>
      <c r="C217" t="s">
        <v>1199</v>
      </c>
      <c r="D217" t="s">
        <v>1200</v>
      </c>
    </row>
    <row r="218" spans="1:4">
      <c r="A218" s="1071">
        <v>217</v>
      </c>
      <c r="B218" t="s">
        <v>1176</v>
      </c>
      <c r="C218" t="s">
        <v>1201</v>
      </c>
      <c r="D218" t="s">
        <v>1202</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353" t="s">
        <v>471</v>
      </c>
      <c r="G2" s="1354"/>
      <c r="H2" s="1355"/>
      <c r="I2" s="609"/>
    </row>
    <row r="3" spans="1:14" ht="3" customHeight="1"/>
    <row r="4" spans="1:14" s="539" customFormat="1" ht="11.25">
      <c r="A4" s="559"/>
      <c r="B4" s="559"/>
      <c r="C4" s="559"/>
      <c r="D4" s="559"/>
      <c r="F4" s="1305" t="s">
        <v>445</v>
      </c>
      <c r="G4" s="1305"/>
      <c r="H4" s="1305"/>
      <c r="I4" s="1356" t="s">
        <v>446</v>
      </c>
      <c r="J4" s="559"/>
      <c r="K4" s="559"/>
      <c r="L4" s="559"/>
      <c r="M4" s="559"/>
      <c r="N4" s="559"/>
    </row>
    <row r="5" spans="1:14" s="539" customFormat="1" ht="11.25" customHeight="1">
      <c r="A5" s="559"/>
      <c r="B5" s="559"/>
      <c r="C5" s="559"/>
      <c r="D5" s="559"/>
      <c r="F5" s="575" t="s">
        <v>91</v>
      </c>
      <c r="G5" s="587" t="s">
        <v>448</v>
      </c>
      <c r="H5" s="574" t="s">
        <v>439</v>
      </c>
      <c r="I5" s="135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07.05.2019</v>
      </c>
      <c r="I7" s="550" t="s">
        <v>473</v>
      </c>
      <c r="J7" s="584"/>
      <c r="K7" s="559"/>
      <c r="L7" s="559"/>
      <c r="M7" s="559"/>
      <c r="N7" s="559"/>
    </row>
    <row r="8" spans="1:14" s="539" customFormat="1" ht="45">
      <c r="A8" s="1357">
        <v>1</v>
      </c>
      <c r="B8" s="559"/>
      <c r="C8" s="559"/>
      <c r="D8" s="559"/>
      <c r="F8" s="585" t="str">
        <f>"2." &amp;mergeValue(A8)</f>
        <v>2.1</v>
      </c>
      <c r="G8" s="601" t="s">
        <v>474</v>
      </c>
      <c r="H8" s="573"/>
      <c r="I8" s="550" t="s">
        <v>569</v>
      </c>
      <c r="J8" s="584"/>
      <c r="K8" s="559"/>
      <c r="L8" s="559"/>
      <c r="M8" s="559"/>
      <c r="N8" s="559"/>
    </row>
    <row r="9" spans="1:14" s="539" customFormat="1" ht="22.5">
      <c r="A9" s="1357"/>
      <c r="B9" s="559"/>
      <c r="C9" s="559"/>
      <c r="D9" s="559"/>
      <c r="F9" s="585" t="str">
        <f>"3." &amp;mergeValue(A9)</f>
        <v>3.1</v>
      </c>
      <c r="G9" s="601" t="s">
        <v>475</v>
      </c>
      <c r="H9" s="573"/>
      <c r="I9" s="550" t="s">
        <v>567</v>
      </c>
      <c r="J9" s="584"/>
      <c r="K9" s="559"/>
      <c r="L9" s="559"/>
      <c r="M9" s="559"/>
      <c r="N9" s="559"/>
    </row>
    <row r="10" spans="1:14" s="539" customFormat="1" ht="22.5">
      <c r="A10" s="1357"/>
      <c r="B10" s="559"/>
      <c r="C10" s="559"/>
      <c r="D10" s="559"/>
      <c r="F10" s="585" t="str">
        <f>"4."&amp;mergeValue(A10)</f>
        <v>4.1</v>
      </c>
      <c r="G10" s="601" t="s">
        <v>476</v>
      </c>
      <c r="H10" s="574" t="s">
        <v>449</v>
      </c>
      <c r="I10" s="550"/>
      <c r="J10" s="584"/>
      <c r="K10" s="559"/>
      <c r="L10" s="559"/>
      <c r="M10" s="559"/>
      <c r="N10" s="559"/>
    </row>
    <row r="11" spans="1:14" s="539" customFormat="1" ht="18.75">
      <c r="A11" s="1357"/>
      <c r="B11" s="1357">
        <v>1</v>
      </c>
      <c r="C11" s="592"/>
      <c r="D11" s="592"/>
      <c r="F11" s="585" t="str">
        <f>"4."&amp;mergeValue(A11) &amp;"."&amp;mergeValue(B11)</f>
        <v>4.1.1</v>
      </c>
      <c r="G11" s="580" t="s">
        <v>571</v>
      </c>
      <c r="H11" s="573" t="str">
        <f>IF(region_name="","",region_name)</f>
        <v>Ленинградская область</v>
      </c>
      <c r="I11" s="550" t="s">
        <v>479</v>
      </c>
      <c r="J11" s="584"/>
      <c r="K11" s="559"/>
      <c r="L11" s="559"/>
      <c r="M11" s="559"/>
      <c r="N11" s="559"/>
    </row>
    <row r="12" spans="1:14"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row>
    <row r="14" spans="1:14" s="539" customFormat="1" ht="18.75">
      <c r="A14" s="1357"/>
      <c r="B14" s="1357"/>
      <c r="C14" s="1357"/>
      <c r="D14" s="592"/>
      <c r="F14" s="588"/>
      <c r="G14" s="520" t="s">
        <v>4</v>
      </c>
      <c r="H14" s="593"/>
      <c r="I14" s="1358"/>
      <c r="J14" s="584"/>
      <c r="K14" s="559"/>
      <c r="L14" s="559"/>
      <c r="M14" s="559"/>
      <c r="N14" s="559"/>
    </row>
    <row r="15" spans="1:14" s="539" customFormat="1" ht="18.75">
      <c r="A15" s="1357"/>
      <c r="B15" s="1357"/>
      <c r="C15" s="592"/>
      <c r="D15" s="592"/>
      <c r="F15" s="603"/>
      <c r="G15" s="546" t="s">
        <v>401</v>
      </c>
      <c r="H15" s="604"/>
      <c r="I15" s="605"/>
      <c r="J15" s="584"/>
      <c r="K15" s="559"/>
      <c r="L15" s="559"/>
      <c r="M15" s="559"/>
      <c r="N15" s="559"/>
    </row>
    <row r="16" spans="1:14" s="539" customFormat="1" ht="18.75">
      <c r="A16" s="1357"/>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352" t="s">
        <v>572</v>
      </c>
      <c r="H19" s="135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74" t="s">
        <v>718</v>
      </c>
      <c r="M5" s="1374"/>
      <c r="N5" s="1374"/>
      <c r="O5" s="1374"/>
      <c r="P5" s="1374"/>
      <c r="Q5" s="1374"/>
      <c r="R5" s="1374"/>
      <c r="S5" s="1374"/>
      <c r="T5" s="1374"/>
      <c r="U5" s="633"/>
    </row>
    <row r="6" spans="1:28" ht="3" customHeight="1">
      <c r="J6" s="499"/>
      <c r="K6" s="499"/>
      <c r="L6" s="494"/>
      <c r="M6" s="494"/>
      <c r="N6" s="494"/>
      <c r="O6" s="498"/>
      <c r="P6" s="498"/>
      <c r="Q6" s="498"/>
      <c r="R6" s="498"/>
      <c r="S6" s="498"/>
      <c r="T6" s="498"/>
      <c r="U6" s="498"/>
      <c r="V6" s="502"/>
    </row>
    <row r="7" spans="1:28" s="746" customFormat="1" ht="5.25" hidden="1">
      <c r="A7" s="1120"/>
      <c r="B7" s="1120"/>
      <c r="C7" s="1120"/>
      <c r="D7" s="1120"/>
      <c r="E7" s="1120"/>
      <c r="F7" s="1120"/>
      <c r="G7" s="1120"/>
      <c r="H7" s="1120"/>
      <c r="L7" s="1170"/>
      <c r="M7" s="1046"/>
      <c r="O7" s="1380"/>
      <c r="P7" s="1380"/>
      <c r="Q7" s="1380"/>
      <c r="R7" s="1380"/>
      <c r="S7" s="1380"/>
      <c r="T7" s="1380"/>
      <c r="U7" s="780"/>
      <c r="V7" s="780"/>
      <c r="X7" s="1120"/>
      <c r="Y7" s="1120"/>
      <c r="Z7" s="1120"/>
      <c r="AA7" s="1120"/>
      <c r="AB7" s="1120"/>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29.04.2019</v>
      </c>
      <c r="P8" s="1381"/>
      <c r="Q8" s="1381"/>
      <c r="R8" s="1381"/>
      <c r="S8" s="1381"/>
      <c r="T8" s="1381"/>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01-13/16683</v>
      </c>
      <c r="P9" s="1381"/>
      <c r="Q9" s="1381"/>
      <c r="R9" s="1381"/>
      <c r="S9" s="1381"/>
      <c r="T9" s="1381"/>
      <c r="U9" s="551"/>
      <c r="V9" s="551"/>
      <c r="W9" s="489"/>
      <c r="X9" s="559"/>
      <c r="Y9" s="559"/>
      <c r="Z9" s="559"/>
      <c r="AA9" s="559"/>
      <c r="AB9" s="559"/>
    </row>
    <row r="10" spans="1:28" s="746" customFormat="1" ht="5.25" hidden="1">
      <c r="A10" s="1120"/>
      <c r="B10" s="1120"/>
      <c r="C10" s="1120"/>
      <c r="D10" s="1120"/>
      <c r="E10" s="1120"/>
      <c r="F10" s="1120"/>
      <c r="G10" s="1120"/>
      <c r="H10" s="1120"/>
      <c r="L10" s="1138"/>
      <c r="M10" s="1046"/>
      <c r="O10" s="1380"/>
      <c r="P10" s="1380"/>
      <c r="Q10" s="1380"/>
      <c r="R10" s="1380"/>
      <c r="S10" s="1380"/>
      <c r="T10" s="1380"/>
      <c r="U10" s="780"/>
      <c r="V10" s="780"/>
      <c r="X10" s="1120"/>
      <c r="Y10" s="1120"/>
      <c r="Z10" s="1120"/>
      <c r="AA10" s="1120"/>
      <c r="AB10" s="1120"/>
    </row>
    <row r="11" spans="1:28" s="539" customFormat="1" ht="11.25" hidden="1">
      <c r="A11" s="559"/>
      <c r="B11" s="559"/>
      <c r="C11" s="559"/>
      <c r="D11" s="559"/>
      <c r="E11" s="559"/>
      <c r="F11" s="559"/>
      <c r="G11" s="559"/>
      <c r="H11" s="559"/>
      <c r="L11" s="1375"/>
      <c r="M11" s="1375"/>
      <c r="N11" s="536"/>
      <c r="O11" s="551"/>
      <c r="P11" s="551"/>
      <c r="Q11" s="551"/>
      <c r="R11" s="551"/>
      <c r="S11" s="551"/>
      <c r="T11" s="551"/>
      <c r="U11" s="557" t="s">
        <v>371</v>
      </c>
      <c r="X11" s="559"/>
      <c r="Y11" s="559"/>
      <c r="Z11" s="559"/>
      <c r="AA11" s="559"/>
      <c r="AB11" s="559"/>
    </row>
    <row r="12" spans="1:28">
      <c r="J12" s="499"/>
      <c r="K12" s="499"/>
      <c r="L12" s="494"/>
      <c r="M12" s="494"/>
      <c r="N12" s="472"/>
      <c r="O12" s="1382"/>
      <c r="P12" s="1382"/>
      <c r="Q12" s="1382"/>
      <c r="R12" s="1382"/>
      <c r="S12" s="1382"/>
      <c r="T12" s="1382"/>
      <c r="U12" s="1382"/>
    </row>
    <row r="13" spans="1:28">
      <c r="J13" s="499"/>
      <c r="K13" s="499"/>
      <c r="L13" s="1305" t="s">
        <v>445</v>
      </c>
      <c r="M13" s="1305"/>
      <c r="N13" s="1305"/>
      <c r="O13" s="1305"/>
      <c r="P13" s="1305"/>
      <c r="Q13" s="1305"/>
      <c r="R13" s="1305"/>
      <c r="S13" s="1305"/>
      <c r="T13" s="1305"/>
      <c r="U13" s="1305"/>
      <c r="V13" s="1305"/>
      <c r="W13" s="1305" t="s">
        <v>446</v>
      </c>
    </row>
    <row r="14" spans="1:28" ht="14.25" customHeight="1">
      <c r="J14" s="499"/>
      <c r="K14" s="499"/>
      <c r="L14" s="1388" t="s">
        <v>91</v>
      </c>
      <c r="M14" s="1388" t="s">
        <v>603</v>
      </c>
      <c r="N14" s="630"/>
      <c r="O14" s="1389" t="s">
        <v>605</v>
      </c>
      <c r="P14" s="1390"/>
      <c r="Q14" s="1390"/>
      <c r="R14" s="1390"/>
      <c r="S14" s="1390"/>
      <c r="T14" s="1391"/>
      <c r="U14" s="1371" t="s">
        <v>339</v>
      </c>
      <c r="V14" s="1385" t="s">
        <v>274</v>
      </c>
      <c r="W14" s="1305"/>
    </row>
    <row r="15" spans="1:28" ht="14.25" customHeight="1">
      <c r="J15" s="499"/>
      <c r="K15" s="499"/>
      <c r="L15" s="1388"/>
      <c r="M15" s="1388"/>
      <c r="N15" s="631"/>
      <c r="O15" s="1394" t="s">
        <v>579</v>
      </c>
      <c r="P15" s="1392" t="s">
        <v>270</v>
      </c>
      <c r="Q15" s="1393"/>
      <c r="R15" s="1368" t="s">
        <v>616</v>
      </c>
      <c r="S15" s="1369"/>
      <c r="T15" s="1370"/>
      <c r="U15" s="1372"/>
      <c r="V15" s="1386"/>
      <c r="W15" s="1305"/>
    </row>
    <row r="16" spans="1:28" ht="33.75" customHeight="1">
      <c r="J16" s="499"/>
      <c r="K16" s="499"/>
      <c r="L16" s="1388"/>
      <c r="M16" s="1388"/>
      <c r="N16" s="632"/>
      <c r="O16" s="1395"/>
      <c r="P16" s="505" t="s">
        <v>580</v>
      </c>
      <c r="Q16" s="505" t="s">
        <v>6</v>
      </c>
      <c r="R16" s="506" t="s">
        <v>273</v>
      </c>
      <c r="S16" s="1383" t="s">
        <v>272</v>
      </c>
      <c r="T16" s="1384"/>
      <c r="U16" s="1373"/>
      <c r="V16" s="1387"/>
      <c r="W16" s="130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76">
        <f ca="1">OFFSET(S17,0,-1)+1</f>
        <v>7</v>
      </c>
      <c r="T17" s="1376"/>
      <c r="U17" s="617">
        <f ca="1">OFFSET(U17,0,-2)+1</f>
        <v>8</v>
      </c>
      <c r="V17" s="618">
        <f ca="1">OFFSET(V17,0,-1)</f>
        <v>8</v>
      </c>
      <c r="W17" s="617">
        <f ca="1">OFFSET(W17,0,-1)+1</f>
        <v>9</v>
      </c>
    </row>
    <row r="18" spans="1:28" ht="22.5">
      <c r="A18" s="1359">
        <v>1</v>
      </c>
      <c r="B18" s="795"/>
      <c r="C18" s="795"/>
      <c r="D18" s="795"/>
      <c r="E18" s="796"/>
      <c r="F18" s="797"/>
      <c r="G18" s="797"/>
      <c r="H18" s="797"/>
      <c r="I18" s="798"/>
      <c r="J18" s="793"/>
      <c r="K18" s="800"/>
      <c r="L18" s="562">
        <f>mergeValue(A18)</f>
        <v>1</v>
      </c>
      <c r="M18" s="610" t="s">
        <v>19</v>
      </c>
      <c r="N18" s="615"/>
      <c r="O18" s="1360"/>
      <c r="P18" s="1360"/>
      <c r="Q18" s="1360"/>
      <c r="R18" s="1360"/>
      <c r="S18" s="1360"/>
      <c r="T18" s="1360"/>
      <c r="U18" s="1360"/>
      <c r="V18" s="1360"/>
      <c r="W18" s="599" t="s">
        <v>719</v>
      </c>
      <c r="Y18" s="558"/>
      <c r="Z18" s="558" t="str">
        <f t="shared" ref="Z18:Z31" si="0">IF(M18="","",M18 )</f>
        <v>Наименование тарифа</v>
      </c>
      <c r="AA18" s="558"/>
      <c r="AB18" s="558"/>
    </row>
    <row r="19" spans="1:28" ht="22.5">
      <c r="A19" s="1359"/>
      <c r="B19" s="1359">
        <v>1</v>
      </c>
      <c r="C19" s="795"/>
      <c r="D19" s="795"/>
      <c r="E19" s="797"/>
      <c r="F19" s="797"/>
      <c r="G19" s="797"/>
      <c r="H19" s="797"/>
      <c r="I19" s="792"/>
      <c r="J19" s="791"/>
      <c r="K19" s="794"/>
      <c r="L19" s="562" t="str">
        <f>mergeValue(A19) &amp;"."&amp; mergeValue(B19)</f>
        <v>1.1</v>
      </c>
      <c r="M19" s="516" t="s">
        <v>15</v>
      </c>
      <c r="N19" s="615"/>
      <c r="O19" s="1360"/>
      <c r="P19" s="1360"/>
      <c r="Q19" s="1360"/>
      <c r="R19" s="1360"/>
      <c r="S19" s="1360"/>
      <c r="T19" s="1360"/>
      <c r="U19" s="1360"/>
      <c r="V19" s="1360"/>
      <c r="W19" s="599" t="s">
        <v>460</v>
      </c>
      <c r="Y19" s="558"/>
      <c r="Z19" s="558" t="str">
        <f t="shared" si="0"/>
        <v>Территория действия тарифа</v>
      </c>
      <c r="AA19" s="558"/>
      <c r="AB19" s="558"/>
    </row>
    <row r="20" spans="1:28" ht="22.5">
      <c r="A20" s="1359"/>
      <c r="B20" s="1359"/>
      <c r="C20" s="1359">
        <v>1</v>
      </c>
      <c r="D20" s="795"/>
      <c r="E20" s="797"/>
      <c r="F20" s="797"/>
      <c r="G20" s="797"/>
      <c r="H20" s="797"/>
      <c r="I20" s="799"/>
      <c r="J20" s="791"/>
      <c r="K20" s="794"/>
      <c r="L20" s="562" t="str">
        <f>mergeValue(A20) &amp;"."&amp; mergeValue(B20)&amp;"."&amp; mergeValue(C20)</f>
        <v>1.1.1</v>
      </c>
      <c r="M20" s="517" t="s">
        <v>7</v>
      </c>
      <c r="N20" s="615"/>
      <c r="O20" s="1360"/>
      <c r="P20" s="1360"/>
      <c r="Q20" s="1360"/>
      <c r="R20" s="1360"/>
      <c r="S20" s="1360"/>
      <c r="T20" s="1360"/>
      <c r="U20" s="1360"/>
      <c r="V20" s="1360"/>
      <c r="W20" s="599" t="s">
        <v>601</v>
      </c>
      <c r="Y20" s="558"/>
      <c r="Z20" s="558" t="str">
        <f t="shared" si="0"/>
        <v xml:space="preserve">Наименование системы теплоснабжения </v>
      </c>
      <c r="AA20" s="558"/>
      <c r="AB20" s="558"/>
    </row>
    <row r="21" spans="1:28" ht="22.5">
      <c r="A21" s="1359"/>
      <c r="B21" s="1359"/>
      <c r="C21" s="1359"/>
      <c r="D21" s="1359">
        <v>1</v>
      </c>
      <c r="E21" s="797"/>
      <c r="F21" s="797"/>
      <c r="G21" s="797"/>
      <c r="H21" s="797"/>
      <c r="I21" s="799"/>
      <c r="J21" s="791"/>
      <c r="K21" s="794"/>
      <c r="L21" s="562" t="str">
        <f>mergeValue(A21) &amp;"."&amp; mergeValue(B21)&amp;"."&amp; mergeValue(C21)&amp;"."&amp; mergeValue(D21)</f>
        <v>1.1.1.1</v>
      </c>
      <c r="M21" s="518" t="s">
        <v>21</v>
      </c>
      <c r="N21" s="615"/>
      <c r="O21" s="1360"/>
      <c r="P21" s="1360"/>
      <c r="Q21" s="1360"/>
      <c r="R21" s="1360"/>
      <c r="S21" s="1360"/>
      <c r="T21" s="1360"/>
      <c r="U21" s="1360"/>
      <c r="V21" s="1360"/>
      <c r="W21" s="599" t="s">
        <v>602</v>
      </c>
      <c r="Y21" s="558"/>
      <c r="Z21" s="558" t="str">
        <f t="shared" si="0"/>
        <v xml:space="preserve">Источник тепловой энергии  </v>
      </c>
      <c r="AA21" s="558"/>
      <c r="AB21" s="558"/>
    </row>
    <row r="22" spans="1:28" ht="78.75">
      <c r="A22" s="1359"/>
      <c r="B22" s="1359"/>
      <c r="C22" s="1359"/>
      <c r="D22" s="1359"/>
      <c r="E22" s="1359">
        <v>1</v>
      </c>
      <c r="F22" s="797"/>
      <c r="G22" s="797"/>
      <c r="H22" s="795">
        <v>1</v>
      </c>
      <c r="I22" s="1359">
        <v>1</v>
      </c>
      <c r="J22" s="797"/>
      <c r="K22" s="802"/>
      <c r="L22" s="562" t="str">
        <f>mergeValue(A22) &amp;"."&amp; mergeValue(B22)&amp;"."&amp; mergeValue(C22)&amp;"."&amp; mergeValue(D22)&amp;"."&amp; mergeValue(E22)</f>
        <v>1.1.1.1.1</v>
      </c>
      <c r="M22" s="524" t="s">
        <v>8</v>
      </c>
      <c r="N22" s="615"/>
      <c r="O22" s="1361"/>
      <c r="P22" s="1361"/>
      <c r="Q22" s="1361"/>
      <c r="R22" s="1361"/>
      <c r="S22" s="1361"/>
      <c r="T22" s="1361"/>
      <c r="U22" s="1361"/>
      <c r="V22" s="1361"/>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359"/>
      <c r="B23" s="1359"/>
      <c r="C23" s="1359"/>
      <c r="D23" s="1359"/>
      <c r="E23" s="1359"/>
      <c r="F23" s="1359">
        <v>1</v>
      </c>
      <c r="G23" s="795"/>
      <c r="H23" s="795"/>
      <c r="I23" s="1359"/>
      <c r="J23" s="1359">
        <v>1</v>
      </c>
      <c r="K23" s="803"/>
      <c r="L23" s="562" t="str">
        <f>mergeValue(A23) &amp;"."&amp; mergeValue(B23)&amp;"."&amp; mergeValue(C23)&amp;"."&amp; mergeValue(D23)&amp;"."&amp; mergeValue(E23)&amp;"."&amp; mergeValue(F23)</f>
        <v>1.1.1.1.1.1</v>
      </c>
      <c r="M23" s="525" t="s">
        <v>9</v>
      </c>
      <c r="N23" s="615"/>
      <c r="O23" s="1362"/>
      <c r="P23" s="1363"/>
      <c r="Q23" s="1363"/>
      <c r="R23" s="1363"/>
      <c r="S23" s="1363"/>
      <c r="T23" s="1363"/>
      <c r="U23" s="1363"/>
      <c r="V23" s="1364"/>
      <c r="W23" s="599" t="s">
        <v>721</v>
      </c>
      <c r="Y23" s="558"/>
      <c r="Z23" s="558" t="str">
        <f t="shared" si="0"/>
        <v>Группа потребителей</v>
      </c>
      <c r="AA23" s="558"/>
      <c r="AB23" s="558"/>
    </row>
    <row r="24" spans="1:28" ht="122.1" customHeight="1">
      <c r="A24" s="1359"/>
      <c r="B24" s="1359"/>
      <c r="C24" s="1359"/>
      <c r="D24" s="1359"/>
      <c r="E24" s="1359"/>
      <c r="F24" s="1359"/>
      <c r="G24" s="795">
        <v>1</v>
      </c>
      <c r="H24" s="795"/>
      <c r="I24" s="1359"/>
      <c r="J24" s="1359"/>
      <c r="K24" s="803">
        <v>1</v>
      </c>
      <c r="L24" s="562" t="str">
        <f>mergeValue(A24) &amp;"."&amp; mergeValue(B24)&amp;"."&amp; mergeValue(C24)&amp;"."&amp; mergeValue(D24)&amp;"."&amp; mergeValue(E24)&amp;"."&amp; mergeValue(F24)&amp;"."&amp; mergeValue(G24)</f>
        <v>1.1.1.1.1.1.1</v>
      </c>
      <c r="M24" s="1088"/>
      <c r="N24" s="615"/>
      <c r="O24" s="532"/>
      <c r="P24" s="532"/>
      <c r="Q24" s="1040"/>
      <c r="R24" s="1365"/>
      <c r="S24" s="1367" t="s">
        <v>83</v>
      </c>
      <c r="T24" s="1366"/>
      <c r="U24" s="1367" t="s">
        <v>84</v>
      </c>
      <c r="V24" s="532"/>
      <c r="W24" s="1377" t="s">
        <v>722</v>
      </c>
      <c r="X24" s="554" t="str">
        <f>strCheckDate(O25:V25)</f>
        <v/>
      </c>
      <c r="Y24" s="558"/>
      <c r="Z24" s="558" t="str">
        <f t="shared" si="0"/>
        <v/>
      </c>
      <c r="AA24" s="558"/>
      <c r="AB24" s="558"/>
    </row>
    <row r="25" spans="1:28" ht="11.25" hidden="1">
      <c r="A25" s="1359"/>
      <c r="B25" s="1359"/>
      <c r="C25" s="1359"/>
      <c r="D25" s="1359"/>
      <c r="E25" s="1359"/>
      <c r="F25" s="1359"/>
      <c r="G25" s="795"/>
      <c r="H25" s="795"/>
      <c r="I25" s="1359"/>
      <c r="J25" s="1359"/>
      <c r="K25" s="803"/>
      <c r="L25" s="569"/>
      <c r="M25" s="615"/>
      <c r="N25" s="615"/>
      <c r="O25" s="532"/>
      <c r="P25" s="532"/>
      <c r="Q25" s="553" t="str">
        <f>R24 &amp; "-" &amp; T24</f>
        <v>-</v>
      </c>
      <c r="R25" s="1366"/>
      <c r="S25" s="1367"/>
      <c r="T25" s="1366"/>
      <c r="U25" s="1367"/>
      <c r="V25" s="532"/>
      <c r="W25" s="1378"/>
      <c r="Y25" s="558"/>
      <c r="Z25" s="558" t="str">
        <f t="shared" si="0"/>
        <v/>
      </c>
      <c r="AA25" s="558"/>
      <c r="AB25" s="558"/>
    </row>
    <row r="26" spans="1:28" ht="15" customHeight="1">
      <c r="A26" s="1359"/>
      <c r="B26" s="1359"/>
      <c r="C26" s="1359"/>
      <c r="D26" s="1359"/>
      <c r="E26" s="1359"/>
      <c r="F26" s="1359"/>
      <c r="G26" s="797"/>
      <c r="H26" s="795"/>
      <c r="I26" s="1359"/>
      <c r="J26" s="1359"/>
      <c r="K26" s="802"/>
      <c r="L26" s="508"/>
      <c r="M26" s="527" t="s">
        <v>24</v>
      </c>
      <c r="N26" s="534"/>
      <c r="O26" s="534"/>
      <c r="P26" s="534"/>
      <c r="Q26" s="534"/>
      <c r="R26" s="534"/>
      <c r="S26" s="534"/>
      <c r="T26" s="534"/>
      <c r="U26" s="534"/>
      <c r="V26" s="530"/>
      <c r="W26" s="1379"/>
      <c r="Y26" s="558"/>
      <c r="Z26" s="558" t="str">
        <f t="shared" si="0"/>
        <v>Добавить вид теплоносителя (параметры теплоносителя)</v>
      </c>
      <c r="AA26" s="558"/>
      <c r="AB26" s="558"/>
    </row>
    <row r="27" spans="1:28" ht="15" customHeight="1">
      <c r="A27" s="1359"/>
      <c r="B27" s="1359"/>
      <c r="C27" s="1359"/>
      <c r="D27" s="1359"/>
      <c r="E27" s="1359"/>
      <c r="F27" s="797"/>
      <c r="G27" s="797"/>
      <c r="H27" s="795"/>
      <c r="I27" s="135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59"/>
      <c r="B28" s="1359"/>
      <c r="C28" s="1359"/>
      <c r="D28" s="135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59"/>
      <c r="B29" s="1359"/>
      <c r="C29" s="135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59"/>
      <c r="B30" s="135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5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352" t="s">
        <v>723</v>
      </c>
      <c r="N34" s="1352"/>
      <c r="O34" s="1352"/>
      <c r="P34" s="1352"/>
      <c r="Q34" s="1352"/>
      <c r="R34" s="1352"/>
      <c r="S34" s="1352"/>
      <c r="T34" s="1352"/>
      <c r="U34" s="1352"/>
      <c r="V34" s="1352"/>
      <c r="W34" s="1352"/>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07.05.2019</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Ленинградская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Фокин Дмитрий Олегович</cp:lastModifiedBy>
  <cp:lastPrinted>2013-08-29T08:11:20Z</cp:lastPrinted>
  <dcterms:created xsi:type="dcterms:W3CDTF">2004-05-21T07:18:45Z</dcterms:created>
  <dcterms:modified xsi:type="dcterms:W3CDTF">2019-05-07T12:41:16Z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